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2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<sst xmlns="http://schemas.openxmlformats.org/spreadsheetml/2006/main" count="680" uniqueCount="225">
  <si>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</si>
  <si>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</si>
  <si>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</si>
  <si>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</si>
  <si>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</si>
  <si>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</si>
  <si>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</si>
  <si>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</si>
  <si>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</si>
  <si>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</si>
  <si>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</si>
  <si>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</si>
  <si>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</si>
  <si>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</si>
  <si>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</si>
  <si>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</si>
  <si>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</si>
  <si>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</si>
  <si>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</si>
  <si>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</si>
  <si>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</si>
  <si>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</si>
  <si>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</si>
  <si>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</si>
  <si>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</si>
  <si>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</si>
  <si>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</si>
  <si>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</si>
  <si>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</si>
  <si>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</si>
  <si>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</si>
  <si>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</si>
  <si>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</si>
  <si>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</si>
  <si>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</si>
  <si>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</si>
  <si>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</si>
  <si>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</si>
  <si>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</si>
  <si>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</si>
  <si>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</si>
  <si>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</si>
  <si>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</si>
  <si>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</si>
  <si>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</si>
  <si>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</si>
  <si>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</si>
  <si>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</si>
  <si>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</si>
  <si>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</si>
  <si>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</si>
  <si>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</si>
  <si>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</si>
  <si>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</si>
  <si>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</si>
  <si>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</si>
  <si>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</si>
  <si>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</si>
  <si>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</si>
  <si>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</si>
  <si>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</si>
  <si>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</si>
  <si>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В % к плану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</si>
  <si>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</si>
  <si>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</si>
  <si>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</si>
  <si>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</si>
  <si>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</si>
  <si>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</si>
  <si>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</si>
  <si>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</si>
  <si>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</si>
  <si>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</si>
  <si>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</si>
  <si>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</si>
  <si>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</si>
  <si>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</si>
  <si>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</si>
  <si>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</si>
  <si>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</si>
  <si>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</si>
  <si>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</si>
  <si>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</si>
  <si>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</si>
  <si>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</si>
  <si>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</si>
  <si>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</si>
  <si>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</si>
  <si>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</si>
  <si>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</si>
  <si>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</si>
  <si>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</si>
  <si>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</si>
  <si>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</si>
  <si>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09</t>
  </si>
  <si>
    <t>050</t>
  </si>
  <si>
    <t>4.</t>
  </si>
  <si>
    <t>ПРОЧИЕ НЕНАЛОГОВЫЕ ДОХОДЫ</t>
  </si>
  <si>
    <t>17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</si>
  <si>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</si>
  <si>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</si>
  <si>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</si>
  <si>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</si>
  <si>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</si>
  <si>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</si>
  <si>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</si>
  <si>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</si>
  <si>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1.2.</t>
  </si>
  <si>
    <t>Субсидии бюджетам субъектов Российской Федерации и муниципальных образований (межбюджетные субсидии)</t>
  </si>
  <si>
    <t>999</t>
  </si>
  <si>
    <t>1.3.</t>
  </si>
  <si>
    <t>Субвенции бюджетам субъектов Российской Федерации и муниципальных образований</t>
  </si>
  <si>
    <t>015</t>
  </si>
  <si>
    <t>1.4.</t>
  </si>
  <si>
    <t>012</t>
  </si>
  <si>
    <t>ВСЕГО ДОХОДОВ:</t>
  </si>
  <si>
    <t>024</t>
  </si>
  <si>
    <t>Утверждено</t>
  </si>
  <si>
    <t>Исполнено</t>
  </si>
  <si>
    <t>Национальная экономика</t>
  </si>
  <si>
    <t>Выполнено в %</t>
  </si>
  <si>
    <t>Дорожное хозяйство(дорожные фонды)</t>
  </si>
  <si>
    <t>13</t>
  </si>
  <si>
    <t>Невыясненные</t>
  </si>
  <si>
    <t>Другие общегосударственные вопросы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</si>
  <si>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</si>
  <si>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</si>
  <si>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</si>
  <si>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</si>
  <si>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</si>
  <si>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</si>
  <si>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</si>
  <si>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</si>
  <si>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</si>
  <si>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</si>
  <si>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</si>
  <si>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</si>
  <si>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</si>
  <si>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</si>
  <si>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4.2.</t>
  </si>
  <si>
    <t>5.</t>
  </si>
  <si>
    <t>5.1.</t>
  </si>
  <si>
    <t>6.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</si>
  <si>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</si>
  <si>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</si>
  <si>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</si>
  <si>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</si>
  <si>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</si>
  <si>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</si>
  <si>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</si>
  <si>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</si>
  <si>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540</t>
  </si>
  <si>
    <t>Реализация государственных функций, связанных с общегосударственным управлением</t>
  </si>
  <si>
    <t>Муниципальный дорожный фонд</t>
  </si>
  <si>
    <t xml:space="preserve">Содержание автомобильных дорог и инженерных сооружений на них в границах городских округов и поселений </t>
  </si>
  <si>
    <t>Ремонт автомобильных дорог</t>
  </si>
  <si>
    <t>Жилищное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</si>
  <si>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</si>
  <si>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</si>
  <si>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прочих налогов, сборов и иных обязательных платежей</t>
  </si>
  <si>
    <t>852</t>
  </si>
  <si>
    <t>040</t>
  </si>
  <si>
    <t>051</t>
  </si>
  <si>
    <t>Приложение № 1  к Решению " Об исполнении бюджета Вешкельского сельского поселения за  2014 год "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</si>
  <si>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</si>
  <si>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Субсидии бюджетам поселений на реализацию федеральных целевых программ</t>
  </si>
  <si>
    <t>041</t>
  </si>
  <si>
    <t>1.5.</t>
  </si>
  <si>
    <t>ПРОЧИЕ БЕЗВОЗМЕЗДНЫЕ ПОСТУПЛЕНИЯ</t>
  </si>
  <si>
    <t>07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</si>
  <si>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</si>
  <si>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</si>
  <si>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014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</si>
  <si>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</si>
  <si>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</si>
  <si>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</si>
  <si>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</si>
  <si>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</si>
  <si>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Прочие закупки товаров, работ и услуг для государственных (муниципальных) нужд (за сч остатка на 01.01.2015)</t>
  </si>
  <si>
    <t xml:space="preserve">Обеспечение мероприятий по переселению граждан из аварийного жилищного фонда за счет средств районного  бюджета </t>
  </si>
  <si>
    <t>Приложение № 2</t>
  </si>
  <si>
    <t xml:space="preserve"> 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</si>
  <si>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</si>
  <si>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Исполнение доходов бюджета Вешкельского сельского поселения  за  2016год</t>
  </si>
  <si>
    <t xml:space="preserve"> 2016 года</t>
  </si>
  <si>
    <t xml:space="preserve">Исполнено 1 квартал 2016 года </t>
  </si>
  <si>
    <t>Плановая сумма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</si>
  <si>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</si>
  <si>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</si>
  <si>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</si>
  <si>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Прочие субсидии бюджетам сельских поселений </t>
  </si>
  <si>
    <t>Прочие безвозмездные поступления в бюджеты сельских поселений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</si>
  <si>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</si>
  <si>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Субвенции бюджетам  сельскихпоселений на осуществление первичного воинского учета на территориях, где отсутствуют военные комиссариаты</t>
  </si>
  <si>
    <t>30 0 00 10100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</si>
  <si>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</si>
  <si>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</si>
  <si>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30 0 00 12020</t>
  </si>
  <si>
    <t>Уплата иных платежей</t>
  </si>
  <si>
    <t>853</t>
  </si>
  <si>
    <t>08 0 00 62030</t>
  </si>
  <si>
    <t>06 0 00 62040</t>
  </si>
  <si>
    <t>06 0 00 42140</t>
  </si>
  <si>
    <t>30 0 00 75010</t>
  </si>
  <si>
    <t>30 0 00 51180</t>
  </si>
  <si>
    <t>08 0 00 72180</t>
  </si>
  <si>
    <t>09 1 00 70600</t>
  </si>
  <si>
    <t>09 1 00 70610</t>
  </si>
  <si>
    <t>09 1 00 70620</t>
  </si>
  <si>
    <t>06 2 00 S9602</t>
  </si>
  <si>
    <t>Субсидия на социально-экономическое развитие территорий(приобр.контейнеров)</t>
  </si>
  <si>
    <t>07 0 00 43090</t>
  </si>
  <si>
    <t>03 0 00 24400</t>
  </si>
  <si>
    <t>Субсидия на социально-экономическое развитие территорий(ремонт помещений домов культуры)</t>
  </si>
  <si>
    <t>03 0 00 43090</t>
  </si>
  <si>
    <t xml:space="preserve">к Решению "Об исполнении  бюджета Вешкельского </t>
  </si>
  <si>
    <t>сельского поселения за 1 квартал 2016 года"</t>
  </si>
  <si>
    <t>Исполнение расходов бюджета Вешкельского сельского поселения по разделам и подразделам, целевым статьям и видам расходов классификации расходов бюджетов за 1 квартал  2016 года</t>
  </si>
  <si>
    <t>план на 2016 год</t>
  </si>
  <si>
    <t>исполнение за 1 квартал</t>
  </si>
  <si>
    <t>% исполнения</t>
  </si>
  <si>
    <t>собств.</t>
  </si>
  <si>
    <t>целевые</t>
  </si>
  <si>
    <t>Приложение № 3  к Решению " Об исполнении бюджета Вешкельского сельского поселения за 1 квартал 2016 года "</t>
  </si>
  <si>
    <t xml:space="preserve"> 000 01 05 00 00 00 0000 000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</si>
</sst>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00\.00"/>
    <numFmt numFmtId="182" formatCode="000\.00\.000\.0"/>
    <numFmt numFmtId="183" formatCode="000"/>
    <numFmt numFmtId="184" formatCode="00\.00\.00"/>
    <numFmt numFmtId="185" formatCode="0\.00\.0"/>
    <numFmt numFmtId="186" formatCode="0000\.00\.00"/>
    <numFmt numFmtId="187" formatCode="#,##0.00;[Red]\-#,##0.00;0.00"/>
    <numFmt numFmtId="188" formatCode="#,##0.00;[Red]\-#,##0.00"/>
    <numFmt numFmtId="189" formatCode="000000000"/>
    <numFmt numFmtId="190" formatCode="0000000"/>
  </numFmts>
  <fonts count="6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 Cyr"/>
      <family val="1"/>
    </font>
    <font>
      <sz val="8"/>
      <name val="Arial"/>
      <family val="2"/>
    </font>
    <font>
      <b/>
      <sz val="10"/>
      <name val="Arial Cyr"/>
      <family val="0"/>
    </font>
    <font>
      <sz val="10"/>
      <color indexed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justify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 wrapText="1"/>
    </xf>
    <xf numFmtId="0" fontId="10" fillId="0" borderId="18" xfId="0" applyFont="1" applyBorder="1" applyAlignment="1">
      <alignment horizontal="justify"/>
    </xf>
    <xf numFmtId="0" fontId="7" fillId="0" borderId="17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justify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vertical="top"/>
    </xf>
    <xf numFmtId="0" fontId="12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horizontal="center" vertical="top"/>
    </xf>
    <xf numFmtId="171" fontId="9" fillId="0" borderId="17" xfId="0" applyNumberFormat="1" applyFont="1" applyBorder="1" applyAlignment="1">
      <alignment horizontal="right" wrapText="1"/>
    </xf>
    <xf numFmtId="49" fontId="2" fillId="32" borderId="21" xfId="0" applyNumberFormat="1" applyFont="1" applyFill="1" applyBorder="1" applyAlignment="1" applyProtection="1">
      <alignment horizontal="center" vertical="top"/>
      <protection/>
    </xf>
    <xf numFmtId="49" fontId="2" fillId="32" borderId="10" xfId="0" applyNumberFormat="1" applyFont="1" applyFill="1" applyBorder="1" applyAlignment="1" applyProtection="1">
      <alignment horizontal="center" vertical="top"/>
      <protection locked="0"/>
    </xf>
    <xf numFmtId="4" fontId="2" fillId="3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/>
    </xf>
    <xf numFmtId="3" fontId="6" fillId="0" borderId="0" xfId="0" applyNumberFormat="1" applyFont="1" applyAlignment="1">
      <alignment vertical="top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187" fontId="8" fillId="0" borderId="14" xfId="71" applyNumberFormat="1" applyFont="1" applyFill="1" applyBorder="1" applyAlignment="1" applyProtection="1">
      <alignment horizontal="right" vertical="center"/>
      <protection hidden="1"/>
    </xf>
    <xf numFmtId="187" fontId="8" fillId="0" borderId="14" xfId="72" applyNumberFormat="1" applyFont="1" applyFill="1" applyBorder="1" applyAlignment="1" applyProtection="1">
      <alignment horizontal="right" vertical="center"/>
      <protection hidden="1"/>
    </xf>
    <xf numFmtId="187" fontId="10" fillId="0" borderId="14" xfId="77" applyNumberFormat="1" applyFont="1" applyFill="1" applyBorder="1" applyAlignment="1" applyProtection="1">
      <alignment horizontal="right" vertical="center"/>
      <protection hidden="1"/>
    </xf>
    <xf numFmtId="187" fontId="10" fillId="0" borderId="14" xfId="63" applyNumberFormat="1" applyFont="1" applyFill="1" applyBorder="1" applyAlignment="1" applyProtection="1">
      <alignment horizontal="right" vertical="top"/>
      <protection hidden="1"/>
    </xf>
    <xf numFmtId="4" fontId="10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187" fontId="10" fillId="0" borderId="10" xfId="64" applyNumberFormat="1" applyFont="1" applyFill="1" applyBorder="1" applyAlignment="1" applyProtection="1">
      <alignment horizontal="right" vertical="top"/>
      <protection hidden="1"/>
    </xf>
    <xf numFmtId="187" fontId="10" fillId="0" borderId="10" xfId="65" applyNumberFormat="1" applyFont="1" applyFill="1" applyBorder="1" applyAlignment="1" applyProtection="1">
      <alignment horizontal="right" vertical="top"/>
      <protection hidden="1"/>
    </xf>
    <xf numFmtId="187" fontId="10" fillId="0" borderId="10" xfId="67" applyNumberFormat="1" applyFont="1" applyFill="1" applyBorder="1" applyAlignment="1" applyProtection="1">
      <alignment horizontal="right" vertical="top"/>
      <protection hidden="1"/>
    </xf>
    <xf numFmtId="187" fontId="10" fillId="0" borderId="10" xfId="68" applyNumberFormat="1" applyFont="1" applyFill="1" applyBorder="1" applyAlignment="1" applyProtection="1">
      <alignment horizontal="right" vertical="top"/>
      <protection hidden="1"/>
    </xf>
    <xf numFmtId="187" fontId="10" fillId="0" borderId="10" xfId="63" applyNumberFormat="1" applyFont="1" applyFill="1" applyBorder="1" applyAlignment="1" applyProtection="1">
      <alignment horizontal="right" vertical="top"/>
      <protection hidden="1"/>
    </xf>
    <xf numFmtId="187" fontId="10" fillId="0" borderId="10" xfId="69" applyNumberFormat="1" applyFont="1" applyFill="1" applyBorder="1" applyAlignment="1" applyProtection="1">
      <alignment horizontal="right" vertical="top"/>
      <protection hidden="1"/>
    </xf>
    <xf numFmtId="0" fontId="2" fillId="0" borderId="14" xfId="63" applyNumberFormat="1" applyFont="1" applyFill="1" applyBorder="1" applyAlignment="1" applyProtection="1">
      <alignment wrapText="1"/>
      <protection hidden="1"/>
    </xf>
    <xf numFmtId="187" fontId="10" fillId="0" borderId="14" xfId="66" applyNumberFormat="1" applyFont="1" applyFill="1" applyBorder="1" applyAlignment="1" applyProtection="1">
      <alignment horizontal="right" vertical="top"/>
      <protection hidden="1"/>
    </xf>
    <xf numFmtId="0" fontId="2" fillId="0" borderId="10" xfId="0" applyFont="1" applyBorder="1" applyAlignment="1">
      <alignment horizontal="justify" vertical="top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33" borderId="23" xfId="0" applyNumberFormat="1" applyFont="1" applyFill="1" applyBorder="1" applyAlignment="1" applyProtection="1">
      <alignment horizontal="center" vertical="top"/>
      <protection locked="0"/>
    </xf>
    <xf numFmtId="49" fontId="2" fillId="33" borderId="20" xfId="0" applyNumberFormat="1" applyFont="1" applyFill="1" applyBorder="1" applyAlignment="1" applyProtection="1">
      <alignment horizontal="center" vertical="top"/>
      <protection locked="0"/>
    </xf>
    <xf numFmtId="49" fontId="2" fillId="32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10" xfId="95" applyNumberFormat="1" applyFont="1" applyFill="1" applyBorder="1" applyAlignment="1" applyProtection="1">
      <alignment horizontal="center" vertical="top" wrapText="1"/>
      <protection hidden="1"/>
    </xf>
    <xf numFmtId="183" fontId="21" fillId="0" borderId="10" xfId="95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top"/>
    </xf>
    <xf numFmtId="4" fontId="2" fillId="32" borderId="14" xfId="0" applyNumberFormat="1" applyFont="1" applyFill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9" fillId="0" borderId="26" xfId="0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top" textRotation="90" wrapText="1"/>
    </xf>
    <xf numFmtId="0" fontId="0" fillId="0" borderId="18" xfId="0" applyBorder="1" applyAlignment="1">
      <alignment horizontal="center" vertical="top" textRotation="90" wrapText="1"/>
    </xf>
    <xf numFmtId="0" fontId="8" fillId="0" borderId="26" xfId="0" applyFont="1" applyBorder="1" applyAlignment="1">
      <alignment horizontal="justify"/>
    </xf>
    <xf numFmtId="0" fontId="8" fillId="0" borderId="18" xfId="0" applyFont="1" applyBorder="1" applyAlignment="1">
      <alignment horizontal="justify"/>
    </xf>
    <xf numFmtId="0" fontId="9" fillId="0" borderId="26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 vertical="top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 quotePrefix="1">
      <alignment horizontal="center" vertical="top" wrapText="1"/>
    </xf>
    <xf numFmtId="0" fontId="43" fillId="0" borderId="10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top"/>
    </xf>
    <xf numFmtId="0" fontId="4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5" xfId="0" applyFont="1" applyBorder="1" applyAlignment="1">
      <alignment horizontal="center" wrapText="1"/>
    </xf>
    <xf numFmtId="0" fontId="41" fillId="33" borderId="30" xfId="0" applyFont="1" applyFill="1" applyBorder="1" applyAlignment="1">
      <alignment horizontal="left" vertical="top" wrapText="1"/>
    </xf>
    <xf numFmtId="49" fontId="41" fillId="33" borderId="30" xfId="0" applyNumberFormat="1" applyFont="1" applyFill="1" applyBorder="1" applyAlignment="1">
      <alignment horizontal="center" vertical="top"/>
    </xf>
    <xf numFmtId="49" fontId="41" fillId="33" borderId="31" xfId="0" applyNumberFormat="1" applyFont="1" applyFill="1" applyBorder="1" applyAlignment="1">
      <alignment horizontal="center" vertical="top"/>
    </xf>
    <xf numFmtId="49" fontId="41" fillId="33" borderId="32" xfId="0" applyNumberFormat="1" applyFont="1" applyFill="1" applyBorder="1" applyAlignment="1">
      <alignment horizontal="center" vertical="top"/>
    </xf>
    <xf numFmtId="4" fontId="41" fillId="33" borderId="33" xfId="0" applyNumberFormat="1" applyFont="1" applyFill="1" applyBorder="1" applyAlignment="1">
      <alignment vertical="top"/>
    </xf>
    <xf numFmtId="4" fontId="41" fillId="33" borderId="32" xfId="0" applyNumberFormat="1" applyFont="1" applyFill="1" applyBorder="1" applyAlignment="1">
      <alignment vertical="top"/>
    </xf>
    <xf numFmtId="1" fontId="0" fillId="0" borderId="2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top" wrapText="1"/>
    </xf>
    <xf numFmtId="49" fontId="2" fillId="0" borderId="35" xfId="0" applyNumberFormat="1" applyFont="1" applyFill="1" applyBorder="1" applyAlignment="1" applyProtection="1">
      <alignment horizontal="center" vertical="top"/>
      <protection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" fontId="2" fillId="0" borderId="23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horizontal="center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/>
    </xf>
    <xf numFmtId="0" fontId="41" fillId="33" borderId="37" xfId="0" applyFont="1" applyFill="1" applyBorder="1" applyAlignment="1">
      <alignment horizontal="left" vertical="top" wrapText="1"/>
    </xf>
    <xf numFmtId="49" fontId="41" fillId="33" borderId="11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49" fontId="1" fillId="33" borderId="14" xfId="0" applyNumberFormat="1" applyFont="1" applyFill="1" applyBorder="1" applyAlignment="1" applyProtection="1">
      <alignment horizontal="center" vertical="top"/>
      <protection locked="0"/>
    </xf>
    <xf numFmtId="4" fontId="41" fillId="33" borderId="10" xfId="0" applyNumberFormat="1" applyFont="1" applyFill="1" applyBorder="1" applyAlignment="1">
      <alignment vertical="top"/>
    </xf>
    <xf numFmtId="4" fontId="41" fillId="33" borderId="14" xfId="0" applyNumberFormat="1" applyFont="1" applyFill="1" applyBorder="1" applyAlignment="1">
      <alignment vertical="top"/>
    </xf>
    <xf numFmtId="0" fontId="2" fillId="0" borderId="38" xfId="0" applyFont="1" applyBorder="1" applyAlignment="1">
      <alignment wrapText="1"/>
    </xf>
    <xf numFmtId="0" fontId="41" fillId="33" borderId="10" xfId="0" applyFont="1" applyFill="1" applyBorder="1" applyAlignment="1">
      <alignment wrapText="1"/>
    </xf>
    <xf numFmtId="49" fontId="41" fillId="33" borderId="12" xfId="0" applyNumberFormat="1" applyFont="1" applyFill="1" applyBorder="1" applyAlignment="1" applyProtection="1">
      <alignment horizontal="center" vertical="top"/>
      <protection/>
    </xf>
    <xf numFmtId="49" fontId="41" fillId="33" borderId="10" xfId="0" applyNumberFormat="1" applyFont="1" applyFill="1" applyBorder="1" applyAlignment="1" applyProtection="1">
      <alignment horizontal="center" vertical="top"/>
      <protection locked="0"/>
    </xf>
    <xf numFmtId="49" fontId="41" fillId="33" borderId="15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top"/>
      <protection locked="0"/>
    </xf>
    <xf numFmtId="4" fontId="1" fillId="33" borderId="23" xfId="0" applyNumberFormat="1" applyFont="1" applyFill="1" applyBorder="1" applyAlignment="1">
      <alignment vertical="top"/>
    </xf>
    <xf numFmtId="4" fontId="1" fillId="33" borderId="20" xfId="0" applyNumberFormat="1" applyFont="1" applyFill="1" applyBorder="1" applyAlignment="1">
      <alignment vertical="top"/>
    </xf>
    <xf numFmtId="0" fontId="2" fillId="32" borderId="38" xfId="0" applyFont="1" applyFill="1" applyBorder="1" applyAlignment="1">
      <alignment/>
    </xf>
    <xf numFmtId="0" fontId="2" fillId="32" borderId="38" xfId="0" applyFont="1" applyFill="1" applyBorder="1" applyAlignment="1">
      <alignment wrapText="1"/>
    </xf>
    <xf numFmtId="0" fontId="2" fillId="32" borderId="36" xfId="0" applyFont="1" applyFill="1" applyBorder="1" applyAlignment="1">
      <alignment wrapText="1"/>
    </xf>
    <xf numFmtId="49" fontId="41" fillId="33" borderId="14" xfId="0" applyNumberFormat="1" applyFont="1" applyFill="1" applyBorder="1" applyAlignment="1" applyProtection="1">
      <alignment horizontal="center" vertical="top"/>
      <protection locked="0"/>
    </xf>
    <xf numFmtId="0" fontId="2" fillId="0" borderId="22" xfId="0" applyFont="1" applyBorder="1" applyAlignment="1">
      <alignment/>
    </xf>
    <xf numFmtId="49" fontId="2" fillId="32" borderId="15" xfId="0" applyNumberFormat="1" applyFont="1" applyFill="1" applyBorder="1" applyAlignment="1" applyProtection="1">
      <alignment horizontal="center" vertical="top"/>
      <protection locked="0"/>
    </xf>
    <xf numFmtId="180" fontId="2" fillId="32" borderId="10" xfId="0" applyNumberFormat="1" applyFont="1" applyFill="1" applyBorder="1" applyAlignment="1">
      <alignment vertical="top"/>
    </xf>
    <xf numFmtId="180" fontId="2" fillId="32" borderId="14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184" fontId="2" fillId="0" borderId="40" xfId="95" applyNumberFormat="1" applyFont="1" applyFill="1" applyBorder="1" applyAlignment="1" applyProtection="1">
      <alignment horizontal="left" vertical="top" wrapText="1"/>
      <protection hidden="1"/>
    </xf>
    <xf numFmtId="0" fontId="45" fillId="0" borderId="37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41" xfId="0" applyNumberFormat="1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2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20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8" xfId="86"/>
    <cellStyle name="Обычный 29" xfId="87"/>
    <cellStyle name="Обычный 3" xfId="88"/>
    <cellStyle name="Обычный 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Обычный_Tmp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33">
      <selection activeCell="A1" sqref="A1:N51"/>
    </sheetView>
  </sheetViews>
  <sheetFormatPr defaultColWidth="9.00390625" defaultRowHeight="12.75"/>
  <cols>
    <col min="1" max="1" width="4.75390625" style="26" customWidth="1"/>
    <col min="2" max="2" width="9.375" style="27" hidden="1" customWidth="1"/>
    <col min="3" max="3" width="93.00390625" style="26" customWidth="1"/>
    <col min="4" max="4" width="5.75390625" style="28" customWidth="1"/>
    <col min="5" max="5" width="5.25390625" style="28" customWidth="1"/>
    <col min="6" max="6" width="4.625" style="28" customWidth="1"/>
    <col min="7" max="7" width="5.75390625" style="28" customWidth="1"/>
    <col min="8" max="8" width="6.125" style="28" customWidth="1"/>
    <col min="9" max="9" width="4.875" style="28" customWidth="1"/>
    <col min="10" max="10" width="6.25390625" style="28" customWidth="1"/>
    <col min="11" max="11" width="5.875" style="28" customWidth="1"/>
    <col min="12" max="12" width="15.125" style="29" customWidth="1"/>
    <col min="13" max="13" width="15.75390625" style="26" customWidth="1"/>
    <col min="14" max="14" width="11.875" style="26" customWidth="1"/>
    <col min="15" max="16384" width="9.125" style="26" customWidth="1"/>
  </cols>
  <sheetData>
    <row r="1" spans="1:14" ht="15.75">
      <c r="A1" s="66"/>
      <c r="B1" s="117"/>
      <c r="C1" s="66"/>
      <c r="D1" s="38"/>
      <c r="E1" s="38"/>
      <c r="F1" s="38"/>
      <c r="G1" s="38"/>
      <c r="H1" s="38"/>
      <c r="I1" s="38"/>
      <c r="J1" s="38"/>
      <c r="K1" s="38"/>
      <c r="L1" s="55"/>
      <c r="M1" s="66"/>
      <c r="N1" s="66"/>
    </row>
    <row r="2" spans="1:14" ht="15.75">
      <c r="A2" s="66"/>
      <c r="B2" s="117"/>
      <c r="C2" s="66"/>
      <c r="D2" s="38" t="s">
        <v>163</v>
      </c>
      <c r="E2" s="118"/>
      <c r="F2" s="118"/>
      <c r="G2" s="118"/>
      <c r="H2" s="118"/>
      <c r="I2" s="118"/>
      <c r="J2" s="118"/>
      <c r="K2" s="118"/>
      <c r="L2" s="55" t="s">
        <v>184</v>
      </c>
      <c r="M2" s="66"/>
      <c r="N2" s="66"/>
    </row>
    <row r="3" spans="1:14" ht="15.75">
      <c r="A3" s="66"/>
      <c r="B3" s="117"/>
      <c r="C3" s="66"/>
      <c r="D3" s="118"/>
      <c r="E3" s="118"/>
      <c r="F3" s="118"/>
      <c r="G3" s="118"/>
      <c r="H3" s="118"/>
      <c r="I3" s="118"/>
      <c r="J3" s="118"/>
      <c r="K3" s="118"/>
      <c r="L3" s="55"/>
      <c r="M3" s="66"/>
      <c r="N3" s="66"/>
    </row>
    <row r="4" spans="1:14" ht="16.5" customHeight="1">
      <c r="A4" s="94" t="s">
        <v>183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66"/>
    </row>
    <row r="5" spans="1:14" ht="16.5" customHeight="1">
      <c r="A5" s="66"/>
      <c r="B5" s="117"/>
      <c r="C5" s="66"/>
      <c r="D5" s="38"/>
      <c r="E5" s="38"/>
      <c r="F5" s="38"/>
      <c r="G5" s="38"/>
      <c r="H5" s="38"/>
      <c r="I5" s="38"/>
      <c r="J5" s="38"/>
      <c r="K5" s="38"/>
      <c r="L5" s="119"/>
      <c r="M5" s="66"/>
      <c r="N5" s="66" t="s">
        <v>58</v>
      </c>
    </row>
    <row r="6" spans="1:14" s="31" customFormat="1" ht="42.75" customHeight="1">
      <c r="A6" s="95" t="s">
        <v>59</v>
      </c>
      <c r="B6" s="30"/>
      <c r="C6" s="97" t="s">
        <v>60</v>
      </c>
      <c r="D6" s="99" t="s">
        <v>61</v>
      </c>
      <c r="E6" s="100"/>
      <c r="F6" s="100"/>
      <c r="G6" s="100"/>
      <c r="H6" s="100"/>
      <c r="I6" s="100"/>
      <c r="J6" s="100"/>
      <c r="K6" s="101"/>
      <c r="L6" s="92" t="s">
        <v>186</v>
      </c>
      <c r="M6" s="92" t="s">
        <v>185</v>
      </c>
      <c r="N6" s="92" t="s">
        <v>62</v>
      </c>
    </row>
    <row r="7" spans="1:14" s="31" customFormat="1" ht="56.25" customHeight="1">
      <c r="A7" s="96"/>
      <c r="B7" s="32"/>
      <c r="C7" s="98"/>
      <c r="D7" s="33" t="s">
        <v>63</v>
      </c>
      <c r="E7" s="33" t="s">
        <v>64</v>
      </c>
      <c r="F7" s="33" t="s">
        <v>65</v>
      </c>
      <c r="G7" s="33" t="s">
        <v>66</v>
      </c>
      <c r="H7" s="33" t="s">
        <v>67</v>
      </c>
      <c r="I7" s="33" t="s">
        <v>68</v>
      </c>
      <c r="J7" s="33" t="s">
        <v>69</v>
      </c>
      <c r="K7" s="33" t="s">
        <v>70</v>
      </c>
      <c r="L7" s="93"/>
      <c r="M7" s="93"/>
      <c r="N7" s="93"/>
    </row>
    <row r="8" spans="1:14" s="34" customFormat="1" ht="23.25" customHeight="1">
      <c r="A8" s="120" t="s">
        <v>71</v>
      </c>
      <c r="B8" s="120"/>
      <c r="C8" s="121" t="s">
        <v>72</v>
      </c>
      <c r="D8" s="122" t="s">
        <v>73</v>
      </c>
      <c r="E8" s="122">
        <v>1</v>
      </c>
      <c r="F8" s="122" t="s">
        <v>14</v>
      </c>
      <c r="G8" s="123" t="s">
        <v>14</v>
      </c>
      <c r="H8" s="123" t="s">
        <v>73</v>
      </c>
      <c r="I8" s="123" t="s">
        <v>14</v>
      </c>
      <c r="J8" s="123" t="s">
        <v>74</v>
      </c>
      <c r="K8" s="123" t="s">
        <v>73</v>
      </c>
      <c r="L8" s="124">
        <f>L9+L15+L21+L23+L29+L32</f>
        <v>1716410</v>
      </c>
      <c r="M8" s="125">
        <f>M9+M15+M21+M23+M29+M32</f>
        <v>326571.8</v>
      </c>
      <c r="N8" s="126">
        <f>M8/L8*100</f>
        <v>19.026444730571367</v>
      </c>
    </row>
    <row r="9" spans="1:14" s="35" customFormat="1" ht="22.5" customHeight="1">
      <c r="A9" s="120" t="s">
        <v>75</v>
      </c>
      <c r="B9" s="120"/>
      <c r="C9" s="127" t="s">
        <v>76</v>
      </c>
      <c r="D9" s="122" t="s">
        <v>73</v>
      </c>
      <c r="E9" s="122">
        <v>1</v>
      </c>
      <c r="F9" s="122" t="s">
        <v>2</v>
      </c>
      <c r="G9" s="123" t="s">
        <v>14</v>
      </c>
      <c r="H9" s="123" t="s">
        <v>73</v>
      </c>
      <c r="I9" s="123" t="s">
        <v>14</v>
      </c>
      <c r="J9" s="123" t="s">
        <v>74</v>
      </c>
      <c r="K9" s="123" t="s">
        <v>73</v>
      </c>
      <c r="L9" s="124">
        <f>L10</f>
        <v>183000</v>
      </c>
      <c r="M9" s="125">
        <f>M10</f>
        <v>35007.8</v>
      </c>
      <c r="N9" s="126">
        <f aca="true" t="shared" si="0" ref="N9:N51">M9/L9*100</f>
        <v>19.129945355191257</v>
      </c>
    </row>
    <row r="10" spans="1:14" s="36" customFormat="1" ht="24.75" customHeight="1">
      <c r="A10" s="120" t="s">
        <v>77</v>
      </c>
      <c r="B10" s="120"/>
      <c r="C10" s="127" t="s">
        <v>78</v>
      </c>
      <c r="D10" s="123" t="s">
        <v>73</v>
      </c>
      <c r="E10" s="122">
        <v>1</v>
      </c>
      <c r="F10" s="122" t="s">
        <v>2</v>
      </c>
      <c r="G10" s="123" t="s">
        <v>5</v>
      </c>
      <c r="H10" s="123" t="s">
        <v>73</v>
      </c>
      <c r="I10" s="123" t="s">
        <v>2</v>
      </c>
      <c r="J10" s="123" t="s">
        <v>74</v>
      </c>
      <c r="K10" s="123" t="s">
        <v>30</v>
      </c>
      <c r="L10" s="124">
        <f>L11+L12+L13+L14</f>
        <v>183000</v>
      </c>
      <c r="M10" s="125">
        <f>M11+M12+M13+M14</f>
        <v>35007.8</v>
      </c>
      <c r="N10" s="126">
        <f t="shared" si="0"/>
        <v>19.129945355191257</v>
      </c>
    </row>
    <row r="11" spans="1:14" ht="42.75" customHeight="1">
      <c r="A11" s="37"/>
      <c r="B11" s="37"/>
      <c r="C11" s="43" t="s">
        <v>125</v>
      </c>
      <c r="D11" s="59" t="s">
        <v>73</v>
      </c>
      <c r="E11" s="128">
        <v>1</v>
      </c>
      <c r="F11" s="128" t="s">
        <v>2</v>
      </c>
      <c r="G11" s="59" t="s">
        <v>5</v>
      </c>
      <c r="H11" s="59" t="s">
        <v>79</v>
      </c>
      <c r="I11" s="59" t="s">
        <v>2</v>
      </c>
      <c r="J11" s="59" t="s">
        <v>74</v>
      </c>
      <c r="K11" s="59" t="s">
        <v>30</v>
      </c>
      <c r="L11" s="56">
        <v>183000</v>
      </c>
      <c r="M11" s="67">
        <v>35007.8</v>
      </c>
      <c r="N11" s="126">
        <f t="shared" si="0"/>
        <v>19.129945355191257</v>
      </c>
    </row>
    <row r="12" spans="1:14" ht="57.75" customHeight="1" hidden="1">
      <c r="A12" s="37"/>
      <c r="B12" s="37"/>
      <c r="C12" s="44" t="s">
        <v>126</v>
      </c>
      <c r="D12" s="59" t="s">
        <v>73</v>
      </c>
      <c r="E12" s="128">
        <v>1</v>
      </c>
      <c r="F12" s="128" t="s">
        <v>2</v>
      </c>
      <c r="G12" s="59" t="s">
        <v>5</v>
      </c>
      <c r="H12" s="59" t="s">
        <v>32</v>
      </c>
      <c r="I12" s="59" t="s">
        <v>2</v>
      </c>
      <c r="J12" s="59" t="s">
        <v>74</v>
      </c>
      <c r="K12" s="59" t="s">
        <v>30</v>
      </c>
      <c r="L12" s="56">
        <v>0</v>
      </c>
      <c r="M12" s="65">
        <v>0</v>
      </c>
      <c r="N12" s="126" t="e">
        <f t="shared" si="0"/>
        <v>#DIV/0!</v>
      </c>
    </row>
    <row r="13" spans="1:14" ht="30.75" customHeight="1" hidden="1">
      <c r="A13" s="37"/>
      <c r="B13" s="37"/>
      <c r="C13" s="43" t="s">
        <v>127</v>
      </c>
      <c r="D13" s="59" t="s">
        <v>73</v>
      </c>
      <c r="E13" s="128">
        <v>1</v>
      </c>
      <c r="F13" s="128" t="s">
        <v>2</v>
      </c>
      <c r="G13" s="59" t="s">
        <v>5</v>
      </c>
      <c r="H13" s="59" t="s">
        <v>88</v>
      </c>
      <c r="I13" s="59" t="s">
        <v>2</v>
      </c>
      <c r="J13" s="59" t="s">
        <v>74</v>
      </c>
      <c r="K13" s="59" t="s">
        <v>30</v>
      </c>
      <c r="L13" s="56"/>
      <c r="M13" s="61"/>
      <c r="N13" s="126" t="e">
        <f>M13/L13*100</f>
        <v>#DIV/0!</v>
      </c>
    </row>
    <row r="14" spans="1:14" ht="43.5" customHeight="1" hidden="1">
      <c r="A14" s="37"/>
      <c r="B14" s="37"/>
      <c r="C14" s="43" t="s">
        <v>164</v>
      </c>
      <c r="D14" s="59" t="s">
        <v>73</v>
      </c>
      <c r="E14" s="128">
        <v>1</v>
      </c>
      <c r="F14" s="128" t="s">
        <v>2</v>
      </c>
      <c r="G14" s="59" t="s">
        <v>5</v>
      </c>
      <c r="H14" s="59" t="s">
        <v>161</v>
      </c>
      <c r="I14" s="59" t="s">
        <v>2</v>
      </c>
      <c r="J14" s="59" t="s">
        <v>74</v>
      </c>
      <c r="K14" s="59" t="s">
        <v>30</v>
      </c>
      <c r="L14" s="56"/>
      <c r="M14" s="62"/>
      <c r="N14" s="126" t="e">
        <f>M14/L14*100</f>
        <v>#DIV/0!</v>
      </c>
    </row>
    <row r="15" spans="1:14" ht="30" customHeight="1">
      <c r="A15" s="129" t="s">
        <v>83</v>
      </c>
      <c r="B15" s="45"/>
      <c r="C15" s="130" t="s">
        <v>128</v>
      </c>
      <c r="D15" s="123" t="s">
        <v>73</v>
      </c>
      <c r="E15" s="123" t="s">
        <v>81</v>
      </c>
      <c r="F15" s="123" t="s">
        <v>7</v>
      </c>
      <c r="G15" s="123" t="s">
        <v>14</v>
      </c>
      <c r="H15" s="123" t="s">
        <v>73</v>
      </c>
      <c r="I15" s="123" t="s">
        <v>14</v>
      </c>
      <c r="J15" s="123" t="s">
        <v>74</v>
      </c>
      <c r="K15" s="123" t="s">
        <v>30</v>
      </c>
      <c r="L15" s="124">
        <f>L16</f>
        <v>900730.3600000001</v>
      </c>
      <c r="M15" s="125">
        <f>M16</f>
        <v>214681.83000000002</v>
      </c>
      <c r="N15" s="126">
        <f t="shared" si="0"/>
        <v>23.83419495263821</v>
      </c>
    </row>
    <row r="16" spans="1:14" ht="18" customHeight="1">
      <c r="A16" s="129" t="s">
        <v>86</v>
      </c>
      <c r="B16" s="45"/>
      <c r="C16" s="131" t="s">
        <v>129</v>
      </c>
      <c r="D16" s="123" t="s">
        <v>73</v>
      </c>
      <c r="E16" s="123" t="s">
        <v>81</v>
      </c>
      <c r="F16" s="123" t="s">
        <v>7</v>
      </c>
      <c r="G16" s="123" t="s">
        <v>5</v>
      </c>
      <c r="H16" s="123" t="s">
        <v>73</v>
      </c>
      <c r="I16" s="123" t="s">
        <v>2</v>
      </c>
      <c r="J16" s="123" t="s">
        <v>74</v>
      </c>
      <c r="K16" s="123" t="s">
        <v>30</v>
      </c>
      <c r="L16" s="124">
        <f>L17+L18+L19+L20</f>
        <v>900730.3600000001</v>
      </c>
      <c r="M16" s="125">
        <f>M17+M18+M19+M20</f>
        <v>214681.83000000002</v>
      </c>
      <c r="N16" s="126">
        <f t="shared" si="0"/>
        <v>23.83419495263821</v>
      </c>
    </row>
    <row r="17" spans="1:14" s="35" customFormat="1" ht="24.75" customHeight="1">
      <c r="A17" s="46"/>
      <c r="B17" s="45"/>
      <c r="C17" s="43" t="s">
        <v>130</v>
      </c>
      <c r="D17" s="59" t="s">
        <v>73</v>
      </c>
      <c r="E17" s="59" t="s">
        <v>81</v>
      </c>
      <c r="F17" s="59" t="s">
        <v>7</v>
      </c>
      <c r="G17" s="59" t="s">
        <v>5</v>
      </c>
      <c r="H17" s="59" t="s">
        <v>131</v>
      </c>
      <c r="I17" s="59" t="s">
        <v>2</v>
      </c>
      <c r="J17" s="59" t="s">
        <v>73</v>
      </c>
      <c r="K17" s="59" t="s">
        <v>30</v>
      </c>
      <c r="L17" s="56">
        <v>319602.66</v>
      </c>
      <c r="M17" s="68">
        <v>74675.13</v>
      </c>
      <c r="N17" s="132">
        <f t="shared" si="0"/>
        <v>23.36499014119595</v>
      </c>
    </row>
    <row r="18" spans="1:14" s="35" customFormat="1" ht="33.75" customHeight="1">
      <c r="A18" s="46"/>
      <c r="B18" s="45"/>
      <c r="C18" s="43" t="s">
        <v>132</v>
      </c>
      <c r="D18" s="59" t="s">
        <v>73</v>
      </c>
      <c r="E18" s="59" t="s">
        <v>81</v>
      </c>
      <c r="F18" s="59" t="s">
        <v>7</v>
      </c>
      <c r="G18" s="59" t="s">
        <v>5</v>
      </c>
      <c r="H18" s="59" t="s">
        <v>133</v>
      </c>
      <c r="I18" s="59" t="s">
        <v>2</v>
      </c>
      <c r="J18" s="59" t="s">
        <v>73</v>
      </c>
      <c r="K18" s="59" t="s">
        <v>30</v>
      </c>
      <c r="L18" s="56">
        <v>4855.15</v>
      </c>
      <c r="M18" s="68">
        <v>1304.5</v>
      </c>
      <c r="N18" s="132">
        <f t="shared" si="0"/>
        <v>26.868376878160305</v>
      </c>
    </row>
    <row r="19" spans="1:14" s="35" customFormat="1" ht="33" customHeight="1">
      <c r="A19" s="46"/>
      <c r="B19" s="45"/>
      <c r="C19" s="43" t="s">
        <v>134</v>
      </c>
      <c r="D19" s="59" t="s">
        <v>73</v>
      </c>
      <c r="E19" s="59" t="s">
        <v>81</v>
      </c>
      <c r="F19" s="59" t="s">
        <v>7</v>
      </c>
      <c r="G19" s="59" t="s">
        <v>5</v>
      </c>
      <c r="H19" s="59" t="s">
        <v>135</v>
      </c>
      <c r="I19" s="59" t="s">
        <v>2</v>
      </c>
      <c r="J19" s="59" t="s">
        <v>73</v>
      </c>
      <c r="K19" s="59" t="s">
        <v>30</v>
      </c>
      <c r="L19" s="56">
        <v>697567.53</v>
      </c>
      <c r="M19" s="68">
        <v>152128.91</v>
      </c>
      <c r="N19" s="132">
        <f t="shared" si="0"/>
        <v>21.80848497922488</v>
      </c>
    </row>
    <row r="20" spans="1:14" ht="27.75" customHeight="1">
      <c r="A20" s="46"/>
      <c r="B20" s="45"/>
      <c r="C20" s="43" t="s">
        <v>136</v>
      </c>
      <c r="D20" s="59" t="s">
        <v>73</v>
      </c>
      <c r="E20" s="59" t="s">
        <v>81</v>
      </c>
      <c r="F20" s="59" t="s">
        <v>7</v>
      </c>
      <c r="G20" s="59" t="s">
        <v>5</v>
      </c>
      <c r="H20" s="59" t="s">
        <v>137</v>
      </c>
      <c r="I20" s="59" t="s">
        <v>2</v>
      </c>
      <c r="J20" s="59" t="s">
        <v>73</v>
      </c>
      <c r="K20" s="59" t="s">
        <v>30</v>
      </c>
      <c r="L20" s="56">
        <v>-121294.98</v>
      </c>
      <c r="M20" s="68">
        <v>-13426.71</v>
      </c>
      <c r="N20" s="132">
        <f t="shared" si="0"/>
        <v>11.069468827151791</v>
      </c>
    </row>
    <row r="21" spans="1:14" ht="17.25" customHeight="1">
      <c r="A21" s="120" t="s">
        <v>90</v>
      </c>
      <c r="B21" s="37"/>
      <c r="C21" s="127" t="s">
        <v>80</v>
      </c>
      <c r="D21" s="123" t="s">
        <v>73</v>
      </c>
      <c r="E21" s="123" t="s">
        <v>81</v>
      </c>
      <c r="F21" s="123" t="s">
        <v>4</v>
      </c>
      <c r="G21" s="123" t="s">
        <v>14</v>
      </c>
      <c r="H21" s="123" t="s">
        <v>73</v>
      </c>
      <c r="I21" s="123" t="s">
        <v>14</v>
      </c>
      <c r="J21" s="123" t="s">
        <v>74</v>
      </c>
      <c r="K21" s="123" t="s">
        <v>73</v>
      </c>
      <c r="L21" s="124">
        <f>L22</f>
        <v>0</v>
      </c>
      <c r="M21" s="125">
        <f>M22</f>
        <v>0</v>
      </c>
      <c r="N21" s="126">
        <v>0</v>
      </c>
    </row>
    <row r="22" spans="1:14" ht="16.5" customHeight="1">
      <c r="A22" s="37"/>
      <c r="B22" s="37"/>
      <c r="C22" s="75" t="s">
        <v>82</v>
      </c>
      <c r="D22" s="59" t="s">
        <v>73</v>
      </c>
      <c r="E22" s="59" t="s">
        <v>81</v>
      </c>
      <c r="F22" s="59" t="s">
        <v>4</v>
      </c>
      <c r="G22" s="59" t="s">
        <v>7</v>
      </c>
      <c r="H22" s="59" t="s">
        <v>79</v>
      </c>
      <c r="I22" s="59" t="s">
        <v>2</v>
      </c>
      <c r="J22" s="59" t="s">
        <v>74</v>
      </c>
      <c r="K22" s="59" t="s">
        <v>30</v>
      </c>
      <c r="L22" s="56"/>
      <c r="M22" s="63"/>
      <c r="N22" s="132">
        <v>0</v>
      </c>
    </row>
    <row r="23" spans="1:14" ht="13.5" customHeight="1">
      <c r="A23" s="120" t="s">
        <v>96</v>
      </c>
      <c r="B23" s="120"/>
      <c r="C23" s="127" t="s">
        <v>84</v>
      </c>
      <c r="D23" s="122" t="s">
        <v>73</v>
      </c>
      <c r="E23" s="123" t="s">
        <v>81</v>
      </c>
      <c r="F23" s="123" t="s">
        <v>85</v>
      </c>
      <c r="G23" s="123" t="s">
        <v>14</v>
      </c>
      <c r="H23" s="123" t="s">
        <v>73</v>
      </c>
      <c r="I23" s="123" t="s">
        <v>14</v>
      </c>
      <c r="J23" s="123" t="s">
        <v>74</v>
      </c>
      <c r="K23" s="123" t="s">
        <v>73</v>
      </c>
      <c r="L23" s="124">
        <f>L24+L26</f>
        <v>631000</v>
      </c>
      <c r="M23" s="125">
        <f>M24+M26</f>
        <v>76682.17</v>
      </c>
      <c r="N23" s="126">
        <f t="shared" si="0"/>
        <v>12.152483359746434</v>
      </c>
    </row>
    <row r="24" spans="1:14" ht="15.75" customHeight="1">
      <c r="A24" s="120" t="s">
        <v>138</v>
      </c>
      <c r="B24" s="120"/>
      <c r="C24" s="127" t="s">
        <v>87</v>
      </c>
      <c r="D24" s="123" t="s">
        <v>73</v>
      </c>
      <c r="E24" s="123" t="s">
        <v>81</v>
      </c>
      <c r="F24" s="123" t="s">
        <v>85</v>
      </c>
      <c r="G24" s="123" t="s">
        <v>2</v>
      </c>
      <c r="H24" s="123" t="s">
        <v>73</v>
      </c>
      <c r="I24" s="123" t="s">
        <v>14</v>
      </c>
      <c r="J24" s="123" t="s">
        <v>74</v>
      </c>
      <c r="K24" s="123" t="s">
        <v>30</v>
      </c>
      <c r="L24" s="124">
        <f>L25</f>
        <v>30000</v>
      </c>
      <c r="M24" s="125">
        <f>M25</f>
        <v>752.6600000000001</v>
      </c>
      <c r="N24" s="126">
        <f t="shared" si="0"/>
        <v>2.508866666666667</v>
      </c>
    </row>
    <row r="25" spans="1:14" ht="31.5" customHeight="1">
      <c r="A25" s="120"/>
      <c r="B25" s="120"/>
      <c r="C25" s="75" t="s">
        <v>192</v>
      </c>
      <c r="D25" s="59" t="s">
        <v>73</v>
      </c>
      <c r="E25" s="59" t="s">
        <v>81</v>
      </c>
      <c r="F25" s="59" t="s">
        <v>85</v>
      </c>
      <c r="G25" s="59" t="s">
        <v>2</v>
      </c>
      <c r="H25" s="59" t="s">
        <v>88</v>
      </c>
      <c r="I25" s="59" t="s">
        <v>29</v>
      </c>
      <c r="J25" s="59" t="s">
        <v>74</v>
      </c>
      <c r="K25" s="59" t="s">
        <v>30</v>
      </c>
      <c r="L25" s="56">
        <v>30000</v>
      </c>
      <c r="M25" s="74">
        <v>752.6600000000001</v>
      </c>
      <c r="N25" s="132">
        <f t="shared" si="0"/>
        <v>2.508866666666667</v>
      </c>
    </row>
    <row r="26" spans="1:14" ht="17.25" customHeight="1">
      <c r="A26" s="120" t="s">
        <v>139</v>
      </c>
      <c r="B26" s="37"/>
      <c r="C26" s="127" t="s">
        <v>89</v>
      </c>
      <c r="D26" s="123" t="s">
        <v>73</v>
      </c>
      <c r="E26" s="123" t="s">
        <v>81</v>
      </c>
      <c r="F26" s="123" t="s">
        <v>85</v>
      </c>
      <c r="G26" s="123" t="s">
        <v>85</v>
      </c>
      <c r="H26" s="123" t="s">
        <v>73</v>
      </c>
      <c r="I26" s="123" t="s">
        <v>14</v>
      </c>
      <c r="J26" s="123" t="s">
        <v>74</v>
      </c>
      <c r="K26" s="123" t="s">
        <v>30</v>
      </c>
      <c r="L26" s="124">
        <f>L27+L28</f>
        <v>601000</v>
      </c>
      <c r="M26" s="125">
        <f>M27+M28</f>
        <v>75929.51</v>
      </c>
      <c r="N26" s="126">
        <f t="shared" si="0"/>
        <v>12.633861896838603</v>
      </c>
    </row>
    <row r="27" spans="1:14" ht="29.25" customHeight="1">
      <c r="A27" s="120"/>
      <c r="B27" s="37"/>
      <c r="C27" s="75" t="s">
        <v>175</v>
      </c>
      <c r="D27" s="59" t="s">
        <v>73</v>
      </c>
      <c r="E27" s="60" t="s">
        <v>81</v>
      </c>
      <c r="F27" s="60" t="s">
        <v>85</v>
      </c>
      <c r="G27" s="60" t="s">
        <v>85</v>
      </c>
      <c r="H27" s="60" t="s">
        <v>174</v>
      </c>
      <c r="I27" s="60" t="s">
        <v>29</v>
      </c>
      <c r="J27" s="60" t="s">
        <v>74</v>
      </c>
      <c r="K27" s="60" t="s">
        <v>30</v>
      </c>
      <c r="L27" s="56">
        <v>441000</v>
      </c>
      <c r="M27" s="64">
        <v>59914.17</v>
      </c>
      <c r="N27" s="132">
        <f t="shared" si="0"/>
        <v>13.585979591836733</v>
      </c>
    </row>
    <row r="28" spans="1:14" ht="30.75" customHeight="1">
      <c r="A28" s="120"/>
      <c r="B28" s="37"/>
      <c r="C28" s="58" t="s">
        <v>181</v>
      </c>
      <c r="D28" s="59" t="s">
        <v>73</v>
      </c>
      <c r="E28" s="60" t="s">
        <v>81</v>
      </c>
      <c r="F28" s="60" t="s">
        <v>85</v>
      </c>
      <c r="G28" s="60" t="s">
        <v>85</v>
      </c>
      <c r="H28" s="60" t="s">
        <v>176</v>
      </c>
      <c r="I28" s="60" t="s">
        <v>29</v>
      </c>
      <c r="J28" s="60" t="s">
        <v>74</v>
      </c>
      <c r="K28" s="60" t="s">
        <v>30</v>
      </c>
      <c r="L28" s="56">
        <v>160000</v>
      </c>
      <c r="M28" s="64">
        <v>16015.34</v>
      </c>
      <c r="N28" s="132">
        <f t="shared" si="0"/>
        <v>10.0095875</v>
      </c>
    </row>
    <row r="29" spans="1:14" ht="19.5" customHeight="1">
      <c r="A29" s="120" t="s">
        <v>140</v>
      </c>
      <c r="B29" s="37"/>
      <c r="C29" s="133" t="s">
        <v>91</v>
      </c>
      <c r="D29" s="123" t="s">
        <v>73</v>
      </c>
      <c r="E29" s="123" t="s">
        <v>81</v>
      </c>
      <c r="F29" s="123" t="s">
        <v>3</v>
      </c>
      <c r="G29" s="123" t="s">
        <v>14</v>
      </c>
      <c r="H29" s="123" t="s">
        <v>73</v>
      </c>
      <c r="I29" s="123" t="s">
        <v>14</v>
      </c>
      <c r="J29" s="123" t="s">
        <v>74</v>
      </c>
      <c r="K29" s="123" t="s">
        <v>73</v>
      </c>
      <c r="L29" s="124">
        <f>L30</f>
        <v>1000</v>
      </c>
      <c r="M29" s="125">
        <f>M30</f>
        <v>200</v>
      </c>
      <c r="N29" s="126">
        <f t="shared" si="0"/>
        <v>20</v>
      </c>
    </row>
    <row r="30" spans="1:14" ht="32.25" customHeight="1">
      <c r="A30" s="120" t="s">
        <v>141</v>
      </c>
      <c r="B30" s="37"/>
      <c r="C30" s="133" t="s">
        <v>92</v>
      </c>
      <c r="D30" s="123" t="s">
        <v>73</v>
      </c>
      <c r="E30" s="123" t="s">
        <v>81</v>
      </c>
      <c r="F30" s="123" t="s">
        <v>3</v>
      </c>
      <c r="G30" s="123" t="s">
        <v>8</v>
      </c>
      <c r="H30" s="123" t="s">
        <v>73</v>
      </c>
      <c r="I30" s="123" t="s">
        <v>2</v>
      </c>
      <c r="J30" s="123" t="s">
        <v>74</v>
      </c>
      <c r="K30" s="123" t="s">
        <v>30</v>
      </c>
      <c r="L30" s="124">
        <f>L31</f>
        <v>1000</v>
      </c>
      <c r="M30" s="125">
        <f>M31</f>
        <v>200</v>
      </c>
      <c r="N30" s="126">
        <f t="shared" si="0"/>
        <v>20</v>
      </c>
    </row>
    <row r="31" spans="1:14" ht="39" customHeight="1">
      <c r="A31" s="120"/>
      <c r="B31" s="37"/>
      <c r="C31" s="47" t="s">
        <v>93</v>
      </c>
      <c r="D31" s="59" t="s">
        <v>73</v>
      </c>
      <c r="E31" s="59" t="s">
        <v>81</v>
      </c>
      <c r="F31" s="59" t="s">
        <v>3</v>
      </c>
      <c r="G31" s="59" t="s">
        <v>8</v>
      </c>
      <c r="H31" s="59" t="s">
        <v>32</v>
      </c>
      <c r="I31" s="59" t="s">
        <v>2</v>
      </c>
      <c r="J31" s="59" t="s">
        <v>74</v>
      </c>
      <c r="K31" s="59" t="s">
        <v>30</v>
      </c>
      <c r="L31" s="56">
        <v>1000</v>
      </c>
      <c r="M31" s="69">
        <v>200</v>
      </c>
      <c r="N31" s="132">
        <f t="shared" si="0"/>
        <v>20</v>
      </c>
    </row>
    <row r="32" spans="1:14" s="36" customFormat="1" ht="16.5" customHeight="1">
      <c r="A32" s="134" t="s">
        <v>142</v>
      </c>
      <c r="B32" s="37"/>
      <c r="C32" s="48" t="s">
        <v>97</v>
      </c>
      <c r="D32" s="135" t="s">
        <v>73</v>
      </c>
      <c r="E32" s="135" t="s">
        <v>81</v>
      </c>
      <c r="F32" s="135" t="s">
        <v>98</v>
      </c>
      <c r="G32" s="135" t="s">
        <v>14</v>
      </c>
      <c r="H32" s="135" t="s">
        <v>73</v>
      </c>
      <c r="I32" s="135" t="s">
        <v>14</v>
      </c>
      <c r="J32" s="135" t="s">
        <v>74</v>
      </c>
      <c r="K32" s="135" t="s">
        <v>73</v>
      </c>
      <c r="L32" s="124">
        <f>L34+L33</f>
        <v>679.64</v>
      </c>
      <c r="M32" s="125">
        <f>M34+M33</f>
        <v>0</v>
      </c>
      <c r="N32" s="126">
        <f t="shared" si="0"/>
        <v>0</v>
      </c>
    </row>
    <row r="33" spans="1:14" ht="12.75" customHeight="1">
      <c r="A33" s="120"/>
      <c r="B33" s="37"/>
      <c r="C33" s="48" t="s">
        <v>123</v>
      </c>
      <c r="D33" s="60" t="s">
        <v>73</v>
      </c>
      <c r="E33" s="60" t="s">
        <v>81</v>
      </c>
      <c r="F33" s="60" t="s">
        <v>98</v>
      </c>
      <c r="G33" s="60" t="s">
        <v>2</v>
      </c>
      <c r="H33" s="60" t="s">
        <v>95</v>
      </c>
      <c r="I33" s="60" t="s">
        <v>29</v>
      </c>
      <c r="J33" s="60" t="s">
        <v>74</v>
      </c>
      <c r="K33" s="60" t="s">
        <v>99</v>
      </c>
      <c r="L33" s="56">
        <v>0</v>
      </c>
      <c r="M33" s="65">
        <v>0</v>
      </c>
      <c r="N33" s="132">
        <v>0</v>
      </c>
    </row>
    <row r="34" spans="1:14" ht="21.75" customHeight="1">
      <c r="A34" s="120"/>
      <c r="B34" s="37"/>
      <c r="C34" s="47" t="s">
        <v>100</v>
      </c>
      <c r="D34" s="60" t="s">
        <v>73</v>
      </c>
      <c r="E34" s="60" t="s">
        <v>81</v>
      </c>
      <c r="F34" s="60" t="s">
        <v>98</v>
      </c>
      <c r="G34" s="60" t="s">
        <v>4</v>
      </c>
      <c r="H34" s="60" t="s">
        <v>95</v>
      </c>
      <c r="I34" s="60" t="s">
        <v>29</v>
      </c>
      <c r="J34" s="60" t="s">
        <v>74</v>
      </c>
      <c r="K34" s="60" t="s">
        <v>99</v>
      </c>
      <c r="L34" s="56">
        <v>679.64</v>
      </c>
      <c r="M34" s="65">
        <v>0</v>
      </c>
      <c r="N34" s="132">
        <f t="shared" si="0"/>
        <v>0</v>
      </c>
    </row>
    <row r="35" spans="1:14" ht="19.5" customHeight="1">
      <c r="A35" s="120" t="s">
        <v>101</v>
      </c>
      <c r="B35" s="37"/>
      <c r="C35" s="48" t="s">
        <v>102</v>
      </c>
      <c r="D35" s="135" t="s">
        <v>73</v>
      </c>
      <c r="E35" s="135" t="s">
        <v>103</v>
      </c>
      <c r="F35" s="135" t="s">
        <v>14</v>
      </c>
      <c r="G35" s="135" t="s">
        <v>14</v>
      </c>
      <c r="H35" s="135" t="s">
        <v>73</v>
      </c>
      <c r="I35" s="135" t="s">
        <v>14</v>
      </c>
      <c r="J35" s="135" t="s">
        <v>74</v>
      </c>
      <c r="K35" s="135" t="s">
        <v>73</v>
      </c>
      <c r="L35" s="124">
        <f>L36+L49</f>
        <v>1728333</v>
      </c>
      <c r="M35" s="125">
        <f>M36+M49</f>
        <v>222900</v>
      </c>
      <c r="N35" s="126">
        <f t="shared" si="0"/>
        <v>12.896820230823575</v>
      </c>
    </row>
    <row r="36" spans="1:14" s="36" customFormat="1" ht="34.5" customHeight="1">
      <c r="A36" s="120"/>
      <c r="B36" s="120"/>
      <c r="C36" s="133" t="s">
        <v>104</v>
      </c>
      <c r="D36" s="122" t="s">
        <v>73</v>
      </c>
      <c r="E36" s="123" t="s">
        <v>103</v>
      </c>
      <c r="F36" s="123" t="s">
        <v>5</v>
      </c>
      <c r="G36" s="123" t="s">
        <v>14</v>
      </c>
      <c r="H36" s="123" t="s">
        <v>73</v>
      </c>
      <c r="I36" s="123" t="s">
        <v>14</v>
      </c>
      <c r="J36" s="123" t="s">
        <v>74</v>
      </c>
      <c r="K36" s="123" t="s">
        <v>73</v>
      </c>
      <c r="L36" s="124">
        <f>L37+L39+L43+L46</f>
        <v>1728333</v>
      </c>
      <c r="M36" s="125">
        <f>M37+M39+M43+M46</f>
        <v>222900</v>
      </c>
      <c r="N36" s="126">
        <f t="shared" si="0"/>
        <v>12.896820230823575</v>
      </c>
    </row>
    <row r="37" spans="1:14" ht="21.75" customHeight="1">
      <c r="A37" s="120" t="s">
        <v>77</v>
      </c>
      <c r="B37" s="120"/>
      <c r="C37" s="127" t="s">
        <v>105</v>
      </c>
      <c r="D37" s="122" t="s">
        <v>73</v>
      </c>
      <c r="E37" s="123" t="s">
        <v>103</v>
      </c>
      <c r="F37" s="123" t="s">
        <v>5</v>
      </c>
      <c r="G37" s="123" t="s">
        <v>2</v>
      </c>
      <c r="H37" s="123" t="s">
        <v>73</v>
      </c>
      <c r="I37" s="123" t="s">
        <v>14</v>
      </c>
      <c r="J37" s="123" t="s">
        <v>74</v>
      </c>
      <c r="K37" s="123" t="s">
        <v>106</v>
      </c>
      <c r="L37" s="124">
        <f>SUM(L38:L38)</f>
        <v>817000</v>
      </c>
      <c r="M37" s="125">
        <f>SUM(M38:M38)</f>
        <v>203400</v>
      </c>
      <c r="N37" s="126">
        <f t="shared" si="0"/>
        <v>24.895960832313342</v>
      </c>
    </row>
    <row r="38" spans="1:14" ht="17.25" customHeight="1">
      <c r="A38" s="37"/>
      <c r="B38" s="37"/>
      <c r="C38" s="75" t="s">
        <v>188</v>
      </c>
      <c r="D38" s="59" t="s">
        <v>73</v>
      </c>
      <c r="E38" s="59" t="s">
        <v>103</v>
      </c>
      <c r="F38" s="59" t="s">
        <v>5</v>
      </c>
      <c r="G38" s="59" t="s">
        <v>2</v>
      </c>
      <c r="H38" s="59" t="s">
        <v>13</v>
      </c>
      <c r="I38" s="59" t="s">
        <v>29</v>
      </c>
      <c r="J38" s="59" t="s">
        <v>74</v>
      </c>
      <c r="K38" s="59" t="s">
        <v>106</v>
      </c>
      <c r="L38" s="56">
        <v>817000</v>
      </c>
      <c r="M38" s="70">
        <v>203400</v>
      </c>
      <c r="N38" s="132">
        <f t="shared" si="0"/>
        <v>24.895960832313342</v>
      </c>
    </row>
    <row r="39" spans="1:14" ht="25.5">
      <c r="A39" s="120" t="s">
        <v>107</v>
      </c>
      <c r="B39" s="37"/>
      <c r="C39" s="127" t="s">
        <v>108</v>
      </c>
      <c r="D39" s="122" t="s">
        <v>73</v>
      </c>
      <c r="E39" s="123" t="s">
        <v>103</v>
      </c>
      <c r="F39" s="123" t="s">
        <v>5</v>
      </c>
      <c r="G39" s="123" t="s">
        <v>5</v>
      </c>
      <c r="H39" s="123" t="s">
        <v>73</v>
      </c>
      <c r="I39" s="123" t="s">
        <v>14</v>
      </c>
      <c r="J39" s="123" t="s">
        <v>74</v>
      </c>
      <c r="K39" s="123" t="s">
        <v>106</v>
      </c>
      <c r="L39" s="124">
        <f>L40+L41+L42</f>
        <v>833333</v>
      </c>
      <c r="M39" s="125">
        <f>M40+M41+M42</f>
        <v>0</v>
      </c>
      <c r="N39" s="126">
        <f t="shared" si="0"/>
        <v>0</v>
      </c>
    </row>
    <row r="40" spans="1:14" ht="0.75" customHeight="1">
      <c r="A40" s="120"/>
      <c r="B40" s="37"/>
      <c r="C40" s="54" t="s">
        <v>165</v>
      </c>
      <c r="D40" s="59" t="s">
        <v>73</v>
      </c>
      <c r="E40" s="59" t="s">
        <v>103</v>
      </c>
      <c r="F40" s="59" t="s">
        <v>5</v>
      </c>
      <c r="G40" s="59" t="s">
        <v>5</v>
      </c>
      <c r="H40" s="59" t="s">
        <v>162</v>
      </c>
      <c r="I40" s="59" t="s">
        <v>29</v>
      </c>
      <c r="J40" s="59" t="s">
        <v>74</v>
      </c>
      <c r="K40" s="59" t="s">
        <v>106</v>
      </c>
      <c r="L40" s="56"/>
      <c r="M40" s="65"/>
      <c r="N40" s="132">
        <v>0</v>
      </c>
    </row>
    <row r="41" spans="1:14" ht="41.25" customHeight="1">
      <c r="A41" s="120"/>
      <c r="B41" s="37"/>
      <c r="C41" s="49" t="s">
        <v>189</v>
      </c>
      <c r="D41" s="59" t="s">
        <v>73</v>
      </c>
      <c r="E41" s="59" t="s">
        <v>103</v>
      </c>
      <c r="F41" s="59" t="s">
        <v>5</v>
      </c>
      <c r="G41" s="59" t="s">
        <v>5</v>
      </c>
      <c r="H41" s="59" t="s">
        <v>166</v>
      </c>
      <c r="I41" s="59" t="s">
        <v>29</v>
      </c>
      <c r="J41" s="59" t="s">
        <v>74</v>
      </c>
      <c r="K41" s="59" t="s">
        <v>106</v>
      </c>
      <c r="L41" s="56"/>
      <c r="M41" s="65"/>
      <c r="N41" s="132">
        <v>0</v>
      </c>
    </row>
    <row r="42" spans="1:14" ht="15.75">
      <c r="A42" s="37"/>
      <c r="B42" s="37"/>
      <c r="C42" s="47" t="s">
        <v>190</v>
      </c>
      <c r="D42" s="59" t="s">
        <v>73</v>
      </c>
      <c r="E42" s="59" t="s">
        <v>103</v>
      </c>
      <c r="F42" s="59" t="s">
        <v>5</v>
      </c>
      <c r="G42" s="59" t="s">
        <v>5</v>
      </c>
      <c r="H42" s="59" t="s">
        <v>109</v>
      </c>
      <c r="I42" s="59" t="s">
        <v>29</v>
      </c>
      <c r="J42" s="59" t="s">
        <v>74</v>
      </c>
      <c r="K42" s="59" t="s">
        <v>106</v>
      </c>
      <c r="L42" s="56">
        <v>833333</v>
      </c>
      <c r="M42" s="71"/>
      <c r="N42" s="132">
        <f t="shared" si="0"/>
        <v>0</v>
      </c>
    </row>
    <row r="43" spans="1:14" ht="15.75">
      <c r="A43" s="120" t="s">
        <v>110</v>
      </c>
      <c r="B43" s="120"/>
      <c r="C43" s="127" t="s">
        <v>111</v>
      </c>
      <c r="D43" s="122" t="s">
        <v>73</v>
      </c>
      <c r="E43" s="123" t="s">
        <v>103</v>
      </c>
      <c r="F43" s="123" t="s">
        <v>5</v>
      </c>
      <c r="G43" s="123" t="s">
        <v>7</v>
      </c>
      <c r="H43" s="123" t="s">
        <v>73</v>
      </c>
      <c r="I43" s="123" t="s">
        <v>14</v>
      </c>
      <c r="J43" s="123" t="s">
        <v>74</v>
      </c>
      <c r="K43" s="123" t="s">
        <v>106</v>
      </c>
      <c r="L43" s="124">
        <f>L44+L45</f>
        <v>78000</v>
      </c>
      <c r="M43" s="125">
        <f>M44+M45</f>
        <v>19500</v>
      </c>
      <c r="N43" s="126">
        <f t="shared" si="0"/>
        <v>25</v>
      </c>
    </row>
    <row r="44" spans="1:14" ht="27.75" customHeight="1">
      <c r="A44" s="37"/>
      <c r="B44" s="37"/>
      <c r="C44" s="136" t="s">
        <v>193</v>
      </c>
      <c r="D44" s="59" t="s">
        <v>73</v>
      </c>
      <c r="E44" s="59" t="s">
        <v>103</v>
      </c>
      <c r="F44" s="59" t="s">
        <v>5</v>
      </c>
      <c r="G44" s="59" t="s">
        <v>7</v>
      </c>
      <c r="H44" s="59" t="s">
        <v>112</v>
      </c>
      <c r="I44" s="59" t="s">
        <v>29</v>
      </c>
      <c r="J44" s="59" t="s">
        <v>74</v>
      </c>
      <c r="K44" s="59" t="s">
        <v>106</v>
      </c>
      <c r="L44" s="56">
        <v>76000</v>
      </c>
      <c r="M44" s="72">
        <v>19000</v>
      </c>
      <c r="N44" s="132">
        <f t="shared" si="0"/>
        <v>25</v>
      </c>
    </row>
    <row r="45" spans="1:14" ht="25.5">
      <c r="A45" s="37"/>
      <c r="B45" s="37"/>
      <c r="C45" s="50" t="s">
        <v>187</v>
      </c>
      <c r="D45" s="59" t="s">
        <v>73</v>
      </c>
      <c r="E45" s="59" t="s">
        <v>103</v>
      </c>
      <c r="F45" s="59" t="s">
        <v>5</v>
      </c>
      <c r="G45" s="59" t="s">
        <v>7</v>
      </c>
      <c r="H45" s="59" t="s">
        <v>116</v>
      </c>
      <c r="I45" s="59" t="s">
        <v>29</v>
      </c>
      <c r="J45" s="59" t="s">
        <v>74</v>
      </c>
      <c r="K45" s="59" t="s">
        <v>106</v>
      </c>
      <c r="L45" s="56">
        <v>2000</v>
      </c>
      <c r="M45" s="72">
        <v>500</v>
      </c>
      <c r="N45" s="132">
        <f t="shared" si="0"/>
        <v>25</v>
      </c>
    </row>
    <row r="46" spans="1:14" ht="15.75">
      <c r="A46" s="120" t="s">
        <v>113</v>
      </c>
      <c r="B46" s="120"/>
      <c r="C46" s="127" t="s">
        <v>24</v>
      </c>
      <c r="D46" s="123" t="s">
        <v>73</v>
      </c>
      <c r="E46" s="123" t="s">
        <v>103</v>
      </c>
      <c r="F46" s="123" t="s">
        <v>5</v>
      </c>
      <c r="G46" s="123" t="s">
        <v>8</v>
      </c>
      <c r="H46" s="123" t="s">
        <v>73</v>
      </c>
      <c r="I46" s="123" t="s">
        <v>14</v>
      </c>
      <c r="J46" s="123" t="s">
        <v>74</v>
      </c>
      <c r="K46" s="123" t="s">
        <v>106</v>
      </c>
      <c r="L46" s="124">
        <f>L47+L48</f>
        <v>0</v>
      </c>
      <c r="M46" s="137">
        <f>M47+M48</f>
        <v>0</v>
      </c>
      <c r="N46" s="126">
        <v>0</v>
      </c>
    </row>
    <row r="47" spans="1:14" ht="28.5" customHeight="1">
      <c r="A47" s="37"/>
      <c r="B47" s="37"/>
      <c r="C47" s="73" t="s">
        <v>182</v>
      </c>
      <c r="D47" s="59" t="s">
        <v>73</v>
      </c>
      <c r="E47" s="59" t="s">
        <v>103</v>
      </c>
      <c r="F47" s="59" t="s">
        <v>5</v>
      </c>
      <c r="G47" s="59" t="s">
        <v>8</v>
      </c>
      <c r="H47" s="59" t="s">
        <v>114</v>
      </c>
      <c r="I47" s="59" t="s">
        <v>29</v>
      </c>
      <c r="J47" s="59" t="s">
        <v>74</v>
      </c>
      <c r="K47" s="59" t="s">
        <v>106</v>
      </c>
      <c r="L47" s="56"/>
      <c r="M47" s="71"/>
      <c r="N47" s="132"/>
    </row>
    <row r="48" spans="1:14" ht="39" customHeight="1">
      <c r="A48" s="37"/>
      <c r="B48" s="37"/>
      <c r="C48" s="75" t="s">
        <v>173</v>
      </c>
      <c r="D48" s="59" t="s">
        <v>73</v>
      </c>
      <c r="E48" s="59" t="s">
        <v>103</v>
      </c>
      <c r="F48" s="59" t="s">
        <v>5</v>
      </c>
      <c r="G48" s="59" t="s">
        <v>8</v>
      </c>
      <c r="H48" s="59" t="s">
        <v>172</v>
      </c>
      <c r="I48" s="59" t="s">
        <v>29</v>
      </c>
      <c r="J48" s="59" t="s">
        <v>74</v>
      </c>
      <c r="K48" s="59" t="s">
        <v>106</v>
      </c>
      <c r="L48" s="56"/>
      <c r="M48" s="71"/>
      <c r="N48" s="132"/>
    </row>
    <row r="49" spans="1:14" ht="15.75">
      <c r="A49" s="120" t="s">
        <v>167</v>
      </c>
      <c r="B49" s="120"/>
      <c r="C49" s="138" t="s">
        <v>168</v>
      </c>
      <c r="D49" s="122" t="s">
        <v>73</v>
      </c>
      <c r="E49" s="123" t="s">
        <v>103</v>
      </c>
      <c r="F49" s="123" t="s">
        <v>169</v>
      </c>
      <c r="G49" s="123" t="s">
        <v>14</v>
      </c>
      <c r="H49" s="123" t="s">
        <v>73</v>
      </c>
      <c r="I49" s="123" t="s">
        <v>14</v>
      </c>
      <c r="J49" s="123" t="s">
        <v>74</v>
      </c>
      <c r="K49" s="123" t="s">
        <v>99</v>
      </c>
      <c r="L49" s="124">
        <f>L50</f>
        <v>0</v>
      </c>
      <c r="M49" s="125">
        <f>M50</f>
        <v>0</v>
      </c>
      <c r="N49" s="126">
        <v>0</v>
      </c>
    </row>
    <row r="50" spans="1:14" ht="15.75">
      <c r="A50" s="37"/>
      <c r="B50" s="37"/>
      <c r="C50" s="139" t="s">
        <v>191</v>
      </c>
      <c r="D50" s="59" t="s">
        <v>73</v>
      </c>
      <c r="E50" s="59" t="s">
        <v>103</v>
      </c>
      <c r="F50" s="59" t="s">
        <v>169</v>
      </c>
      <c r="G50" s="59" t="s">
        <v>4</v>
      </c>
      <c r="H50" s="59" t="s">
        <v>88</v>
      </c>
      <c r="I50" s="59" t="s">
        <v>29</v>
      </c>
      <c r="J50" s="59" t="s">
        <v>74</v>
      </c>
      <c r="K50" s="59" t="s">
        <v>99</v>
      </c>
      <c r="L50" s="56"/>
      <c r="M50" s="64"/>
      <c r="N50" s="132"/>
    </row>
    <row r="51" spans="1:14" ht="21" customHeight="1">
      <c r="A51" s="120"/>
      <c r="B51" s="120"/>
      <c r="C51" s="140" t="s">
        <v>115</v>
      </c>
      <c r="D51" s="135"/>
      <c r="E51" s="135"/>
      <c r="F51" s="135"/>
      <c r="G51" s="135"/>
      <c r="H51" s="135"/>
      <c r="I51" s="135"/>
      <c r="J51" s="135"/>
      <c r="K51" s="135"/>
      <c r="L51" s="124">
        <f>L8+L35</f>
        <v>3444743</v>
      </c>
      <c r="M51" s="125">
        <f>M8+M35</f>
        <v>549471.8</v>
      </c>
      <c r="N51" s="126">
        <f t="shared" si="0"/>
        <v>15.951024503134198</v>
      </c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SheetLayoutView="50" zoomScalePageLayoutView="0" workbookViewId="0" topLeftCell="A37">
      <selection activeCell="A1" sqref="A1:IV71"/>
    </sheetView>
  </sheetViews>
  <sheetFormatPr defaultColWidth="9.00390625" defaultRowHeight="12.75"/>
  <cols>
    <col min="1" max="1" width="76.2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00390625" style="0" customWidth="1"/>
    <col min="8" max="8" width="9.125" style="84" customWidth="1"/>
  </cols>
  <sheetData>
    <row r="1" s="141" customFormat="1" ht="12.75">
      <c r="E1" s="57" t="s">
        <v>180</v>
      </c>
    </row>
    <row r="2" spans="5:10" s="141" customFormat="1" ht="12" customHeight="1">
      <c r="E2" s="4" t="s">
        <v>215</v>
      </c>
      <c r="H2" s="142"/>
      <c r="I2" s="142"/>
      <c r="J2" s="142"/>
    </row>
    <row r="3" spans="5:10" s="141" customFormat="1" ht="12.75">
      <c r="E3" s="83" t="s">
        <v>216</v>
      </c>
      <c r="H3" s="142"/>
      <c r="I3" s="142"/>
      <c r="J3" s="142"/>
    </row>
    <row r="4" spans="6:10" s="141" customFormat="1" ht="12.75">
      <c r="F4" s="142"/>
      <c r="G4" s="142"/>
      <c r="H4" s="142"/>
      <c r="I4" s="142"/>
      <c r="J4" s="142"/>
    </row>
    <row r="5" spans="1:6" s="141" customFormat="1" ht="23.25" customHeight="1">
      <c r="A5" s="102" t="s">
        <v>217</v>
      </c>
      <c r="B5" s="102"/>
      <c r="C5" s="102"/>
      <c r="D5" s="102"/>
      <c r="E5" s="102"/>
      <c r="F5" s="102"/>
    </row>
    <row r="6" spans="1:7" s="141" customFormat="1" ht="13.5" thickBot="1">
      <c r="A6" s="2"/>
      <c r="B6" s="1"/>
      <c r="C6" s="1"/>
      <c r="D6" s="4"/>
      <c r="E6" s="4"/>
      <c r="F6" s="5" t="s">
        <v>25</v>
      </c>
      <c r="G6" s="5"/>
    </row>
    <row r="7" spans="1:8" s="141" customFormat="1" ht="48.75" customHeight="1" thickBot="1">
      <c r="A7" s="143" t="s">
        <v>0</v>
      </c>
      <c r="B7" s="144" t="s">
        <v>1</v>
      </c>
      <c r="C7" s="145" t="s">
        <v>6</v>
      </c>
      <c r="D7" s="146" t="s">
        <v>11</v>
      </c>
      <c r="E7" s="147" t="s">
        <v>12</v>
      </c>
      <c r="F7" s="86" t="s">
        <v>218</v>
      </c>
      <c r="G7" s="85" t="s">
        <v>219</v>
      </c>
      <c r="H7" s="148" t="s">
        <v>220</v>
      </c>
    </row>
    <row r="8" spans="1:8" s="141" customFormat="1" ht="16.5" thickBot="1">
      <c r="A8" s="149" t="s">
        <v>9</v>
      </c>
      <c r="B8" s="150" t="s">
        <v>2</v>
      </c>
      <c r="C8" s="151"/>
      <c r="D8" s="151"/>
      <c r="E8" s="152"/>
      <c r="F8" s="153">
        <f>F9+F13+F28</f>
        <v>1055400</v>
      </c>
      <c r="G8" s="154">
        <f>G9+G13+G28</f>
        <v>224551.72999999998</v>
      </c>
      <c r="H8" s="155">
        <f>G8/F8*100</f>
        <v>21.27645726738677</v>
      </c>
    </row>
    <row r="9" spans="1:8" s="141" customFormat="1" ht="27.75" customHeight="1">
      <c r="A9" s="156" t="s">
        <v>18</v>
      </c>
      <c r="B9" s="157" t="s">
        <v>2</v>
      </c>
      <c r="C9" s="158" t="s">
        <v>5</v>
      </c>
      <c r="D9" s="158"/>
      <c r="E9" s="159"/>
      <c r="F9" s="160">
        <f>F10</f>
        <v>408200</v>
      </c>
      <c r="G9" s="161">
        <f>G10</f>
        <v>95360.68</v>
      </c>
      <c r="H9" s="162">
        <f aca="true" t="shared" si="0" ref="H9:H62">G9/F9*100</f>
        <v>23.361264086232236</v>
      </c>
    </row>
    <row r="10" spans="1:8" s="141" customFormat="1" ht="15.75" customHeight="1">
      <c r="A10" s="163" t="s">
        <v>23</v>
      </c>
      <c r="B10" s="52" t="s">
        <v>2</v>
      </c>
      <c r="C10" s="6" t="s">
        <v>5</v>
      </c>
      <c r="D10" s="6" t="s">
        <v>194</v>
      </c>
      <c r="E10" s="6"/>
      <c r="F10" s="9">
        <f>F11+F12</f>
        <v>408200</v>
      </c>
      <c r="G10" s="87">
        <f>G11+G12</f>
        <v>95360.68</v>
      </c>
      <c r="H10" s="162">
        <f t="shared" si="0"/>
        <v>23.361264086232236</v>
      </c>
    </row>
    <row r="11" spans="1:8" s="141" customFormat="1" ht="28.5" customHeight="1">
      <c r="A11" s="51" t="s">
        <v>143</v>
      </c>
      <c r="B11" s="52" t="s">
        <v>2</v>
      </c>
      <c r="C11" s="6" t="s">
        <v>5</v>
      </c>
      <c r="D11" s="6" t="s">
        <v>194</v>
      </c>
      <c r="E11" s="6" t="s">
        <v>144</v>
      </c>
      <c r="F11" s="9">
        <v>303000</v>
      </c>
      <c r="G11" s="87">
        <v>61366.74</v>
      </c>
      <c r="H11" s="162">
        <f t="shared" si="0"/>
        <v>20.253049504950493</v>
      </c>
    </row>
    <row r="12" spans="1:8" s="141" customFormat="1" ht="28.5" customHeight="1">
      <c r="A12" s="76" t="s">
        <v>195</v>
      </c>
      <c r="B12" s="52" t="s">
        <v>2</v>
      </c>
      <c r="C12" s="6" t="s">
        <v>5</v>
      </c>
      <c r="D12" s="6" t="s">
        <v>194</v>
      </c>
      <c r="E12" s="11" t="s">
        <v>196</v>
      </c>
      <c r="F12" s="9">
        <v>105200</v>
      </c>
      <c r="G12" s="87">
        <v>33993.94</v>
      </c>
      <c r="H12" s="162">
        <f t="shared" si="0"/>
        <v>32.313631178707226</v>
      </c>
    </row>
    <row r="13" spans="1:8" s="141" customFormat="1" ht="29.25" customHeight="1">
      <c r="A13" s="164" t="s">
        <v>17</v>
      </c>
      <c r="B13" s="7" t="s">
        <v>2</v>
      </c>
      <c r="C13" s="6" t="s">
        <v>8</v>
      </c>
      <c r="D13" s="6"/>
      <c r="E13" s="11"/>
      <c r="F13" s="9">
        <f>F14</f>
        <v>646000</v>
      </c>
      <c r="G13" s="87">
        <f>G14+G22+G24+G26</f>
        <v>129191.05</v>
      </c>
      <c r="H13" s="162">
        <f t="shared" si="0"/>
        <v>19.99861455108359</v>
      </c>
    </row>
    <row r="14" spans="1:8" s="141" customFormat="1" ht="28.5" customHeight="1">
      <c r="A14" s="165" t="s">
        <v>145</v>
      </c>
      <c r="B14" s="7" t="s">
        <v>2</v>
      </c>
      <c r="C14" s="6" t="s">
        <v>8</v>
      </c>
      <c r="D14" s="6" t="s">
        <v>197</v>
      </c>
      <c r="E14" s="12"/>
      <c r="F14" s="9">
        <f>F15+F16+F17+F18+F19+F20+F21+F26+F24</f>
        <v>646000</v>
      </c>
      <c r="G14" s="87">
        <f>SUM(G15:G21)</f>
        <v>129191.05</v>
      </c>
      <c r="H14" s="162">
        <f t="shared" si="0"/>
        <v>19.99861455108359</v>
      </c>
    </row>
    <row r="15" spans="1:8" s="141" customFormat="1" ht="28.5" customHeight="1">
      <c r="A15" s="51" t="s">
        <v>143</v>
      </c>
      <c r="B15" s="52" t="s">
        <v>2</v>
      </c>
      <c r="C15" s="6" t="s">
        <v>8</v>
      </c>
      <c r="D15" s="6" t="s">
        <v>197</v>
      </c>
      <c r="E15" s="6" t="s">
        <v>144</v>
      </c>
      <c r="F15" s="9">
        <v>300000</v>
      </c>
      <c r="G15" s="87">
        <v>53862.08</v>
      </c>
      <c r="H15" s="162">
        <f t="shared" si="0"/>
        <v>17.954026666666667</v>
      </c>
    </row>
    <row r="16" spans="1:8" s="141" customFormat="1" ht="12.75" customHeight="1">
      <c r="A16" s="51" t="s">
        <v>146</v>
      </c>
      <c r="B16" s="52" t="s">
        <v>2</v>
      </c>
      <c r="C16" s="6" t="s">
        <v>8</v>
      </c>
      <c r="D16" s="6" t="s">
        <v>197</v>
      </c>
      <c r="E16" s="53" t="s">
        <v>147</v>
      </c>
      <c r="F16" s="9">
        <v>14000</v>
      </c>
      <c r="G16" s="87">
        <v>2550</v>
      </c>
      <c r="H16" s="162">
        <f t="shared" si="0"/>
        <v>18.21428571428571</v>
      </c>
    </row>
    <row r="17" spans="1:8" s="141" customFormat="1" ht="30.75" customHeight="1">
      <c r="A17" s="76" t="s">
        <v>195</v>
      </c>
      <c r="B17" s="77" t="s">
        <v>2</v>
      </c>
      <c r="C17" s="6" t="s">
        <v>8</v>
      </c>
      <c r="D17" s="6" t="s">
        <v>197</v>
      </c>
      <c r="E17" s="53" t="s">
        <v>196</v>
      </c>
      <c r="F17" s="9">
        <v>100000</v>
      </c>
      <c r="G17" s="87">
        <v>35598.05</v>
      </c>
      <c r="H17" s="162">
        <f t="shared" si="0"/>
        <v>35.59805</v>
      </c>
    </row>
    <row r="18" spans="1:8" s="141" customFormat="1" ht="14.25" customHeight="1">
      <c r="A18" s="51" t="s">
        <v>148</v>
      </c>
      <c r="B18" s="8" t="s">
        <v>2</v>
      </c>
      <c r="C18" s="11" t="s">
        <v>8</v>
      </c>
      <c r="D18" s="6" t="s">
        <v>197</v>
      </c>
      <c r="E18" s="53" t="s">
        <v>149</v>
      </c>
      <c r="F18" s="9">
        <v>196000</v>
      </c>
      <c r="G18" s="87">
        <v>27893.9</v>
      </c>
      <c r="H18" s="162">
        <f t="shared" si="0"/>
        <v>14.231581632653063</v>
      </c>
    </row>
    <row r="19" spans="1:8" s="141" customFormat="1" ht="21" customHeight="1">
      <c r="A19" s="51" t="s">
        <v>150</v>
      </c>
      <c r="B19" s="8" t="s">
        <v>2</v>
      </c>
      <c r="C19" s="11" t="s">
        <v>8</v>
      </c>
      <c r="D19" s="6" t="s">
        <v>197</v>
      </c>
      <c r="E19" s="53" t="s">
        <v>151</v>
      </c>
      <c r="F19" s="9">
        <v>10000</v>
      </c>
      <c r="G19" s="87">
        <v>0</v>
      </c>
      <c r="H19" s="162">
        <f t="shared" si="0"/>
        <v>0</v>
      </c>
    </row>
    <row r="20" spans="1:8" s="141" customFormat="1" ht="19.5" customHeight="1">
      <c r="A20" s="51" t="s">
        <v>159</v>
      </c>
      <c r="B20" s="8" t="s">
        <v>2</v>
      </c>
      <c r="C20" s="11" t="s">
        <v>8</v>
      </c>
      <c r="D20" s="6" t="s">
        <v>197</v>
      </c>
      <c r="E20" s="53" t="s">
        <v>160</v>
      </c>
      <c r="F20" s="9">
        <v>10000</v>
      </c>
      <c r="G20" s="87">
        <v>6375</v>
      </c>
      <c r="H20" s="162">
        <f t="shared" si="0"/>
        <v>63.74999999999999</v>
      </c>
    </row>
    <row r="21" spans="1:8" s="141" customFormat="1" ht="19.5" customHeight="1">
      <c r="A21" s="51" t="s">
        <v>198</v>
      </c>
      <c r="B21" s="8" t="s">
        <v>2</v>
      </c>
      <c r="C21" s="11" t="s">
        <v>8</v>
      </c>
      <c r="D21" s="6" t="s">
        <v>197</v>
      </c>
      <c r="E21" s="53" t="s">
        <v>199</v>
      </c>
      <c r="F21" s="9">
        <v>4000</v>
      </c>
      <c r="G21" s="87">
        <v>2912.02</v>
      </c>
      <c r="H21" s="162">
        <f t="shared" si="0"/>
        <v>72.8005</v>
      </c>
    </row>
    <row r="22" spans="1:8" s="141" customFormat="1" ht="45" customHeight="1">
      <c r="A22" s="43" t="s">
        <v>177</v>
      </c>
      <c r="B22" s="8" t="s">
        <v>2</v>
      </c>
      <c r="C22" s="6" t="s">
        <v>8</v>
      </c>
      <c r="D22" s="6" t="s">
        <v>200</v>
      </c>
      <c r="E22" s="12"/>
      <c r="F22" s="9">
        <f>F23</f>
        <v>0</v>
      </c>
      <c r="G22" s="87">
        <f>G23</f>
        <v>0</v>
      </c>
      <c r="H22" s="162" t="e">
        <f t="shared" si="0"/>
        <v>#DIV/0!</v>
      </c>
    </row>
    <row r="23" spans="1:8" s="141" customFormat="1" ht="18.75" customHeight="1">
      <c r="A23" s="166" t="s">
        <v>24</v>
      </c>
      <c r="B23" s="7" t="s">
        <v>2</v>
      </c>
      <c r="C23" s="6" t="s">
        <v>8</v>
      </c>
      <c r="D23" s="6" t="s">
        <v>200</v>
      </c>
      <c r="E23" s="6" t="s">
        <v>151</v>
      </c>
      <c r="F23" s="9">
        <v>0</v>
      </c>
      <c r="G23" s="87">
        <v>0</v>
      </c>
      <c r="H23" s="162" t="e">
        <f t="shared" si="0"/>
        <v>#DIV/0!</v>
      </c>
    </row>
    <row r="24" spans="1:8" s="141" customFormat="1" ht="27.75" customHeight="1">
      <c r="A24" s="50" t="s">
        <v>26</v>
      </c>
      <c r="B24" s="7" t="s">
        <v>2</v>
      </c>
      <c r="C24" s="6" t="s">
        <v>8</v>
      </c>
      <c r="D24" s="6" t="s">
        <v>201</v>
      </c>
      <c r="E24" s="6"/>
      <c r="F24" s="9">
        <f>F25</f>
        <v>10000</v>
      </c>
      <c r="G24" s="87">
        <f>G25</f>
        <v>0</v>
      </c>
      <c r="H24" s="162">
        <f t="shared" si="0"/>
        <v>0</v>
      </c>
    </row>
    <row r="25" spans="1:8" s="141" customFormat="1" ht="15.75" customHeight="1">
      <c r="A25" s="166" t="s">
        <v>24</v>
      </c>
      <c r="B25" s="7" t="s">
        <v>2</v>
      </c>
      <c r="C25" s="6" t="s">
        <v>8</v>
      </c>
      <c r="D25" s="6" t="s">
        <v>201</v>
      </c>
      <c r="E25" s="6" t="s">
        <v>151</v>
      </c>
      <c r="F25" s="9">
        <v>10000</v>
      </c>
      <c r="G25" s="87">
        <v>0</v>
      </c>
      <c r="H25" s="162">
        <f t="shared" si="0"/>
        <v>0</v>
      </c>
    </row>
    <row r="26" spans="1:8" s="141" customFormat="1" ht="37.5" customHeight="1">
      <c r="A26" s="43" t="s">
        <v>31</v>
      </c>
      <c r="B26" s="77" t="s">
        <v>2</v>
      </c>
      <c r="C26" s="6" t="s">
        <v>8</v>
      </c>
      <c r="D26" s="6" t="s">
        <v>202</v>
      </c>
      <c r="E26" s="6"/>
      <c r="F26" s="9">
        <f>F27</f>
        <v>2000</v>
      </c>
      <c r="G26" s="87">
        <f>G27</f>
        <v>0</v>
      </c>
      <c r="H26" s="162">
        <f t="shared" si="0"/>
        <v>0</v>
      </c>
    </row>
    <row r="27" spans="1:8" s="141" customFormat="1" ht="16.5" customHeight="1">
      <c r="A27" s="51" t="s">
        <v>148</v>
      </c>
      <c r="B27" s="8" t="s">
        <v>2</v>
      </c>
      <c r="C27" s="6" t="s">
        <v>8</v>
      </c>
      <c r="D27" s="6" t="s">
        <v>202</v>
      </c>
      <c r="E27" s="11" t="s">
        <v>149</v>
      </c>
      <c r="F27" s="9">
        <v>2000</v>
      </c>
      <c r="G27" s="87">
        <v>0</v>
      </c>
      <c r="H27" s="162">
        <f t="shared" si="0"/>
        <v>0</v>
      </c>
    </row>
    <row r="28" spans="1:8" s="141" customFormat="1" ht="16.5" customHeight="1">
      <c r="A28" s="165" t="s">
        <v>124</v>
      </c>
      <c r="B28" s="8" t="s">
        <v>2</v>
      </c>
      <c r="C28" s="6" t="s">
        <v>122</v>
      </c>
      <c r="D28" s="6"/>
      <c r="E28" s="11"/>
      <c r="F28" s="9">
        <f>F29</f>
        <v>1200</v>
      </c>
      <c r="G28" s="87">
        <f>G29</f>
        <v>0</v>
      </c>
      <c r="H28" s="162">
        <f t="shared" si="0"/>
        <v>0</v>
      </c>
    </row>
    <row r="29" spans="1:8" s="141" customFormat="1" ht="16.5" customHeight="1">
      <c r="A29" s="51" t="s">
        <v>152</v>
      </c>
      <c r="B29" s="8" t="s">
        <v>2</v>
      </c>
      <c r="C29" s="6" t="s">
        <v>122</v>
      </c>
      <c r="D29" s="6" t="s">
        <v>203</v>
      </c>
      <c r="E29" s="11"/>
      <c r="F29" s="9">
        <f>F30</f>
        <v>1200</v>
      </c>
      <c r="G29" s="87">
        <f>G30</f>
        <v>0</v>
      </c>
      <c r="H29" s="162">
        <f t="shared" si="0"/>
        <v>0</v>
      </c>
    </row>
    <row r="30" spans="1:8" s="141" customFormat="1" ht="16.5" customHeight="1">
      <c r="A30" s="51" t="s">
        <v>148</v>
      </c>
      <c r="B30" s="8" t="s">
        <v>2</v>
      </c>
      <c r="C30" s="6" t="s">
        <v>122</v>
      </c>
      <c r="D30" s="6" t="s">
        <v>203</v>
      </c>
      <c r="E30" s="11" t="s">
        <v>149</v>
      </c>
      <c r="F30" s="9">
        <v>1200</v>
      </c>
      <c r="G30" s="87">
        <v>0</v>
      </c>
      <c r="H30" s="162">
        <f t="shared" si="0"/>
        <v>0</v>
      </c>
    </row>
    <row r="31" spans="1:8" s="141" customFormat="1" ht="15.75">
      <c r="A31" s="167" t="s">
        <v>19</v>
      </c>
      <c r="B31" s="168" t="s">
        <v>5</v>
      </c>
      <c r="C31" s="169"/>
      <c r="D31" s="169"/>
      <c r="E31" s="170"/>
      <c r="F31" s="171">
        <f>F32</f>
        <v>76000</v>
      </c>
      <c r="G31" s="172">
        <f>G32</f>
        <v>16163.21</v>
      </c>
      <c r="H31" s="162">
        <f t="shared" si="0"/>
        <v>21.26738157894737</v>
      </c>
    </row>
    <row r="32" spans="1:8" s="141" customFormat="1" ht="14.25" customHeight="1">
      <c r="A32" s="164" t="s">
        <v>20</v>
      </c>
      <c r="B32" s="7" t="s">
        <v>5</v>
      </c>
      <c r="C32" s="6" t="s">
        <v>7</v>
      </c>
      <c r="D32" s="6"/>
      <c r="E32" s="11"/>
      <c r="F32" s="9">
        <f>F33</f>
        <v>76000</v>
      </c>
      <c r="G32" s="87">
        <f>G33</f>
        <v>16163.21</v>
      </c>
      <c r="H32" s="162">
        <f t="shared" si="0"/>
        <v>21.26738157894737</v>
      </c>
    </row>
    <row r="33" spans="1:8" s="141" customFormat="1" ht="25.5">
      <c r="A33" s="173" t="s">
        <v>21</v>
      </c>
      <c r="B33" s="52" t="s">
        <v>5</v>
      </c>
      <c r="C33" s="6" t="s">
        <v>7</v>
      </c>
      <c r="D33" s="6" t="s">
        <v>204</v>
      </c>
      <c r="E33" s="6"/>
      <c r="F33" s="9">
        <f>F34+F36+F35</f>
        <v>76000</v>
      </c>
      <c r="G33" s="87">
        <f>G34+G36+G35</f>
        <v>16163.21</v>
      </c>
      <c r="H33" s="162">
        <f t="shared" si="0"/>
        <v>21.26738157894737</v>
      </c>
    </row>
    <row r="34" spans="1:8" s="141" customFormat="1" ht="25.5">
      <c r="A34" s="51" t="s">
        <v>143</v>
      </c>
      <c r="B34" s="52" t="s">
        <v>5</v>
      </c>
      <c r="C34" s="6" t="s">
        <v>7</v>
      </c>
      <c r="D34" s="6" t="s">
        <v>204</v>
      </c>
      <c r="E34" s="6" t="s">
        <v>144</v>
      </c>
      <c r="F34" s="9">
        <v>56000</v>
      </c>
      <c r="G34" s="87">
        <v>11059.08</v>
      </c>
      <c r="H34" s="162">
        <f t="shared" si="0"/>
        <v>19.74835714285714</v>
      </c>
    </row>
    <row r="35" spans="1:8" s="141" customFormat="1" ht="30" customHeight="1">
      <c r="A35" s="76" t="s">
        <v>195</v>
      </c>
      <c r="B35" s="52" t="s">
        <v>5</v>
      </c>
      <c r="C35" s="6" t="s">
        <v>7</v>
      </c>
      <c r="D35" s="6" t="s">
        <v>204</v>
      </c>
      <c r="E35" s="6" t="s">
        <v>196</v>
      </c>
      <c r="F35" s="9">
        <v>17000</v>
      </c>
      <c r="G35" s="87">
        <v>3754.13</v>
      </c>
      <c r="H35" s="162">
        <f t="shared" si="0"/>
        <v>22.083117647058824</v>
      </c>
    </row>
    <row r="36" spans="1:8" s="141" customFormat="1" ht="12.75">
      <c r="A36" s="51" t="s">
        <v>148</v>
      </c>
      <c r="B36" s="52" t="s">
        <v>5</v>
      </c>
      <c r="C36" s="6" t="s">
        <v>7</v>
      </c>
      <c r="D36" s="6" t="s">
        <v>204</v>
      </c>
      <c r="E36" s="6" t="s">
        <v>149</v>
      </c>
      <c r="F36" s="9">
        <v>3000</v>
      </c>
      <c r="G36" s="87">
        <v>1350</v>
      </c>
      <c r="H36" s="162">
        <f t="shared" si="0"/>
        <v>45</v>
      </c>
    </row>
    <row r="37" spans="1:8" s="141" customFormat="1" ht="15.75">
      <c r="A37" s="174" t="s">
        <v>33</v>
      </c>
      <c r="B37" s="175" t="s">
        <v>7</v>
      </c>
      <c r="C37" s="176"/>
      <c r="D37" s="176"/>
      <c r="E37" s="177"/>
      <c r="F37" s="171">
        <f aca="true" t="shared" si="1" ref="F37:G39">F38</f>
        <v>5000</v>
      </c>
      <c r="G37" s="172">
        <f t="shared" si="1"/>
        <v>0</v>
      </c>
      <c r="H37" s="162">
        <f t="shared" si="0"/>
        <v>0</v>
      </c>
    </row>
    <row r="38" spans="1:8" s="141" customFormat="1" ht="12.75">
      <c r="A38" s="178" t="s">
        <v>34</v>
      </c>
      <c r="B38" s="8" t="s">
        <v>7</v>
      </c>
      <c r="C38" s="6" t="s">
        <v>29</v>
      </c>
      <c r="D38" s="6"/>
      <c r="E38" s="12"/>
      <c r="F38" s="9">
        <f t="shared" si="1"/>
        <v>5000</v>
      </c>
      <c r="G38" s="87">
        <f t="shared" si="1"/>
        <v>0</v>
      </c>
      <c r="H38" s="162">
        <f t="shared" si="0"/>
        <v>0</v>
      </c>
    </row>
    <row r="39" spans="1:8" s="141" customFormat="1" ht="12.75">
      <c r="A39" s="43" t="s">
        <v>35</v>
      </c>
      <c r="B39" s="8" t="s">
        <v>7</v>
      </c>
      <c r="C39" s="6" t="s">
        <v>29</v>
      </c>
      <c r="D39" s="6" t="s">
        <v>205</v>
      </c>
      <c r="E39" s="12"/>
      <c r="F39" s="9">
        <f t="shared" si="1"/>
        <v>5000</v>
      </c>
      <c r="G39" s="87">
        <f t="shared" si="1"/>
        <v>0</v>
      </c>
      <c r="H39" s="162">
        <f t="shared" si="0"/>
        <v>0</v>
      </c>
    </row>
    <row r="40" spans="1:8" s="141" customFormat="1" ht="12.75">
      <c r="A40" s="51" t="s">
        <v>148</v>
      </c>
      <c r="B40" s="8" t="s">
        <v>7</v>
      </c>
      <c r="C40" s="6" t="s">
        <v>29</v>
      </c>
      <c r="D40" s="6" t="s">
        <v>205</v>
      </c>
      <c r="E40" s="12" t="s">
        <v>149</v>
      </c>
      <c r="F40" s="9">
        <v>5000</v>
      </c>
      <c r="G40" s="87">
        <v>0</v>
      </c>
      <c r="H40" s="162">
        <f t="shared" si="0"/>
        <v>0</v>
      </c>
    </row>
    <row r="41" spans="1:8" s="141" customFormat="1" ht="15.75">
      <c r="A41" s="167" t="s">
        <v>119</v>
      </c>
      <c r="B41" s="179" t="s">
        <v>8</v>
      </c>
      <c r="C41" s="78"/>
      <c r="D41" s="78"/>
      <c r="E41" s="79"/>
      <c r="F41" s="180">
        <f>F42</f>
        <v>1143320.33</v>
      </c>
      <c r="G41" s="181">
        <f>G42</f>
        <v>148234.74</v>
      </c>
      <c r="H41" s="162">
        <f t="shared" si="0"/>
        <v>12.965285065822277</v>
      </c>
    </row>
    <row r="42" spans="1:8" s="141" customFormat="1" ht="12.75">
      <c r="A42" s="182" t="s">
        <v>121</v>
      </c>
      <c r="B42" s="40" t="s">
        <v>8</v>
      </c>
      <c r="C42" s="41" t="s">
        <v>94</v>
      </c>
      <c r="D42" s="41"/>
      <c r="E42" s="41"/>
      <c r="F42" s="42">
        <f>F43</f>
        <v>1143320.33</v>
      </c>
      <c r="G42" s="88">
        <f>G43</f>
        <v>148234.74</v>
      </c>
      <c r="H42" s="162">
        <f t="shared" si="0"/>
        <v>12.965285065822277</v>
      </c>
    </row>
    <row r="43" spans="1:8" s="141" customFormat="1" ht="12.75">
      <c r="A43" s="183" t="s">
        <v>153</v>
      </c>
      <c r="B43" s="40" t="s">
        <v>8</v>
      </c>
      <c r="C43" s="41" t="s">
        <v>94</v>
      </c>
      <c r="D43" s="41" t="s">
        <v>206</v>
      </c>
      <c r="E43" s="41"/>
      <c r="F43" s="42">
        <f>F44+F46</f>
        <v>1143320.33</v>
      </c>
      <c r="G43" s="88">
        <f>G44+G46</f>
        <v>148234.74</v>
      </c>
      <c r="H43" s="162">
        <f t="shared" si="0"/>
        <v>12.965285065822277</v>
      </c>
    </row>
    <row r="44" spans="1:8" s="141" customFormat="1" ht="25.5">
      <c r="A44" s="184" t="s">
        <v>154</v>
      </c>
      <c r="B44" s="40" t="s">
        <v>8</v>
      </c>
      <c r="C44" s="41" t="s">
        <v>94</v>
      </c>
      <c r="D44" s="41" t="s">
        <v>207</v>
      </c>
      <c r="E44" s="41"/>
      <c r="F44" s="42">
        <f>F45</f>
        <v>376847</v>
      </c>
      <c r="G44" s="88">
        <f>G45</f>
        <v>148234.74</v>
      </c>
      <c r="H44" s="162">
        <f t="shared" si="0"/>
        <v>39.33552343524029</v>
      </c>
    </row>
    <row r="45" spans="1:8" s="141" customFormat="1" ht="12.75">
      <c r="A45" s="51" t="s">
        <v>148</v>
      </c>
      <c r="B45" s="40" t="s">
        <v>8</v>
      </c>
      <c r="C45" s="41" t="s">
        <v>94</v>
      </c>
      <c r="D45" s="41" t="s">
        <v>207</v>
      </c>
      <c r="E45" s="41" t="s">
        <v>149</v>
      </c>
      <c r="F45" s="42">
        <v>376847</v>
      </c>
      <c r="G45" s="88">
        <v>148234.74</v>
      </c>
      <c r="H45" s="162">
        <f t="shared" si="0"/>
        <v>39.33552343524029</v>
      </c>
    </row>
    <row r="46" spans="1:8" s="141" customFormat="1" ht="12.75">
      <c r="A46" s="184" t="s">
        <v>155</v>
      </c>
      <c r="B46" s="40" t="s">
        <v>8</v>
      </c>
      <c r="C46" s="41" t="s">
        <v>94</v>
      </c>
      <c r="D46" s="41" t="s">
        <v>208</v>
      </c>
      <c r="E46" s="41"/>
      <c r="F46" s="42">
        <f>F47+F48</f>
        <v>766473.33</v>
      </c>
      <c r="G46" s="88">
        <f>G47+G48</f>
        <v>0</v>
      </c>
      <c r="H46" s="162">
        <f t="shared" si="0"/>
        <v>0</v>
      </c>
    </row>
    <row r="47" spans="1:8" s="141" customFormat="1" ht="20.25" customHeight="1">
      <c r="A47" s="51" t="s">
        <v>148</v>
      </c>
      <c r="B47" s="40" t="s">
        <v>8</v>
      </c>
      <c r="C47" s="41" t="s">
        <v>94</v>
      </c>
      <c r="D47" s="41" t="s">
        <v>208</v>
      </c>
      <c r="E47" s="41" t="s">
        <v>149</v>
      </c>
      <c r="F47" s="42">
        <v>766473.33</v>
      </c>
      <c r="G47" s="88">
        <v>0</v>
      </c>
      <c r="H47" s="162">
        <f t="shared" si="0"/>
        <v>0</v>
      </c>
    </row>
    <row r="48" spans="1:8" s="141" customFormat="1" ht="27.75" customHeight="1">
      <c r="A48" s="51" t="s">
        <v>178</v>
      </c>
      <c r="B48" s="40" t="s">
        <v>8</v>
      </c>
      <c r="C48" s="41" t="s">
        <v>94</v>
      </c>
      <c r="D48" s="41" t="s">
        <v>208</v>
      </c>
      <c r="E48" s="41" t="s">
        <v>149</v>
      </c>
      <c r="F48" s="42">
        <v>0</v>
      </c>
      <c r="G48" s="88">
        <v>0</v>
      </c>
      <c r="H48" s="162" t="e">
        <f t="shared" si="0"/>
        <v>#DIV/0!</v>
      </c>
    </row>
    <row r="49" spans="1:8" s="141" customFormat="1" ht="15.75">
      <c r="A49" s="167" t="s">
        <v>16</v>
      </c>
      <c r="B49" s="179" t="s">
        <v>4</v>
      </c>
      <c r="C49" s="176"/>
      <c r="D49" s="176"/>
      <c r="E49" s="185"/>
      <c r="F49" s="171">
        <f>F50+F53</f>
        <v>276672.83999999997</v>
      </c>
      <c r="G49" s="172">
        <f>G50+G53</f>
        <v>0</v>
      </c>
      <c r="H49" s="162">
        <f t="shared" si="0"/>
        <v>0</v>
      </c>
    </row>
    <row r="50" spans="1:8" s="141" customFormat="1" ht="12.75">
      <c r="A50" s="186" t="s">
        <v>156</v>
      </c>
      <c r="B50" s="80" t="s">
        <v>4</v>
      </c>
      <c r="C50" s="41" t="s">
        <v>2</v>
      </c>
      <c r="D50" s="41"/>
      <c r="E50" s="187"/>
      <c r="F50" s="188">
        <f>F51</f>
        <v>176672.84</v>
      </c>
      <c r="G50" s="189">
        <f>G51</f>
        <v>0</v>
      </c>
      <c r="H50" s="162">
        <f t="shared" si="0"/>
        <v>0</v>
      </c>
    </row>
    <row r="51" spans="1:8" s="141" customFormat="1" ht="25.5">
      <c r="A51" s="190" t="s">
        <v>179</v>
      </c>
      <c r="B51" s="7" t="s">
        <v>4</v>
      </c>
      <c r="C51" s="6" t="s">
        <v>2</v>
      </c>
      <c r="D51" s="6" t="s">
        <v>209</v>
      </c>
      <c r="E51" s="11"/>
      <c r="F51" s="9">
        <f>F52</f>
        <v>176672.84</v>
      </c>
      <c r="G51" s="87">
        <f>G52</f>
        <v>0</v>
      </c>
      <c r="H51" s="162">
        <f t="shared" si="0"/>
        <v>0</v>
      </c>
    </row>
    <row r="52" spans="1:8" s="141" customFormat="1" ht="25.5">
      <c r="A52" s="51" t="s">
        <v>170</v>
      </c>
      <c r="B52" s="7" t="s">
        <v>4</v>
      </c>
      <c r="C52" s="6" t="s">
        <v>2</v>
      </c>
      <c r="D52" s="6" t="s">
        <v>209</v>
      </c>
      <c r="E52" s="11" t="s">
        <v>171</v>
      </c>
      <c r="F52" s="9">
        <f>33108.91+55273.49+88290.44</f>
        <v>176672.84</v>
      </c>
      <c r="G52" s="87">
        <v>0</v>
      </c>
      <c r="H52" s="162">
        <f t="shared" si="0"/>
        <v>0</v>
      </c>
    </row>
    <row r="53" spans="1:8" s="141" customFormat="1" ht="13.5" thickBot="1">
      <c r="A53" s="76" t="s">
        <v>22</v>
      </c>
      <c r="B53" s="80" t="s">
        <v>4</v>
      </c>
      <c r="C53" s="41" t="s">
        <v>7</v>
      </c>
      <c r="D53" s="6"/>
      <c r="E53" s="11"/>
      <c r="F53" s="9">
        <f>F54</f>
        <v>100000</v>
      </c>
      <c r="G53" s="87">
        <f>G54</f>
        <v>0</v>
      </c>
      <c r="H53" s="162">
        <f t="shared" si="0"/>
        <v>0</v>
      </c>
    </row>
    <row r="54" spans="1:8" s="141" customFormat="1" ht="15.75" customHeight="1">
      <c r="A54" s="191" t="s">
        <v>210</v>
      </c>
      <c r="B54" s="80" t="s">
        <v>4</v>
      </c>
      <c r="C54" s="41" t="s">
        <v>7</v>
      </c>
      <c r="D54" s="6" t="s">
        <v>211</v>
      </c>
      <c r="E54" s="11"/>
      <c r="F54" s="9">
        <f>F55</f>
        <v>100000</v>
      </c>
      <c r="G54" s="87">
        <f>G55</f>
        <v>0</v>
      </c>
      <c r="H54" s="162">
        <f t="shared" si="0"/>
        <v>0</v>
      </c>
    </row>
    <row r="55" spans="1:8" s="141" customFormat="1" ht="15.75" customHeight="1">
      <c r="A55" s="51" t="s">
        <v>148</v>
      </c>
      <c r="B55" s="80" t="s">
        <v>4</v>
      </c>
      <c r="C55" s="41" t="s">
        <v>7</v>
      </c>
      <c r="D55" s="6" t="s">
        <v>211</v>
      </c>
      <c r="E55" s="11" t="s">
        <v>149</v>
      </c>
      <c r="F55" s="9">
        <v>100000</v>
      </c>
      <c r="G55" s="87">
        <v>0</v>
      </c>
      <c r="H55" s="162">
        <f t="shared" si="0"/>
        <v>0</v>
      </c>
    </row>
    <row r="56" spans="1:8" s="141" customFormat="1" ht="15.75">
      <c r="A56" s="167" t="s">
        <v>27</v>
      </c>
      <c r="B56" s="168" t="s">
        <v>3</v>
      </c>
      <c r="C56" s="176"/>
      <c r="D56" s="176"/>
      <c r="E56" s="185"/>
      <c r="F56" s="171">
        <f>F57</f>
        <v>1325939.83</v>
      </c>
      <c r="G56" s="172">
        <f>G57</f>
        <v>150474.46</v>
      </c>
      <c r="H56" s="162">
        <f t="shared" si="0"/>
        <v>11.348513454038105</v>
      </c>
    </row>
    <row r="57" spans="1:8" s="141" customFormat="1" ht="12.75">
      <c r="A57" s="192" t="s">
        <v>15</v>
      </c>
      <c r="B57" s="193" t="s">
        <v>3</v>
      </c>
      <c r="C57" s="6" t="s">
        <v>2</v>
      </c>
      <c r="D57" s="6"/>
      <c r="E57" s="12"/>
      <c r="F57" s="9">
        <f>F58+F60</f>
        <v>1325939.83</v>
      </c>
      <c r="G57" s="87">
        <f>G58</f>
        <v>150474.46</v>
      </c>
      <c r="H57" s="162">
        <f t="shared" si="0"/>
        <v>11.348513454038105</v>
      </c>
    </row>
    <row r="58" spans="1:8" s="141" customFormat="1" ht="12.75">
      <c r="A58" s="165" t="s">
        <v>28</v>
      </c>
      <c r="B58" s="52" t="s">
        <v>3</v>
      </c>
      <c r="C58" s="6" t="s">
        <v>2</v>
      </c>
      <c r="D58" s="6" t="s">
        <v>212</v>
      </c>
      <c r="E58" s="6"/>
      <c r="F58" s="9">
        <f>F59</f>
        <v>592606.83</v>
      </c>
      <c r="G58" s="87">
        <f>G59</f>
        <v>150474.46</v>
      </c>
      <c r="H58" s="162">
        <f t="shared" si="0"/>
        <v>25.391955067409533</v>
      </c>
    </row>
    <row r="59" spans="1:8" s="141" customFormat="1" ht="39" thickBot="1">
      <c r="A59" s="51" t="s">
        <v>157</v>
      </c>
      <c r="B59" s="194" t="s">
        <v>3</v>
      </c>
      <c r="C59" s="6" t="s">
        <v>2</v>
      </c>
      <c r="D59" s="6" t="s">
        <v>212</v>
      </c>
      <c r="E59" s="6" t="s">
        <v>158</v>
      </c>
      <c r="F59" s="10">
        <v>592606.83</v>
      </c>
      <c r="G59" s="89">
        <v>150474.46</v>
      </c>
      <c r="H59" s="162">
        <f t="shared" si="0"/>
        <v>25.391955067409533</v>
      </c>
    </row>
    <row r="60" spans="1:8" s="141" customFormat="1" ht="25.5">
      <c r="A60" s="191" t="s">
        <v>213</v>
      </c>
      <c r="B60" s="194" t="s">
        <v>3</v>
      </c>
      <c r="C60" s="6" t="s">
        <v>2</v>
      </c>
      <c r="D60" s="81" t="s">
        <v>214</v>
      </c>
      <c r="E60" s="6"/>
      <c r="F60" s="10">
        <f>F61</f>
        <v>733333</v>
      </c>
      <c r="G60" s="89">
        <f>G61</f>
        <v>0</v>
      </c>
      <c r="H60" s="162">
        <f t="shared" si="0"/>
        <v>0</v>
      </c>
    </row>
    <row r="61" spans="1:8" s="141" customFormat="1" ht="12.75">
      <c r="A61" s="51" t="s">
        <v>148</v>
      </c>
      <c r="B61" s="194" t="s">
        <v>3</v>
      </c>
      <c r="C61" s="6" t="s">
        <v>2</v>
      </c>
      <c r="D61" s="81" t="s">
        <v>214</v>
      </c>
      <c r="E61" s="82">
        <v>244</v>
      </c>
      <c r="F61" s="10">
        <v>733333</v>
      </c>
      <c r="G61" s="89">
        <v>0</v>
      </c>
      <c r="H61" s="162">
        <f t="shared" si="0"/>
        <v>0</v>
      </c>
    </row>
    <row r="62" spans="1:8" s="141" customFormat="1" ht="15.75">
      <c r="A62" s="195" t="s">
        <v>10</v>
      </c>
      <c r="B62" s="196"/>
      <c r="C62" s="196"/>
      <c r="D62" s="197"/>
      <c r="E62" s="198"/>
      <c r="F62" s="171">
        <f>F8+F31+F37+F41+F49+F56</f>
        <v>3882333</v>
      </c>
      <c r="G62" s="172">
        <f>G8+G31+G37+G41+G49+G56</f>
        <v>539424.1399999999</v>
      </c>
      <c r="H62" s="162">
        <f t="shared" si="0"/>
        <v>13.894329517844037</v>
      </c>
    </row>
    <row r="63" s="141" customFormat="1" ht="12.75"/>
    <row r="64" spans="4:7" s="141" customFormat="1" ht="12.75">
      <c r="D64" s="199"/>
      <c r="E64" s="199"/>
      <c r="F64" s="200"/>
      <c r="G64" s="200"/>
    </row>
    <row r="65" spans="4:7" s="141" customFormat="1" ht="12.75">
      <c r="D65" s="201" t="s">
        <v>221</v>
      </c>
      <c r="E65" s="201"/>
      <c r="F65" s="202">
        <f>F8+F37+F41+F51+F58</f>
        <v>2973000</v>
      </c>
      <c r="G65" s="200"/>
    </row>
    <row r="66" spans="4:7" s="141" customFormat="1" ht="12.75">
      <c r="D66" s="201"/>
      <c r="E66" s="201"/>
      <c r="F66" s="202"/>
      <c r="G66" s="200"/>
    </row>
    <row r="67" spans="4:7" s="141" customFormat="1" ht="12.75">
      <c r="D67" s="201" t="s">
        <v>222</v>
      </c>
      <c r="E67" s="201"/>
      <c r="F67" s="202">
        <f>F31+F54+F60</f>
        <v>909333</v>
      </c>
      <c r="G67" s="200"/>
    </row>
    <row r="68" spans="4:7" s="141" customFormat="1" ht="12.75">
      <c r="D68" s="201"/>
      <c r="E68" s="201"/>
      <c r="F68" s="202"/>
      <c r="G68" s="200"/>
    </row>
    <row r="69" spans="4:7" s="141" customFormat="1" ht="12.75">
      <c r="D69" s="90"/>
      <c r="E69" s="90"/>
      <c r="F69" s="91">
        <f>F65+F67</f>
        <v>3882333</v>
      </c>
      <c r="G69" s="199"/>
    </row>
    <row r="70" s="141" customFormat="1" ht="12.75"/>
    <row r="71" s="141" customFormat="1" ht="12.75"/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6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50" zoomScalePageLayoutView="0" workbookViewId="0" topLeftCell="A1">
      <selection activeCell="B12" sqref="B12"/>
    </sheetView>
  </sheetViews>
  <sheetFormatPr defaultColWidth="9.00390625" defaultRowHeight="12.75"/>
  <cols>
    <col min="1" max="1" width="29.375" style="0" customWidth="1"/>
    <col min="2" max="2" width="28.375" style="0" customWidth="1"/>
    <col min="3" max="3" width="13.125" style="0" customWidth="1"/>
    <col min="4" max="4" width="13.00390625" style="0" customWidth="1"/>
    <col min="5" max="5" width="7.125" style="0" customWidth="1"/>
  </cols>
  <sheetData>
    <row r="1" spans="2:9" ht="39" customHeight="1">
      <c r="B1" s="103" t="s">
        <v>223</v>
      </c>
      <c r="C1" s="103"/>
      <c r="D1" s="14"/>
      <c r="E1" s="14"/>
      <c r="F1" s="14"/>
      <c r="G1" s="14"/>
      <c r="H1" s="14"/>
      <c r="I1" s="14"/>
    </row>
    <row r="2" ht="6.75" customHeight="1">
      <c r="C2" s="13"/>
    </row>
    <row r="3" spans="1:3" ht="48" customHeight="1">
      <c r="A3" s="112" t="s">
        <v>36</v>
      </c>
      <c r="B3" s="103"/>
      <c r="C3" s="103"/>
    </row>
    <row r="4" ht="15.75">
      <c r="A4" s="15"/>
    </row>
    <row r="5" ht="16.5" thickBot="1">
      <c r="A5" s="15"/>
    </row>
    <row r="6" spans="1:5" ht="36.75" customHeight="1">
      <c r="A6" s="113" t="s">
        <v>0</v>
      </c>
      <c r="B6" s="115" t="s">
        <v>37</v>
      </c>
      <c r="C6" s="16" t="s">
        <v>117</v>
      </c>
      <c r="D6" s="16" t="s">
        <v>118</v>
      </c>
      <c r="E6" s="106" t="s">
        <v>120</v>
      </c>
    </row>
    <row r="7" spans="1:5" ht="18" customHeight="1" thickBot="1">
      <c r="A7" s="114"/>
      <c r="B7" s="116"/>
      <c r="C7" s="17" t="s">
        <v>38</v>
      </c>
      <c r="D7" s="17" t="s">
        <v>38</v>
      </c>
      <c r="E7" s="107"/>
    </row>
    <row r="8" spans="1:5" ht="60" customHeight="1" thickBot="1">
      <c r="A8" s="18" t="s">
        <v>39</v>
      </c>
      <c r="B8" s="19" t="s">
        <v>40</v>
      </c>
      <c r="C8" s="20">
        <f>C9</f>
        <v>437590</v>
      </c>
      <c r="D8" s="20">
        <f>D9</f>
        <v>-10047.660000000149</v>
      </c>
      <c r="E8" s="39">
        <f>D8/C8*100</f>
        <v>-2.2961356520944602</v>
      </c>
    </row>
    <row r="9" spans="1:5" ht="45.75" customHeight="1" thickBot="1">
      <c r="A9" s="18" t="s">
        <v>41</v>
      </c>
      <c r="B9" s="19" t="s">
        <v>224</v>
      </c>
      <c r="C9" s="20">
        <f>C15+C10</f>
        <v>437590</v>
      </c>
      <c r="D9" s="20">
        <f>D15+D10</f>
        <v>-10047.660000000149</v>
      </c>
      <c r="E9" s="39">
        <f aca="true" t="shared" si="0" ref="E9:E18">D9/C9*100</f>
        <v>-2.2961356520944602</v>
      </c>
    </row>
    <row r="10" spans="1:5" ht="12.75" customHeight="1" thickBot="1">
      <c r="A10" s="108" t="s">
        <v>42</v>
      </c>
      <c r="B10" s="110" t="s">
        <v>43</v>
      </c>
      <c r="C10" s="104">
        <f>C12</f>
        <v>-3444743</v>
      </c>
      <c r="D10" s="104">
        <f>D12</f>
        <v>-549471.8</v>
      </c>
      <c r="E10" s="39">
        <f t="shared" si="0"/>
        <v>15.951024503134198</v>
      </c>
    </row>
    <row r="11" spans="1:5" ht="21" customHeight="1" thickBot="1">
      <c r="A11" s="109"/>
      <c r="B11" s="111"/>
      <c r="C11" s="105"/>
      <c r="D11" s="105"/>
      <c r="E11" s="39"/>
    </row>
    <row r="12" spans="1:5" ht="35.25" customHeight="1" thickBot="1">
      <c r="A12" s="21" t="s">
        <v>44</v>
      </c>
      <c r="B12" s="22" t="s">
        <v>45</v>
      </c>
      <c r="C12" s="23">
        <f>C13</f>
        <v>-3444743</v>
      </c>
      <c r="D12" s="23">
        <f>D13</f>
        <v>-549471.8</v>
      </c>
      <c r="E12" s="39">
        <f t="shared" si="0"/>
        <v>15.951024503134198</v>
      </c>
    </row>
    <row r="13" spans="1:5" ht="40.5" customHeight="1" thickBot="1">
      <c r="A13" s="21" t="s">
        <v>46</v>
      </c>
      <c r="B13" s="22" t="s">
        <v>47</v>
      </c>
      <c r="C13" s="23">
        <f>C14</f>
        <v>-3444743</v>
      </c>
      <c r="D13" s="23">
        <f>D14</f>
        <v>-549471.8</v>
      </c>
      <c r="E13" s="39">
        <f t="shared" si="0"/>
        <v>15.951024503134198</v>
      </c>
    </row>
    <row r="14" spans="1:5" ht="55.5" customHeight="1" thickBot="1">
      <c r="A14" s="21" t="s">
        <v>48</v>
      </c>
      <c r="B14" s="22" t="s">
        <v>49</v>
      </c>
      <c r="C14" s="23">
        <f>-дох!L51</f>
        <v>-3444743</v>
      </c>
      <c r="D14" s="23">
        <f>-дох!M51</f>
        <v>-549471.8</v>
      </c>
      <c r="E14" s="39">
        <f t="shared" si="0"/>
        <v>15.951024503134198</v>
      </c>
    </row>
    <row r="15" spans="1:5" ht="39.75" customHeight="1" thickBot="1">
      <c r="A15" s="18" t="s">
        <v>50</v>
      </c>
      <c r="B15" s="19" t="s">
        <v>51</v>
      </c>
      <c r="C15" s="20">
        <f aca="true" t="shared" si="1" ref="C15:D17">C16</f>
        <v>3882333</v>
      </c>
      <c r="D15" s="20">
        <f t="shared" si="1"/>
        <v>539424.1399999999</v>
      </c>
      <c r="E15" s="39">
        <f t="shared" si="0"/>
        <v>13.894329517844037</v>
      </c>
    </row>
    <row r="16" spans="1:5" ht="41.25" customHeight="1" thickBot="1">
      <c r="A16" s="21" t="s">
        <v>52</v>
      </c>
      <c r="B16" s="22" t="s">
        <v>53</v>
      </c>
      <c r="C16" s="24">
        <f t="shared" si="1"/>
        <v>3882333</v>
      </c>
      <c r="D16" s="24">
        <f t="shared" si="1"/>
        <v>539424.1399999999</v>
      </c>
      <c r="E16" s="39">
        <f t="shared" si="0"/>
        <v>13.894329517844037</v>
      </c>
    </row>
    <row r="17" spans="1:5" ht="40.5" customHeight="1" thickBot="1">
      <c r="A17" s="21" t="s">
        <v>54</v>
      </c>
      <c r="B17" s="22" t="s">
        <v>55</v>
      </c>
      <c r="C17" s="24">
        <f t="shared" si="1"/>
        <v>3882333</v>
      </c>
      <c r="D17" s="24">
        <f t="shared" si="1"/>
        <v>539424.1399999999</v>
      </c>
      <c r="E17" s="39">
        <f t="shared" si="0"/>
        <v>13.894329517844037</v>
      </c>
    </row>
    <row r="18" spans="1:5" ht="58.5" customHeight="1" thickBot="1">
      <c r="A18" s="21" t="s">
        <v>56</v>
      </c>
      <c r="B18" s="22" t="s">
        <v>57</v>
      </c>
      <c r="C18" s="24">
        <f>ведомст!F62</f>
        <v>3882333</v>
      </c>
      <c r="D18" s="24">
        <f>ведомст!G62</f>
        <v>539424.1399999999</v>
      </c>
      <c r="E18" s="39">
        <f t="shared" si="0"/>
        <v>13.894329517844037</v>
      </c>
    </row>
    <row r="19" ht="12.75">
      <c r="A19" s="3"/>
    </row>
    <row r="21" ht="15">
      <c r="A21" s="25"/>
    </row>
  </sheetData>
  <sheetProtection/>
  <mergeCells count="9">
    <mergeCell ref="B1:C1"/>
    <mergeCell ref="D10:D11"/>
    <mergeCell ref="E6:E7"/>
    <mergeCell ref="A10:A11"/>
    <mergeCell ref="B10:B11"/>
    <mergeCell ref="C10:C11"/>
    <mergeCell ref="A3:C3"/>
    <mergeCell ref="A6:A7"/>
    <mergeCell ref="B6:B7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2016-05-31T07:24:24Z</cp:lastPrinted>
  <dcterms:created xsi:type="dcterms:W3CDTF">2004-09-08T10:28:32Z</dcterms:created>
  <dcterms:modified xsi:type="dcterms:W3CDTF">2016-05-31T07:24:27Z</dcterms:modified>
  <cp:category/>
  <cp:version/>
  <cp:contentType/>
  <cp:contentStatus/>
</cp:coreProperties>
</file>