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0"/>
  </bookViews>
  <sheets>
    <sheet name="дох" sheetId="1" r:id="rId1"/>
    <sheet name="ведомст" sheetId="2" r:id="rId2"/>
    <sheet name="ист" sheetId="3" r:id="rId3"/>
  </sheets>
  <definedNames>
    <definedName name="_xlnm.Print_Titles" localSheetId="1">'ведомст'!$4:$9</definedName>
  </definedNames>
  <calcPr fullCalcOnLoad="1"/>
</workbook>
</file>

<file path=xl/sharedStrings.xml><?xml version="1.0" encoding="utf-8"?>
<sst xmlns="http://schemas.openxmlformats.org/spreadsheetml/2006/main" count="900" uniqueCount="252">
  <si>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</si>
  <si>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</si>
  <si>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</si>
  <si>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</si>
  <si>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</si>
  <si>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</si>
  <si>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</si>
  <si>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</si>
  <si>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</si>
  <si>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</si>
  <si>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</si>
  <si>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</si>
  <si>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</si>
  <si>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</si>
  <si>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00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</si>
  <si>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</si>
  <si>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</si>
  <si>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</si>
  <si>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</si>
  <si>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</si>
  <si>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</si>
  <si>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</si>
  <si>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Администрация Вешкельского сельского поселения</t>
  </si>
  <si>
    <t>Код администратора</t>
  </si>
  <si>
    <t>028</t>
  </si>
  <si>
    <t>Благоустройство</t>
  </si>
  <si>
    <t>Уличное освещение</t>
  </si>
  <si>
    <t>Глава муниципального образования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</si>
  <si>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</si>
  <si>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</si>
  <si>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</si>
  <si>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</si>
  <si>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</si>
  <si>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10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</si>
  <si>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</si>
  <si>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</si>
  <si>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110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</si>
  <si>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</si>
  <si>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020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</si>
  <si>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</si>
  <si>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</si>
  <si>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</si>
  <si>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</si>
  <si>
    <t xml:space="preserve">Источники финансирования дефицита бюджета Вешкельского сельского поселения </t>
  </si>
  <si>
    <t>Код бюджетной классификации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</si>
  <si>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</si>
  <si>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</si>
  <si>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</si>
  <si>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</si>
  <si>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</si>
  <si>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</si>
  <si>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</si>
  <si>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</si>
  <si>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</si>
  <si>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</si>
  <si>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</si>
  <si>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</si>
  <si>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</si>
  <si>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</si>
  <si>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</si>
  <si>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</si>
  <si>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</si>
  <si>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</si>
  <si>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</si>
  <si>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</si>
  <si>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</si>
  <si>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</si>
  <si>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</si>
  <si>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</si>
  <si>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</si>
  <si>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Плановая сумма, руб.</t>
  </si>
  <si>
    <t>Исполнено, руб.</t>
  </si>
  <si>
    <t>В % к плану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</si>
  <si>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</si>
  <si>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</si>
  <si>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</si>
  <si>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</si>
  <si>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</si>
  <si>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</si>
  <si>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</si>
  <si>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</si>
  <si>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</si>
  <si>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</si>
  <si>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</si>
  <si>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</si>
  <si>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</si>
  <si>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</si>
  <si>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</si>
  <si>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</si>
  <si>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010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</si>
  <si>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</si>
  <si>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</si>
  <si>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</si>
  <si>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</si>
  <si>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</si>
  <si>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</si>
  <si>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</si>
  <si>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</si>
  <si>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030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</si>
  <si>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</si>
  <si>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</si>
  <si>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</si>
  <si>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023</t>
  </si>
  <si>
    <t>3.</t>
  </si>
  <si>
    <t>ГОСУДАРСТВЕННАЯ ПОШЛИНА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</si>
  <si>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</si>
  <si>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</si>
  <si>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</si>
  <si>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</si>
  <si>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</si>
  <si>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050</t>
  </si>
  <si>
    <t>4.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</si>
  <si>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</si>
  <si>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</si>
  <si>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</si>
  <si>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</si>
  <si>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</si>
  <si>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</si>
  <si>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</si>
  <si>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</si>
  <si>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</si>
  <si>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</si>
  <si>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ПРОЧИЕ НЕНАЛОГОВЫЕ ДОХОДЫ</t>
  </si>
  <si>
    <t>17</t>
  </si>
  <si>
    <t>180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</si>
  <si>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</si>
  <si>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</si>
  <si>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</si>
  <si>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</si>
  <si>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</si>
  <si>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</si>
  <si>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</si>
  <si>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</si>
  <si>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1.2.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</si>
  <si>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</si>
  <si>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</si>
  <si>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</si>
  <si>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</si>
  <si>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</si>
  <si>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</si>
  <si>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</si>
  <si>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</si>
  <si>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1.4.</t>
  </si>
  <si>
    <t>012</t>
  </si>
  <si>
    <t>ВСЕГО ДОХОДОВ:</t>
  </si>
  <si>
    <t>Субвенции бюджетам поселений на выполнение передаваемых полномочий субъектов Российской Федерации</t>
  </si>
  <si>
    <t>024</t>
  </si>
  <si>
    <t>Утверждено</t>
  </si>
  <si>
    <t>Исполнено</t>
  </si>
  <si>
    <t>Выполнено, в %</t>
  </si>
  <si>
    <t>Национальная экономика</t>
  </si>
  <si>
    <t>Выполнено в %</t>
  </si>
  <si>
    <t>Дорожное хозяйство(дорожные фонды)</t>
  </si>
  <si>
    <t>13</t>
  </si>
  <si>
    <t>Невыясненные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</si>
  <si>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</si>
  <si>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Другие общегосударственные вопросы</t>
  </si>
  <si>
    <t>Исполнение доходов бюджета Вешкельского сельского поселения  за  2014 год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</si>
  <si>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</si>
  <si>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</si>
  <si>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</si>
  <si>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</si>
  <si>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</si>
  <si>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</si>
  <si>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</si>
  <si>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</si>
  <si>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240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</si>
  <si>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</si>
  <si>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</si>
  <si>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</si>
  <si>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260</t>
  </si>
  <si>
    <t>4.1.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</si>
  <si>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</si>
  <si>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4.2.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</si>
  <si>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</si>
  <si>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5.</t>
  </si>
  <si>
    <t>5.1.</t>
  </si>
  <si>
    <t>6.</t>
  </si>
  <si>
    <t>7.</t>
  </si>
  <si>
    <t>7.1.</t>
  </si>
  <si>
    <t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чмчле казенных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</si>
  <si>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</si>
  <si>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</si>
  <si>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ШТРАФЫ, САНКЦИИ, ВОЗМЕЩЕНИЕ УЩЕРБА</t>
  </si>
  <si>
    <t>16</t>
  </si>
  <si>
    <t>Денежные взыскания (штрафы), установленные законами субъектов Российской Федерации за несоблюдение муниципальных правовых актов.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</si>
  <si>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</si>
  <si>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</si>
  <si>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</si>
  <si>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Исполнение расходов бюджета Вешкельского сельского поселения на 2014 год по разделам и подразделам, целевым статьям и видам расходов классификации расходов бюджетов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</si>
  <si>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</si>
  <si>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</si>
  <si>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</si>
  <si>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</si>
  <si>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</si>
  <si>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</si>
  <si>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</si>
  <si>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</si>
  <si>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</si>
  <si>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</si>
  <si>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</si>
  <si>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</si>
  <si>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</si>
  <si>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</si>
  <si>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поселения, участие в предупреждении и ликвидации последствий чрезвычайных ситуаций в границах поселения, участие в профилактике терроризма и экстремизма, а также в минимизации и ликвидации последствий проявлений терроризма и экстремизма в границах поселения, обеспечение первичных мер пожарной безопасности в границах населенных пунктов поселения</t>
  </si>
  <si>
    <t>08 0 6203</t>
  </si>
  <si>
    <t>540</t>
  </si>
  <si>
    <t>06 0 6204</t>
  </si>
  <si>
    <t>06 0 4214</t>
  </si>
  <si>
    <t>Реализация государственных функций, связанных с общегосударственным управлением</t>
  </si>
  <si>
    <t>30 0 7501</t>
  </si>
  <si>
    <t>30 0 5118</t>
  </si>
  <si>
    <t>08 0 7218</t>
  </si>
  <si>
    <t>08 0 7219</t>
  </si>
  <si>
    <t>08 0 6520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</si>
  <si>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</si>
  <si>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</si>
  <si>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</si>
  <si>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</si>
  <si>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</si>
  <si>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</si>
  <si>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</si>
  <si>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</si>
  <si>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</si>
  <si>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>Коммунальное хозяйство</t>
  </si>
  <si>
    <t>07 0 6205</t>
  </si>
  <si>
    <t>07 0 7600</t>
  </si>
  <si>
    <t>07 0 7601</t>
  </si>
  <si>
    <t>07 0 7605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</si>
  <si>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</si>
  <si>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</si>
  <si>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</si>
  <si>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</t>
  </si>
  <si>
    <t>03 0 6443</t>
  </si>
  <si>
    <t>Уплата прочих налогов, сборов и иных обязательных платежей</t>
  </si>
  <si>
    <t>852</t>
  </si>
  <si>
    <t>Другие вопросы в области национальной безопасности и правоохранительной деятельности</t>
  </si>
  <si>
    <t>Субсидии на выравнивание БО</t>
  </si>
  <si>
    <t>07 0 4309</t>
  </si>
  <si>
    <t>Приложение № 1  к Решению " Об исполнении бюджета Вешкельского сельского поселения за 9 месяцев 2014 года "</t>
  </si>
  <si>
    <t>040</t>
  </si>
  <si>
    <t>051</t>
  </si>
  <si>
    <t>Приложение № 2  к Решению " Об исполнении бюджета Вешкельского сельского поселения за 9 месяцев 2014 года "</t>
  </si>
  <si>
    <t>Софинансирование за счет средств местного бюджета субсидии на выравнивание БО</t>
  </si>
  <si>
    <t>07 9 4309</t>
  </si>
  <si>
    <t>Реализация мероприятий федеральной целевой программы «Культура России (2012-2018 годы)»</t>
  </si>
  <si>
    <t>03 0 5014</t>
  </si>
  <si>
    <t>Реализация мероприятий федеральной целевой программы «Культура России (2012-2018 годы)» за счет средств бюджета РК</t>
  </si>
  <si>
    <t>03 0 7600</t>
  </si>
  <si>
    <t>Софинансирование за счет средств местного бюджета реализации мероприятий федеральной целевой программы «Культура России (2012-2018 годы)» за счет средств бюджета РК</t>
  </si>
  <si>
    <t>03 9 7600</t>
  </si>
  <si>
    <t>Приложение № 3  к Решению " Об исполнении бюджета Вешкельского сельского поселения за 9 месяцев 2014 год 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</si>
</sst>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00\.00"/>
    <numFmt numFmtId="182" formatCode="000\.00\.000\.0"/>
    <numFmt numFmtId="183" formatCode="000"/>
    <numFmt numFmtId="184" formatCode="00\.00\.00"/>
    <numFmt numFmtId="185" formatCode="0\.00\.0"/>
    <numFmt numFmtId="186" formatCode="0000\.00\.00"/>
    <numFmt numFmtId="187" formatCode="#,##0.00;[Red]\-#,##0.00;0.00"/>
  </numFmts>
  <fonts count="8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indexed="8"/>
      <name val="Times New Roman"/>
      <family val="1"/>
    </font>
    <font>
      <b/>
      <sz val="9"/>
      <color indexed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color indexed="14"/>
      <name val="Times New Roman"/>
      <family val="1"/>
    </font>
    <font>
      <vertAlign val="superscript"/>
      <sz val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14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0"/>
      <color indexed="36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45" fillId="0" borderId="0">
      <alignment/>
      <protection/>
    </xf>
    <xf numFmtId="0" fontId="66" fillId="0" borderId="0">
      <alignment/>
      <protection/>
    </xf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3" fillId="0" borderId="16" xfId="0" applyNumberFormat="1" applyFont="1" applyBorder="1" applyAlignment="1" applyProtection="1">
      <alignment horizontal="center" vertical="top"/>
      <protection locked="0"/>
    </xf>
    <xf numFmtId="49" fontId="11" fillId="32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6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>
      <alignment wrapText="1"/>
    </xf>
    <xf numFmtId="49" fontId="3" fillId="32" borderId="18" xfId="0" applyNumberFormat="1" applyFont="1" applyFill="1" applyBorder="1" applyAlignment="1">
      <alignment horizontal="left" vertical="top" wrapText="1"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11" fillId="33" borderId="10" xfId="0" applyFont="1" applyFill="1" applyBorder="1" applyAlignment="1">
      <alignment wrapText="1"/>
    </xf>
    <xf numFmtId="49" fontId="11" fillId="33" borderId="13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9" xfId="0" applyNumberFormat="1" applyFont="1" applyFill="1" applyBorder="1" applyAlignment="1" applyProtection="1">
      <alignment horizontal="center" vertical="top"/>
      <protection locked="0"/>
    </xf>
    <xf numFmtId="4" fontId="11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9" xfId="0" applyNumberFormat="1" applyFont="1" applyBorder="1" applyAlignment="1" applyProtection="1">
      <alignment horizontal="center" vertical="top"/>
      <protection locked="0"/>
    </xf>
    <xf numFmtId="49" fontId="9" fillId="0" borderId="19" xfId="0" applyNumberFormat="1" applyFont="1" applyBorder="1" applyAlignment="1" applyProtection="1">
      <alignment horizontal="center" vertical="top"/>
      <protection locked="0"/>
    </xf>
    <xf numFmtId="49" fontId="13" fillId="0" borderId="19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wrapText="1"/>
    </xf>
    <xf numFmtId="0" fontId="17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justify"/>
    </xf>
    <xf numFmtId="0" fontId="20" fillId="0" borderId="21" xfId="0" applyFont="1" applyBorder="1" applyAlignment="1">
      <alignment horizontal="right"/>
    </xf>
    <xf numFmtId="4" fontId="20" fillId="0" borderId="21" xfId="0" applyNumberFormat="1" applyFont="1" applyBorder="1" applyAlignment="1">
      <alignment horizontal="right" wrapText="1"/>
    </xf>
    <xf numFmtId="0" fontId="21" fillId="0" borderId="22" xfId="0" applyFont="1" applyBorder="1" applyAlignment="1">
      <alignment horizontal="justify"/>
    </xf>
    <xf numFmtId="0" fontId="18" fillId="0" borderId="21" xfId="0" applyFont="1" applyBorder="1" applyAlignment="1">
      <alignment horizontal="right"/>
    </xf>
    <xf numFmtId="2" fontId="18" fillId="0" borderId="21" xfId="0" applyNumberFormat="1" applyFont="1" applyBorder="1" applyAlignment="1">
      <alignment horizontal="right" vertical="top" wrapText="1"/>
    </xf>
    <xf numFmtId="4" fontId="18" fillId="0" borderId="21" xfId="0" applyNumberFormat="1" applyFont="1" applyBorder="1" applyAlignment="1">
      <alignment horizontal="right" vertical="top" wrapText="1"/>
    </xf>
    <xf numFmtId="0" fontId="21" fillId="0" borderId="0" xfId="0" applyFont="1" applyFill="1" applyBorder="1" applyAlignment="1">
      <alignment horizontal="justify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3" fontId="17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3" fontId="17" fillId="0" borderId="0" xfId="0" applyNumberFormat="1" applyFont="1" applyAlignment="1">
      <alignment horizontal="right" vertical="top"/>
    </xf>
    <xf numFmtId="0" fontId="24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49" fontId="25" fillId="0" borderId="10" xfId="0" applyNumberFormat="1" applyFont="1" applyBorder="1" applyAlignment="1" quotePrefix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27" fillId="0" borderId="10" xfId="0" applyFont="1" applyBorder="1" applyAlignment="1">
      <alignment vertical="top"/>
    </xf>
    <xf numFmtId="49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 quotePrefix="1">
      <alignment horizontal="center" vertical="top" wrapText="1"/>
    </xf>
    <xf numFmtId="2" fontId="28" fillId="0" borderId="10" xfId="0" applyNumberFormat="1" applyFont="1" applyBorder="1" applyAlignment="1">
      <alignment vertical="top"/>
    </xf>
    <xf numFmtId="2" fontId="27" fillId="0" borderId="1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9" fontId="29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 quotePrefix="1">
      <alignment horizontal="center" vertical="top" wrapText="1"/>
    </xf>
    <xf numFmtId="2" fontId="17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vertical="top"/>
    </xf>
    <xf numFmtId="49" fontId="25" fillId="0" borderId="10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49" fontId="2" fillId="32" borderId="18" xfId="0" applyNumberFormat="1" applyFont="1" applyFill="1" applyBorder="1" applyAlignment="1" applyProtection="1">
      <alignment horizontal="center" vertical="top"/>
      <protection locked="0"/>
    </xf>
    <xf numFmtId="49" fontId="2" fillId="32" borderId="24" xfId="0" applyNumberFormat="1" applyFont="1" applyFill="1" applyBorder="1" applyAlignment="1" applyProtection="1">
      <alignment horizontal="center" vertical="top"/>
      <protection locked="0"/>
    </xf>
    <xf numFmtId="4" fontId="3" fillId="32" borderId="18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horizontal="center" vertical="center" wrapText="1"/>
    </xf>
    <xf numFmtId="171" fontId="20" fillId="0" borderId="21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vertical="top"/>
    </xf>
    <xf numFmtId="0" fontId="6" fillId="34" borderId="25" xfId="0" applyFont="1" applyFill="1" applyBorder="1" applyAlignment="1">
      <alignment/>
    </xf>
    <xf numFmtId="49" fontId="6" fillId="34" borderId="26" xfId="0" applyNumberFormat="1" applyFont="1" applyFill="1" applyBorder="1" applyAlignment="1" applyProtection="1">
      <alignment horizontal="center" vertical="top"/>
      <protection/>
    </xf>
    <xf numFmtId="49" fontId="6" fillId="34" borderId="10" xfId="0" applyNumberFormat="1" applyFont="1" applyFill="1" applyBorder="1" applyAlignment="1" applyProtection="1">
      <alignment horizontal="center" vertical="top"/>
      <protection locked="0"/>
    </xf>
    <xf numFmtId="4" fontId="6" fillId="34" borderId="10" xfId="0" applyNumberFormat="1" applyFont="1" applyFill="1" applyBorder="1" applyAlignment="1">
      <alignment vertical="top"/>
    </xf>
    <xf numFmtId="0" fontId="13" fillId="0" borderId="25" xfId="0" applyFont="1" applyBorder="1" applyAlignment="1">
      <alignment wrapText="1"/>
    </xf>
    <xf numFmtId="4" fontId="13" fillId="34" borderId="10" xfId="0" applyNumberFormat="1" applyFont="1" applyFill="1" applyBorder="1" applyAlignment="1">
      <alignment vertical="top"/>
    </xf>
    <xf numFmtId="49" fontId="2" fillId="34" borderId="26" xfId="0" applyNumberFormat="1" applyFont="1" applyFill="1" applyBorder="1" applyAlignment="1" applyProtection="1">
      <alignment horizontal="center" vertical="top"/>
      <protection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>
      <alignment vertical="top"/>
    </xf>
    <xf numFmtId="2" fontId="21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0" fontId="13" fillId="0" borderId="25" xfId="0" applyFont="1" applyBorder="1" applyAlignment="1">
      <alignment horizontal="left" vertical="top" wrapText="1"/>
    </xf>
    <xf numFmtId="49" fontId="2" fillId="0" borderId="27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0" fontId="21" fillId="0" borderId="0" xfId="0" applyFont="1" applyAlignment="1">
      <alignment wrapText="1"/>
    </xf>
    <xf numFmtId="49" fontId="32" fillId="0" borderId="10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vertical="top"/>
    </xf>
    <xf numFmtId="0" fontId="36" fillId="0" borderId="10" xfId="0" applyFont="1" applyBorder="1" applyAlignment="1">
      <alignment vertical="top"/>
    </xf>
    <xf numFmtId="0" fontId="35" fillId="0" borderId="10" xfId="0" applyFont="1" applyBorder="1" applyAlignment="1">
      <alignment wrapText="1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/>
    </xf>
    <xf numFmtId="0" fontId="39" fillId="0" borderId="10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/>
    </xf>
    <xf numFmtId="2" fontId="40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justify" wrapText="1"/>
    </xf>
    <xf numFmtId="0" fontId="39" fillId="0" borderId="10" xfId="0" applyFont="1" applyBorder="1" applyAlignment="1">
      <alignment vertical="justify" wrapText="1"/>
    </xf>
    <xf numFmtId="49" fontId="4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justify" vertical="top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1" fillId="32" borderId="28" xfId="0" applyFont="1" applyFill="1" applyBorder="1" applyAlignment="1">
      <alignment horizontal="left" vertical="top" wrapText="1"/>
    </xf>
    <xf numFmtId="49" fontId="11" fillId="32" borderId="28" xfId="0" applyNumberFormat="1" applyFont="1" applyFill="1" applyBorder="1" applyAlignment="1">
      <alignment horizontal="center" vertical="top"/>
    </xf>
    <xf numFmtId="49" fontId="11" fillId="32" borderId="29" xfId="0" applyNumberFormat="1" applyFont="1" applyFill="1" applyBorder="1" applyAlignment="1">
      <alignment horizontal="center" vertical="top"/>
    </xf>
    <xf numFmtId="49" fontId="11" fillId="32" borderId="30" xfId="0" applyNumberFormat="1" applyFont="1" applyFill="1" applyBorder="1" applyAlignment="1">
      <alignment horizontal="center" vertical="top"/>
    </xf>
    <xf numFmtId="4" fontId="11" fillId="32" borderId="31" xfId="0" applyNumberFormat="1" applyFont="1" applyFill="1" applyBorder="1" applyAlignment="1">
      <alignment vertical="top"/>
    </xf>
    <xf numFmtId="0" fontId="6" fillId="0" borderId="32" xfId="0" applyFont="1" applyBorder="1" applyAlignment="1">
      <alignment horizontal="left" vertical="top" wrapText="1"/>
    </xf>
    <xf numFmtId="49" fontId="6" fillId="0" borderId="33" xfId="0" applyNumberFormat="1" applyFont="1" applyFill="1" applyBorder="1" applyAlignment="1" applyProtection="1">
      <alignment horizontal="center" vertical="top"/>
      <protection/>
    </xf>
    <xf numFmtId="49" fontId="6" fillId="0" borderId="18" xfId="0" applyNumberFormat="1" applyFont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" fontId="6" fillId="0" borderId="18" xfId="0" applyNumberFormat="1" applyFont="1" applyBorder="1" applyAlignment="1">
      <alignment vertical="top"/>
    </xf>
    <xf numFmtId="49" fontId="13" fillId="0" borderId="34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 applyProtection="1">
      <alignment horizontal="center" vertical="top"/>
      <protection/>
    </xf>
    <xf numFmtId="49" fontId="2" fillId="0" borderId="34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Fill="1" applyBorder="1" applyAlignment="1" applyProtection="1">
      <alignment horizontal="center" vertical="top"/>
      <protection/>
    </xf>
    <xf numFmtId="49" fontId="44" fillId="0" borderId="10" xfId="0" applyNumberFormat="1" applyFont="1" applyBorder="1" applyAlignment="1" applyProtection="1">
      <alignment horizontal="center" vertical="top"/>
      <protection locked="0"/>
    </xf>
    <xf numFmtId="4" fontId="44" fillId="0" borderId="10" xfId="0" applyNumberFormat="1" applyFont="1" applyBorder="1" applyAlignment="1">
      <alignment vertical="top"/>
    </xf>
    <xf numFmtId="49" fontId="13" fillId="0" borderId="10" xfId="0" applyNumberFormat="1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wrapText="1"/>
    </xf>
    <xf numFmtId="49" fontId="9" fillId="34" borderId="26" xfId="0" applyNumberFormat="1" applyFont="1" applyFill="1" applyBorder="1" applyAlignment="1" applyProtection="1">
      <alignment horizontal="center" vertical="top"/>
      <protection/>
    </xf>
    <xf numFmtId="49" fontId="9" fillId="34" borderId="10" xfId="0" applyNumberFormat="1" applyFont="1" applyFill="1" applyBorder="1" applyAlignment="1" applyProtection="1">
      <alignment horizontal="center" vertical="top"/>
      <protection locked="0"/>
    </xf>
    <xf numFmtId="4" fontId="9" fillId="34" borderId="10" xfId="0" applyNumberFormat="1" applyFont="1" applyFill="1" applyBorder="1" applyAlignment="1">
      <alignment vertical="top"/>
    </xf>
    <xf numFmtId="0" fontId="13" fillId="34" borderId="17" xfId="0" applyFont="1" applyFill="1" applyBorder="1" applyAlignment="1">
      <alignment wrapText="1"/>
    </xf>
    <xf numFmtId="49" fontId="13" fillId="34" borderId="26" xfId="0" applyNumberFormat="1" applyFont="1" applyFill="1" applyBorder="1" applyAlignment="1" applyProtection="1">
      <alignment horizontal="center" vertical="top"/>
      <protection/>
    </xf>
    <xf numFmtId="49" fontId="13" fillId="3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34" xfId="0" applyFont="1" applyBorder="1" applyAlignment="1">
      <alignment/>
    </xf>
    <xf numFmtId="49" fontId="6" fillId="34" borderId="11" xfId="0" applyNumberFormat="1" applyFont="1" applyFill="1" applyBorder="1" applyAlignment="1" applyProtection="1">
      <alignment horizontal="center" vertical="top"/>
      <protection locked="0"/>
    </xf>
    <xf numFmtId="49" fontId="6" fillId="34" borderId="19" xfId="0" applyNumberFormat="1" applyFont="1" applyFill="1" applyBorder="1" applyAlignment="1" applyProtection="1">
      <alignment horizontal="center" vertical="top"/>
      <protection locked="0"/>
    </xf>
    <xf numFmtId="180" fontId="6" fillId="34" borderId="10" xfId="0" applyNumberFormat="1" applyFont="1" applyFill="1" applyBorder="1" applyAlignment="1">
      <alignment vertical="top"/>
    </xf>
    <xf numFmtId="0" fontId="14" fillId="0" borderId="25" xfId="0" applyFont="1" applyBorder="1" applyAlignment="1">
      <alignment horizontal="left" vertical="top" wrapText="1"/>
    </xf>
    <xf numFmtId="49" fontId="9" fillId="0" borderId="35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13" fillId="0" borderId="25" xfId="0" applyFont="1" applyBorder="1" applyAlignment="1">
      <alignment/>
    </xf>
    <xf numFmtId="49" fontId="13" fillId="0" borderId="34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0" fontId="9" fillId="0" borderId="25" xfId="0" applyFont="1" applyBorder="1" applyAlignment="1">
      <alignment horizontal="left" vertical="top" wrapText="1"/>
    </xf>
    <xf numFmtId="49" fontId="9" fillId="0" borderId="34" xfId="0" applyNumberFormat="1" applyFont="1" applyFill="1" applyBorder="1" applyAlignment="1" applyProtection="1">
      <alignment horizontal="center" vertical="top"/>
      <protection/>
    </xf>
    <xf numFmtId="49" fontId="7" fillId="0" borderId="35" xfId="0" applyNumberFormat="1" applyFont="1" applyFill="1" applyBorder="1" applyAlignment="1" applyProtection="1">
      <alignment horizontal="center" vertical="top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187" fontId="17" fillId="0" borderId="19" xfId="53" applyNumberFormat="1" applyFont="1" applyFill="1" applyBorder="1" applyAlignment="1" applyProtection="1">
      <alignment vertical="top"/>
      <protection hidden="1"/>
    </xf>
    <xf numFmtId="180" fontId="47" fillId="34" borderId="10" xfId="0" applyNumberFormat="1" applyFont="1" applyFill="1" applyBorder="1" applyAlignment="1">
      <alignment vertical="top"/>
    </xf>
    <xf numFmtId="4" fontId="48" fillId="0" borderId="10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0" applyBorder="1" applyAlignment="1">
      <alignment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 textRotation="90" wrapText="1"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7" xfId="0" applyNumberFormat="1" applyFont="1" applyFill="1" applyBorder="1" applyAlignment="1" applyProtection="1">
      <alignment horizontal="center" vertical="center" textRotation="90" wrapText="1"/>
      <protection/>
    </xf>
    <xf numFmtId="2" fontId="20" fillId="0" borderId="45" xfId="0" applyNumberFormat="1" applyFont="1" applyBorder="1" applyAlignment="1">
      <alignment horizontal="right" wrapText="1"/>
    </xf>
    <xf numFmtId="0" fontId="20" fillId="0" borderId="22" xfId="0" applyFont="1" applyBorder="1" applyAlignment="1">
      <alignment horizontal="right" wrapText="1"/>
    </xf>
    <xf numFmtId="0" fontId="18" fillId="0" borderId="45" xfId="0" applyFont="1" applyBorder="1" applyAlignment="1">
      <alignment horizontal="center" vertical="top" textRotation="90" wrapText="1"/>
    </xf>
    <xf numFmtId="0" fontId="0" fillId="0" borderId="22" xfId="0" applyBorder="1" applyAlignment="1">
      <alignment horizontal="center" vertical="top" textRotation="90" wrapText="1"/>
    </xf>
    <xf numFmtId="0" fontId="19" fillId="0" borderId="45" xfId="0" applyFont="1" applyBorder="1" applyAlignment="1">
      <alignment horizontal="justify"/>
    </xf>
    <xf numFmtId="0" fontId="19" fillId="0" borderId="22" xfId="0" applyFont="1" applyBorder="1" applyAlignment="1">
      <alignment horizontal="justify"/>
    </xf>
    <xf numFmtId="0" fontId="20" fillId="0" borderId="45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8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34">
      <selection activeCell="M57" sqref="M57"/>
    </sheetView>
  </sheetViews>
  <sheetFormatPr defaultColWidth="9.00390625" defaultRowHeight="12.75"/>
  <cols>
    <col min="1" max="1" width="4.75390625" style="86" customWidth="1"/>
    <col min="2" max="2" width="9.375" style="87" hidden="1" customWidth="1"/>
    <col min="3" max="3" width="93.00390625" style="86" customWidth="1"/>
    <col min="4" max="4" width="5.75390625" style="88" customWidth="1"/>
    <col min="5" max="5" width="5.25390625" style="88" customWidth="1"/>
    <col min="6" max="6" width="4.625" style="88" customWidth="1"/>
    <col min="7" max="7" width="5.75390625" style="88" customWidth="1"/>
    <col min="8" max="8" width="6.125" style="88" customWidth="1"/>
    <col min="9" max="9" width="4.875" style="88" customWidth="1"/>
    <col min="10" max="10" width="6.25390625" style="88" customWidth="1"/>
    <col min="11" max="11" width="5.875" style="88" customWidth="1"/>
    <col min="12" max="12" width="15.00390625" style="90" customWidth="1"/>
    <col min="13" max="13" width="12.875" style="86" customWidth="1"/>
    <col min="14" max="16384" width="9.125" style="86" customWidth="1"/>
  </cols>
  <sheetData>
    <row r="1" spans="4:11" ht="15.75">
      <c r="D1" s="126" t="s">
        <v>239</v>
      </c>
      <c r="E1" s="89"/>
      <c r="F1" s="89"/>
      <c r="G1" s="89"/>
      <c r="H1" s="89"/>
      <c r="I1" s="89"/>
      <c r="J1" s="89"/>
      <c r="K1" s="89"/>
    </row>
    <row r="2" spans="3:11" ht="3" customHeight="1">
      <c r="C2" s="91"/>
      <c r="D2" s="89"/>
      <c r="E2" s="89"/>
      <c r="F2" s="89"/>
      <c r="G2" s="89"/>
      <c r="H2" s="89"/>
      <c r="I2" s="89"/>
      <c r="J2" s="89"/>
      <c r="K2" s="89"/>
    </row>
    <row r="3" spans="4:11" ht="15.75" hidden="1">
      <c r="D3" s="89"/>
      <c r="E3" s="89"/>
      <c r="F3" s="89"/>
      <c r="G3" s="89"/>
      <c r="H3" s="89"/>
      <c r="I3" s="89"/>
      <c r="J3" s="89"/>
      <c r="K3" s="89"/>
    </row>
    <row r="4" spans="1:13" ht="13.5" customHeight="1">
      <c r="A4" s="237" t="s">
        <v>157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0:12" ht="11.25" customHeight="1">
      <c r="J5" s="88" t="s">
        <v>66</v>
      </c>
      <c r="L5" s="92"/>
    </row>
    <row r="6" spans="1:14" s="94" customFormat="1" ht="42.75" customHeight="1">
      <c r="A6" s="238" t="s">
        <v>67</v>
      </c>
      <c r="B6" s="93"/>
      <c r="C6" s="240" t="s">
        <v>68</v>
      </c>
      <c r="D6" s="242" t="s">
        <v>69</v>
      </c>
      <c r="E6" s="243"/>
      <c r="F6" s="243"/>
      <c r="G6" s="243"/>
      <c r="H6" s="243"/>
      <c r="I6" s="243"/>
      <c r="J6" s="243"/>
      <c r="K6" s="244"/>
      <c r="L6" s="235" t="s">
        <v>70</v>
      </c>
      <c r="M6" s="235" t="s">
        <v>71</v>
      </c>
      <c r="N6" s="235" t="s">
        <v>72</v>
      </c>
    </row>
    <row r="7" spans="1:14" s="94" customFormat="1" ht="49.5" customHeight="1">
      <c r="A7" s="239"/>
      <c r="B7" s="95"/>
      <c r="C7" s="241"/>
      <c r="D7" s="96" t="s">
        <v>73</v>
      </c>
      <c r="E7" s="96" t="s">
        <v>74</v>
      </c>
      <c r="F7" s="96" t="s">
        <v>75</v>
      </c>
      <c r="G7" s="96" t="s">
        <v>76</v>
      </c>
      <c r="H7" s="96" t="s">
        <v>77</v>
      </c>
      <c r="I7" s="96" t="s">
        <v>78</v>
      </c>
      <c r="J7" s="96" t="s">
        <v>79</v>
      </c>
      <c r="K7" s="96" t="s">
        <v>80</v>
      </c>
      <c r="L7" s="236"/>
      <c r="M7" s="236"/>
      <c r="N7" s="236"/>
    </row>
    <row r="8" spans="1:14" s="101" customFormat="1" ht="23.25" customHeight="1">
      <c r="A8" s="97" t="s">
        <v>81</v>
      </c>
      <c r="B8" s="97"/>
      <c r="C8" s="152" t="s">
        <v>82</v>
      </c>
      <c r="D8" s="98" t="s">
        <v>83</v>
      </c>
      <c r="E8" s="98">
        <v>1</v>
      </c>
      <c r="F8" s="98" t="s">
        <v>14</v>
      </c>
      <c r="G8" s="99" t="s">
        <v>14</v>
      </c>
      <c r="H8" s="99" t="s">
        <v>83</v>
      </c>
      <c r="I8" s="99" t="s">
        <v>14</v>
      </c>
      <c r="J8" s="99" t="s">
        <v>84</v>
      </c>
      <c r="K8" s="99" t="s">
        <v>83</v>
      </c>
      <c r="L8" s="100">
        <f>L9+L21+L23+L29+L34+L37+L43+L15</f>
        <v>1969067</v>
      </c>
      <c r="M8" s="100">
        <f>M9+M21+M23+M29+M34+M37+M40+M43+M15</f>
        <v>1663328.9</v>
      </c>
      <c r="N8" s="100">
        <f>M8/L8*100</f>
        <v>84.47294581647043</v>
      </c>
    </row>
    <row r="9" spans="1:14" s="107" customFormat="1" ht="22.5" customHeight="1">
      <c r="A9" s="102" t="s">
        <v>85</v>
      </c>
      <c r="B9" s="102"/>
      <c r="C9" s="153" t="s">
        <v>86</v>
      </c>
      <c r="D9" s="103" t="s">
        <v>83</v>
      </c>
      <c r="E9" s="103">
        <v>1</v>
      </c>
      <c r="F9" s="103" t="s">
        <v>2</v>
      </c>
      <c r="G9" s="104" t="s">
        <v>14</v>
      </c>
      <c r="H9" s="104" t="s">
        <v>83</v>
      </c>
      <c r="I9" s="104" t="s">
        <v>14</v>
      </c>
      <c r="J9" s="104" t="s">
        <v>84</v>
      </c>
      <c r="K9" s="104" t="s">
        <v>83</v>
      </c>
      <c r="L9" s="106">
        <f>L10</f>
        <v>680000</v>
      </c>
      <c r="M9" s="106">
        <f>M10</f>
        <v>758518.44</v>
      </c>
      <c r="N9" s="100">
        <f aca="true" t="shared" si="0" ref="N9:N58">M9/L9*100</f>
        <v>111.5468294117647</v>
      </c>
    </row>
    <row r="10" spans="1:14" s="113" customFormat="1" ht="24.75" customHeight="1">
      <c r="A10" s="108" t="s">
        <v>87</v>
      </c>
      <c r="B10" s="108"/>
      <c r="C10" s="154" t="s">
        <v>88</v>
      </c>
      <c r="D10" s="109" t="s">
        <v>83</v>
      </c>
      <c r="E10" s="110">
        <v>1</v>
      </c>
      <c r="F10" s="110" t="s">
        <v>2</v>
      </c>
      <c r="G10" s="109" t="s">
        <v>5</v>
      </c>
      <c r="H10" s="109" t="s">
        <v>83</v>
      </c>
      <c r="I10" s="109" t="s">
        <v>2</v>
      </c>
      <c r="J10" s="109" t="s">
        <v>84</v>
      </c>
      <c r="K10" s="109" t="s">
        <v>36</v>
      </c>
      <c r="L10" s="111">
        <f>L11+L12+L13+L14</f>
        <v>680000</v>
      </c>
      <c r="M10" s="111">
        <f>M11+M12+M13</f>
        <v>758518.44</v>
      </c>
      <c r="N10" s="100">
        <f t="shared" si="0"/>
        <v>111.5468294117647</v>
      </c>
    </row>
    <row r="11" spans="1:14" ht="45" customHeight="1">
      <c r="A11" s="114"/>
      <c r="B11" s="114"/>
      <c r="C11" s="155" t="s">
        <v>158</v>
      </c>
      <c r="D11" s="115" t="s">
        <v>83</v>
      </c>
      <c r="E11" s="116">
        <v>1</v>
      </c>
      <c r="F11" s="116" t="s">
        <v>2</v>
      </c>
      <c r="G11" s="115" t="s">
        <v>5</v>
      </c>
      <c r="H11" s="115" t="s">
        <v>89</v>
      </c>
      <c r="I11" s="115" t="s">
        <v>2</v>
      </c>
      <c r="J11" s="115" t="s">
        <v>84</v>
      </c>
      <c r="K11" s="115" t="s">
        <v>36</v>
      </c>
      <c r="L11" s="142">
        <v>679400</v>
      </c>
      <c r="M11" s="142">
        <v>760899.6</v>
      </c>
      <c r="N11" s="100">
        <f t="shared" si="0"/>
        <v>111.99581984103621</v>
      </c>
    </row>
    <row r="12" spans="1:14" ht="57.75" customHeight="1">
      <c r="A12" s="114"/>
      <c r="B12" s="114"/>
      <c r="C12" s="156" t="s">
        <v>159</v>
      </c>
      <c r="D12" s="115" t="s">
        <v>83</v>
      </c>
      <c r="E12" s="116">
        <v>1</v>
      </c>
      <c r="F12" s="116" t="s">
        <v>2</v>
      </c>
      <c r="G12" s="115" t="s">
        <v>5</v>
      </c>
      <c r="H12" s="115" t="s">
        <v>38</v>
      </c>
      <c r="I12" s="115" t="s">
        <v>2</v>
      </c>
      <c r="J12" s="115" t="s">
        <v>84</v>
      </c>
      <c r="K12" s="115" t="s">
        <v>36</v>
      </c>
      <c r="L12" s="117">
        <v>300</v>
      </c>
      <c r="M12" s="117"/>
      <c r="N12" s="100">
        <f t="shared" si="0"/>
        <v>0</v>
      </c>
    </row>
    <row r="13" spans="1:14" ht="30.75" customHeight="1">
      <c r="A13" s="114"/>
      <c r="B13" s="114"/>
      <c r="C13" s="155" t="s">
        <v>160</v>
      </c>
      <c r="D13" s="115" t="s">
        <v>83</v>
      </c>
      <c r="E13" s="116">
        <v>1</v>
      </c>
      <c r="F13" s="116" t="s">
        <v>2</v>
      </c>
      <c r="G13" s="115" t="s">
        <v>5</v>
      </c>
      <c r="H13" s="115" t="s">
        <v>98</v>
      </c>
      <c r="I13" s="115" t="s">
        <v>2</v>
      </c>
      <c r="J13" s="115" t="s">
        <v>84</v>
      </c>
      <c r="K13" s="115" t="s">
        <v>36</v>
      </c>
      <c r="L13" s="117">
        <v>100</v>
      </c>
      <c r="M13" s="117">
        <v>-2381.16</v>
      </c>
      <c r="N13" s="100">
        <f>M13/L13*100</f>
        <v>-2381.16</v>
      </c>
    </row>
    <row r="14" spans="1:14" ht="30.75" customHeight="1">
      <c r="A14" s="114"/>
      <c r="B14" s="114"/>
      <c r="C14" s="155" t="s">
        <v>160</v>
      </c>
      <c r="D14" s="115" t="s">
        <v>83</v>
      </c>
      <c r="E14" s="116">
        <v>1</v>
      </c>
      <c r="F14" s="116" t="s">
        <v>2</v>
      </c>
      <c r="G14" s="115" t="s">
        <v>5</v>
      </c>
      <c r="H14" s="115" t="s">
        <v>240</v>
      </c>
      <c r="I14" s="115" t="s">
        <v>2</v>
      </c>
      <c r="J14" s="115" t="s">
        <v>84</v>
      </c>
      <c r="K14" s="115" t="s">
        <v>36</v>
      </c>
      <c r="L14" s="117">
        <v>200</v>
      </c>
      <c r="M14" s="117">
        <v>158.08</v>
      </c>
      <c r="N14" s="100">
        <f>M14/L14*100</f>
        <v>79.04</v>
      </c>
    </row>
    <row r="15" spans="1:14" ht="20.25" customHeight="1">
      <c r="A15" s="157" t="s">
        <v>93</v>
      </c>
      <c r="B15" s="158"/>
      <c r="C15" s="159" t="s">
        <v>161</v>
      </c>
      <c r="D15" s="104" t="s">
        <v>83</v>
      </c>
      <c r="E15" s="104" t="s">
        <v>91</v>
      </c>
      <c r="F15" s="104" t="s">
        <v>7</v>
      </c>
      <c r="G15" s="104" t="s">
        <v>14</v>
      </c>
      <c r="H15" s="104" t="s">
        <v>83</v>
      </c>
      <c r="I15" s="104" t="s">
        <v>14</v>
      </c>
      <c r="J15" s="104" t="s">
        <v>84</v>
      </c>
      <c r="K15" s="104" t="s">
        <v>36</v>
      </c>
      <c r="L15" s="120">
        <f>L16</f>
        <v>1086300</v>
      </c>
      <c r="M15" s="120">
        <f>M16</f>
        <v>621846.0500000002</v>
      </c>
      <c r="N15" s="100">
        <f t="shared" si="0"/>
        <v>57.24441222498391</v>
      </c>
    </row>
    <row r="16" spans="1:14" ht="18" customHeight="1">
      <c r="A16" s="160" t="s">
        <v>96</v>
      </c>
      <c r="B16" s="158"/>
      <c r="C16" s="161" t="s">
        <v>162</v>
      </c>
      <c r="D16" s="109" t="s">
        <v>83</v>
      </c>
      <c r="E16" s="109" t="s">
        <v>91</v>
      </c>
      <c r="F16" s="109" t="s">
        <v>7</v>
      </c>
      <c r="G16" s="109" t="s">
        <v>5</v>
      </c>
      <c r="H16" s="109" t="s">
        <v>83</v>
      </c>
      <c r="I16" s="109" t="s">
        <v>2</v>
      </c>
      <c r="J16" s="109" t="s">
        <v>84</v>
      </c>
      <c r="K16" s="109" t="s">
        <v>36</v>
      </c>
      <c r="L16" s="162">
        <f>L17+L18+L19+L20</f>
        <v>1086300</v>
      </c>
      <c r="M16" s="162">
        <f>M17+M18+M19+M20</f>
        <v>621846.0500000002</v>
      </c>
      <c r="N16" s="100">
        <f t="shared" si="0"/>
        <v>57.24441222498391</v>
      </c>
    </row>
    <row r="17" spans="1:14" s="107" customFormat="1" ht="24.75" customHeight="1">
      <c r="A17" s="163"/>
      <c r="B17" s="158"/>
      <c r="C17" s="155" t="s">
        <v>163</v>
      </c>
      <c r="D17" s="164" t="s">
        <v>83</v>
      </c>
      <c r="E17" s="164" t="s">
        <v>91</v>
      </c>
      <c r="F17" s="164" t="s">
        <v>7</v>
      </c>
      <c r="G17" s="164" t="s">
        <v>5</v>
      </c>
      <c r="H17" s="164" t="s">
        <v>164</v>
      </c>
      <c r="I17" s="164" t="s">
        <v>2</v>
      </c>
      <c r="J17" s="164" t="s">
        <v>83</v>
      </c>
      <c r="K17" s="164" t="s">
        <v>36</v>
      </c>
      <c r="L17" s="35">
        <v>364670</v>
      </c>
      <c r="M17" s="232">
        <v>236169.6700000001</v>
      </c>
      <c r="N17" s="100">
        <f t="shared" si="0"/>
        <v>64.76257164011301</v>
      </c>
    </row>
    <row r="18" spans="1:14" s="107" customFormat="1" ht="33.75" customHeight="1">
      <c r="A18" s="163"/>
      <c r="B18" s="158"/>
      <c r="C18" s="155" t="s">
        <v>165</v>
      </c>
      <c r="D18" s="164" t="s">
        <v>83</v>
      </c>
      <c r="E18" s="164" t="s">
        <v>91</v>
      </c>
      <c r="F18" s="164" t="s">
        <v>7</v>
      </c>
      <c r="G18" s="164" t="s">
        <v>5</v>
      </c>
      <c r="H18" s="164" t="s">
        <v>166</v>
      </c>
      <c r="I18" s="164" t="s">
        <v>2</v>
      </c>
      <c r="J18" s="164" t="s">
        <v>83</v>
      </c>
      <c r="K18" s="164" t="s">
        <v>36</v>
      </c>
      <c r="L18" s="35">
        <v>10860</v>
      </c>
      <c r="M18" s="232">
        <v>4919.67</v>
      </c>
      <c r="N18" s="100">
        <f t="shared" si="0"/>
        <v>45.30082872928177</v>
      </c>
    </row>
    <row r="19" spans="1:14" s="107" customFormat="1" ht="33" customHeight="1">
      <c r="A19" s="163"/>
      <c r="B19" s="158"/>
      <c r="C19" s="155" t="s">
        <v>167</v>
      </c>
      <c r="D19" s="164" t="s">
        <v>83</v>
      </c>
      <c r="E19" s="164" t="s">
        <v>91</v>
      </c>
      <c r="F19" s="164" t="s">
        <v>7</v>
      </c>
      <c r="G19" s="164" t="s">
        <v>5</v>
      </c>
      <c r="H19" s="164" t="s">
        <v>168</v>
      </c>
      <c r="I19" s="164" t="s">
        <v>2</v>
      </c>
      <c r="J19" s="164" t="s">
        <v>83</v>
      </c>
      <c r="K19" s="164" t="s">
        <v>36</v>
      </c>
      <c r="L19" s="35">
        <v>676770</v>
      </c>
      <c r="M19" s="232">
        <v>387646.68000000005</v>
      </c>
      <c r="N19" s="100">
        <f t="shared" si="0"/>
        <v>57.27893966931159</v>
      </c>
    </row>
    <row r="20" spans="1:14" ht="27.75" customHeight="1">
      <c r="A20" s="163"/>
      <c r="B20" s="158"/>
      <c r="C20" s="155" t="s">
        <v>169</v>
      </c>
      <c r="D20" s="164" t="s">
        <v>83</v>
      </c>
      <c r="E20" s="164" t="s">
        <v>91</v>
      </c>
      <c r="F20" s="164" t="s">
        <v>7</v>
      </c>
      <c r="G20" s="164" t="s">
        <v>5</v>
      </c>
      <c r="H20" s="164" t="s">
        <v>170</v>
      </c>
      <c r="I20" s="164" t="s">
        <v>2</v>
      </c>
      <c r="J20" s="164" t="s">
        <v>83</v>
      </c>
      <c r="K20" s="164" t="s">
        <v>36</v>
      </c>
      <c r="L20" s="35">
        <v>34000</v>
      </c>
      <c r="M20" s="232">
        <v>-6889.970000000003</v>
      </c>
      <c r="N20" s="100">
        <f t="shared" si="0"/>
        <v>-20.264617647058834</v>
      </c>
    </row>
    <row r="21" spans="1:14" ht="17.25" customHeight="1">
      <c r="A21" s="102" t="s">
        <v>103</v>
      </c>
      <c r="B21" s="114"/>
      <c r="C21" s="153" t="s">
        <v>90</v>
      </c>
      <c r="D21" s="104" t="s">
        <v>83</v>
      </c>
      <c r="E21" s="104" t="s">
        <v>91</v>
      </c>
      <c r="F21" s="104" t="s">
        <v>4</v>
      </c>
      <c r="G21" s="104" t="s">
        <v>14</v>
      </c>
      <c r="H21" s="104" t="s">
        <v>83</v>
      </c>
      <c r="I21" s="104" t="s">
        <v>14</v>
      </c>
      <c r="J21" s="104" t="s">
        <v>84</v>
      </c>
      <c r="K21" s="104" t="s">
        <v>83</v>
      </c>
      <c r="L21" s="106">
        <f>L22</f>
        <v>400</v>
      </c>
      <c r="M21" s="106">
        <f>M22</f>
        <v>356</v>
      </c>
      <c r="N21" s="100">
        <f t="shared" si="0"/>
        <v>89</v>
      </c>
    </row>
    <row r="22" spans="1:14" ht="16.5" customHeight="1">
      <c r="A22" s="114"/>
      <c r="B22" s="114"/>
      <c r="C22" s="165" t="s">
        <v>92</v>
      </c>
      <c r="D22" s="115" t="s">
        <v>83</v>
      </c>
      <c r="E22" s="115" t="s">
        <v>91</v>
      </c>
      <c r="F22" s="115" t="s">
        <v>4</v>
      </c>
      <c r="G22" s="115" t="s">
        <v>7</v>
      </c>
      <c r="H22" s="115" t="s">
        <v>89</v>
      </c>
      <c r="I22" s="115" t="s">
        <v>2</v>
      </c>
      <c r="J22" s="115" t="s">
        <v>84</v>
      </c>
      <c r="K22" s="115" t="s">
        <v>36</v>
      </c>
      <c r="L22" s="117">
        <v>400</v>
      </c>
      <c r="M22" s="117">
        <v>356</v>
      </c>
      <c r="N22" s="100">
        <f t="shared" si="0"/>
        <v>89</v>
      </c>
    </row>
    <row r="23" spans="1:14" ht="13.5" customHeight="1">
      <c r="A23" s="102" t="s">
        <v>111</v>
      </c>
      <c r="B23" s="102"/>
      <c r="C23" s="153" t="s">
        <v>94</v>
      </c>
      <c r="D23" s="103" t="s">
        <v>83</v>
      </c>
      <c r="E23" s="104" t="s">
        <v>91</v>
      </c>
      <c r="F23" s="104" t="s">
        <v>95</v>
      </c>
      <c r="G23" s="104" t="s">
        <v>14</v>
      </c>
      <c r="H23" s="104" t="s">
        <v>83</v>
      </c>
      <c r="I23" s="104" t="s">
        <v>14</v>
      </c>
      <c r="J23" s="104" t="s">
        <v>84</v>
      </c>
      <c r="K23" s="104" t="s">
        <v>83</v>
      </c>
      <c r="L23" s="106">
        <f>L24+L26</f>
        <v>154000</v>
      </c>
      <c r="M23" s="106">
        <f>M24+M26</f>
        <v>202359.18</v>
      </c>
      <c r="N23" s="100">
        <f t="shared" si="0"/>
        <v>131.4020649350649</v>
      </c>
    </row>
    <row r="24" spans="1:14" ht="15.75" customHeight="1">
      <c r="A24" s="108" t="s">
        <v>171</v>
      </c>
      <c r="B24" s="102"/>
      <c r="C24" s="154" t="s">
        <v>97</v>
      </c>
      <c r="D24" s="109" t="s">
        <v>83</v>
      </c>
      <c r="E24" s="109" t="s">
        <v>91</v>
      </c>
      <c r="F24" s="109" t="s">
        <v>95</v>
      </c>
      <c r="G24" s="109" t="s">
        <v>2</v>
      </c>
      <c r="H24" s="109" t="s">
        <v>83</v>
      </c>
      <c r="I24" s="109" t="s">
        <v>14</v>
      </c>
      <c r="J24" s="109" t="s">
        <v>84</v>
      </c>
      <c r="K24" s="109" t="s">
        <v>36</v>
      </c>
      <c r="L24" s="112">
        <f>L25</f>
        <v>29000</v>
      </c>
      <c r="M24" s="112">
        <f>M25</f>
        <v>8229.5</v>
      </c>
      <c r="N24" s="100">
        <f t="shared" si="0"/>
        <v>28.37758620689655</v>
      </c>
    </row>
    <row r="25" spans="1:14" ht="35.25" customHeight="1">
      <c r="A25" s="108"/>
      <c r="B25" s="108"/>
      <c r="C25" s="149" t="s">
        <v>172</v>
      </c>
      <c r="D25" s="115" t="s">
        <v>83</v>
      </c>
      <c r="E25" s="118" t="s">
        <v>91</v>
      </c>
      <c r="F25" s="118" t="s">
        <v>95</v>
      </c>
      <c r="G25" s="118" t="s">
        <v>2</v>
      </c>
      <c r="H25" s="118" t="s">
        <v>98</v>
      </c>
      <c r="I25" s="118" t="s">
        <v>33</v>
      </c>
      <c r="J25" s="118" t="s">
        <v>84</v>
      </c>
      <c r="K25" s="118" t="s">
        <v>36</v>
      </c>
      <c r="L25" s="117">
        <v>29000</v>
      </c>
      <c r="M25" s="117">
        <v>8229.5</v>
      </c>
      <c r="N25" s="100">
        <f t="shared" si="0"/>
        <v>28.37758620689655</v>
      </c>
    </row>
    <row r="26" spans="1:14" ht="17.25" customHeight="1">
      <c r="A26" s="108" t="s">
        <v>173</v>
      </c>
      <c r="B26" s="114"/>
      <c r="C26" s="154" t="s">
        <v>99</v>
      </c>
      <c r="D26" s="109" t="s">
        <v>83</v>
      </c>
      <c r="E26" s="109" t="s">
        <v>91</v>
      </c>
      <c r="F26" s="109" t="s">
        <v>95</v>
      </c>
      <c r="G26" s="109" t="s">
        <v>95</v>
      </c>
      <c r="H26" s="109" t="s">
        <v>83</v>
      </c>
      <c r="I26" s="109" t="s">
        <v>14</v>
      </c>
      <c r="J26" s="109" t="s">
        <v>84</v>
      </c>
      <c r="K26" s="109" t="s">
        <v>36</v>
      </c>
      <c r="L26" s="112">
        <f>L27+L28</f>
        <v>125000</v>
      </c>
      <c r="M26" s="112">
        <f>M27+M28</f>
        <v>194129.68</v>
      </c>
      <c r="N26" s="100">
        <f t="shared" si="0"/>
        <v>155.303744</v>
      </c>
    </row>
    <row r="27" spans="1:14" ht="23.25" customHeight="1">
      <c r="A27" s="108"/>
      <c r="B27" s="114"/>
      <c r="C27" s="165" t="s">
        <v>100</v>
      </c>
      <c r="D27" s="115" t="s">
        <v>83</v>
      </c>
      <c r="E27" s="119" t="s">
        <v>91</v>
      </c>
      <c r="F27" s="119" t="s">
        <v>95</v>
      </c>
      <c r="G27" s="119" t="s">
        <v>95</v>
      </c>
      <c r="H27" s="119" t="s">
        <v>101</v>
      </c>
      <c r="I27" s="119" t="s">
        <v>33</v>
      </c>
      <c r="J27" s="119" t="s">
        <v>84</v>
      </c>
      <c r="K27" s="119" t="s">
        <v>36</v>
      </c>
      <c r="L27" s="117">
        <v>30000</v>
      </c>
      <c r="M27" s="117">
        <v>29465.3</v>
      </c>
      <c r="N27" s="100">
        <f t="shared" si="0"/>
        <v>98.21766666666667</v>
      </c>
    </row>
    <row r="28" spans="1:14" ht="30.75" customHeight="1">
      <c r="A28" s="108"/>
      <c r="B28" s="114"/>
      <c r="C28" s="166" t="s">
        <v>174</v>
      </c>
      <c r="D28" s="115" t="s">
        <v>83</v>
      </c>
      <c r="E28" s="119" t="s">
        <v>91</v>
      </c>
      <c r="F28" s="119" t="s">
        <v>95</v>
      </c>
      <c r="G28" s="119" t="s">
        <v>95</v>
      </c>
      <c r="H28" s="119" t="s">
        <v>102</v>
      </c>
      <c r="I28" s="119" t="s">
        <v>33</v>
      </c>
      <c r="J28" s="119" t="s">
        <v>84</v>
      </c>
      <c r="K28" s="119" t="s">
        <v>36</v>
      </c>
      <c r="L28" s="117">
        <v>95000</v>
      </c>
      <c r="M28" s="117">
        <v>164664.38</v>
      </c>
      <c r="N28" s="100">
        <f t="shared" si="0"/>
        <v>173.33092631578947</v>
      </c>
    </row>
    <row r="29" spans="1:14" ht="19.5" customHeight="1">
      <c r="A29" s="102" t="s">
        <v>175</v>
      </c>
      <c r="B29" s="114"/>
      <c r="C29" s="167" t="s">
        <v>104</v>
      </c>
      <c r="D29" s="104" t="s">
        <v>83</v>
      </c>
      <c r="E29" s="104" t="s">
        <v>91</v>
      </c>
      <c r="F29" s="104" t="s">
        <v>3</v>
      </c>
      <c r="G29" s="104" t="s">
        <v>14</v>
      </c>
      <c r="H29" s="104" t="s">
        <v>83</v>
      </c>
      <c r="I29" s="104" t="s">
        <v>14</v>
      </c>
      <c r="J29" s="104" t="s">
        <v>84</v>
      </c>
      <c r="K29" s="104" t="s">
        <v>83</v>
      </c>
      <c r="L29" s="106">
        <f>L30</f>
        <v>10000</v>
      </c>
      <c r="M29" s="106">
        <f>M30</f>
        <v>3210</v>
      </c>
      <c r="N29" s="100">
        <f t="shared" si="0"/>
        <v>32.1</v>
      </c>
    </row>
    <row r="30" spans="1:14" ht="32.25" customHeight="1">
      <c r="A30" s="108" t="s">
        <v>176</v>
      </c>
      <c r="B30" s="114"/>
      <c r="C30" s="168" t="s">
        <v>105</v>
      </c>
      <c r="D30" s="109" t="s">
        <v>83</v>
      </c>
      <c r="E30" s="109" t="s">
        <v>91</v>
      </c>
      <c r="F30" s="109" t="s">
        <v>3</v>
      </c>
      <c r="G30" s="109" t="s">
        <v>8</v>
      </c>
      <c r="H30" s="109" t="s">
        <v>83</v>
      </c>
      <c r="I30" s="109" t="s">
        <v>2</v>
      </c>
      <c r="J30" s="109" t="s">
        <v>84</v>
      </c>
      <c r="K30" s="109" t="s">
        <v>36</v>
      </c>
      <c r="L30" s="112">
        <f>L31</f>
        <v>10000</v>
      </c>
      <c r="M30" s="112">
        <f>M31</f>
        <v>3210</v>
      </c>
      <c r="N30" s="100">
        <f t="shared" si="0"/>
        <v>32.1</v>
      </c>
    </row>
    <row r="31" spans="1:14" ht="39" customHeight="1">
      <c r="A31" s="108"/>
      <c r="B31" s="114"/>
      <c r="C31" s="169" t="s">
        <v>106</v>
      </c>
      <c r="D31" s="115" t="s">
        <v>83</v>
      </c>
      <c r="E31" s="115" t="s">
        <v>91</v>
      </c>
      <c r="F31" s="115" t="s">
        <v>3</v>
      </c>
      <c r="G31" s="115" t="s">
        <v>8</v>
      </c>
      <c r="H31" s="115" t="s">
        <v>38</v>
      </c>
      <c r="I31" s="115" t="s">
        <v>2</v>
      </c>
      <c r="J31" s="115" t="s">
        <v>84</v>
      </c>
      <c r="K31" s="115" t="s">
        <v>36</v>
      </c>
      <c r="L31" s="117">
        <v>10000</v>
      </c>
      <c r="M31" s="117">
        <v>3210</v>
      </c>
      <c r="N31" s="100">
        <f t="shared" si="0"/>
        <v>32.1</v>
      </c>
    </row>
    <row r="32" spans="1:14" ht="25.5">
      <c r="A32" s="102" t="s">
        <v>177</v>
      </c>
      <c r="B32" s="114"/>
      <c r="C32" s="167" t="s">
        <v>107</v>
      </c>
      <c r="D32" s="143" t="s">
        <v>83</v>
      </c>
      <c r="E32" s="143" t="s">
        <v>91</v>
      </c>
      <c r="F32" s="143" t="s">
        <v>108</v>
      </c>
      <c r="G32" s="143" t="s">
        <v>14</v>
      </c>
      <c r="H32" s="143" t="s">
        <v>83</v>
      </c>
      <c r="I32" s="143" t="s">
        <v>14</v>
      </c>
      <c r="J32" s="143" t="s">
        <v>84</v>
      </c>
      <c r="K32" s="143" t="s">
        <v>83</v>
      </c>
      <c r="L32" s="120">
        <f>L33</f>
        <v>0</v>
      </c>
      <c r="M32" s="120">
        <f>M33</f>
        <v>0</v>
      </c>
      <c r="N32" s="100" t="e">
        <f t="shared" si="0"/>
        <v>#DIV/0!</v>
      </c>
    </row>
    <row r="33" spans="1:14" ht="21.75" customHeight="1">
      <c r="A33" s="108"/>
      <c r="B33" s="114"/>
      <c r="C33" s="169" t="s">
        <v>109</v>
      </c>
      <c r="D33" s="119" t="s">
        <v>83</v>
      </c>
      <c r="E33" s="115" t="s">
        <v>91</v>
      </c>
      <c r="F33" s="115" t="s">
        <v>108</v>
      </c>
      <c r="G33" s="115" t="s">
        <v>8</v>
      </c>
      <c r="H33" s="115" t="s">
        <v>110</v>
      </c>
      <c r="I33" s="115" t="s">
        <v>33</v>
      </c>
      <c r="J33" s="115" t="s">
        <v>84</v>
      </c>
      <c r="K33" s="115" t="s">
        <v>36</v>
      </c>
      <c r="L33" s="144"/>
      <c r="M33" s="144"/>
      <c r="N33" s="100" t="e">
        <f t="shared" si="0"/>
        <v>#DIV/0!</v>
      </c>
    </row>
    <row r="34" spans="1:14" ht="27" customHeight="1">
      <c r="A34" s="102" t="s">
        <v>178</v>
      </c>
      <c r="B34" s="114" t="s">
        <v>112</v>
      </c>
      <c r="C34" s="170" t="s">
        <v>112</v>
      </c>
      <c r="D34" s="121" t="s">
        <v>83</v>
      </c>
      <c r="E34" s="121" t="s">
        <v>91</v>
      </c>
      <c r="F34" s="121" t="s">
        <v>113</v>
      </c>
      <c r="G34" s="121" t="s">
        <v>14</v>
      </c>
      <c r="H34" s="121" t="s">
        <v>83</v>
      </c>
      <c r="I34" s="121" t="s">
        <v>14</v>
      </c>
      <c r="J34" s="121" t="s">
        <v>84</v>
      </c>
      <c r="K34" s="121" t="s">
        <v>83</v>
      </c>
      <c r="L34" s="106">
        <f>L35</f>
        <v>25000</v>
      </c>
      <c r="M34" s="106">
        <f>M35</f>
        <v>28908.19</v>
      </c>
      <c r="N34" s="100">
        <f t="shared" si="0"/>
        <v>115.63276</v>
      </c>
    </row>
    <row r="35" spans="1:14" ht="18.75" customHeight="1">
      <c r="A35" s="108" t="s">
        <v>179</v>
      </c>
      <c r="B35" s="114" t="s">
        <v>114</v>
      </c>
      <c r="C35" s="171" t="s">
        <v>180</v>
      </c>
      <c r="D35" s="172" t="s">
        <v>83</v>
      </c>
      <c r="E35" s="172" t="s">
        <v>91</v>
      </c>
      <c r="F35" s="172" t="s">
        <v>113</v>
      </c>
      <c r="G35" s="172" t="s">
        <v>4</v>
      </c>
      <c r="H35" s="172" t="s">
        <v>83</v>
      </c>
      <c r="I35" s="172" t="s">
        <v>14</v>
      </c>
      <c r="J35" s="172" t="s">
        <v>84</v>
      </c>
      <c r="K35" s="172" t="s">
        <v>115</v>
      </c>
      <c r="L35" s="173">
        <f>L36</f>
        <v>25000</v>
      </c>
      <c r="M35" s="173">
        <f>M36</f>
        <v>28908.19</v>
      </c>
      <c r="N35" s="100">
        <f t="shared" si="0"/>
        <v>115.63276</v>
      </c>
    </row>
    <row r="36" spans="1:14" s="107" customFormat="1" ht="39.75" customHeight="1">
      <c r="A36" s="108"/>
      <c r="B36" s="114" t="s">
        <v>116</v>
      </c>
      <c r="C36" s="174" t="s">
        <v>181</v>
      </c>
      <c r="D36" s="119" t="s">
        <v>83</v>
      </c>
      <c r="E36" s="119" t="s">
        <v>91</v>
      </c>
      <c r="F36" s="119" t="s">
        <v>113</v>
      </c>
      <c r="G36" s="119" t="s">
        <v>4</v>
      </c>
      <c r="H36" s="119" t="s">
        <v>101</v>
      </c>
      <c r="I36" s="119" t="s">
        <v>33</v>
      </c>
      <c r="J36" s="119" t="s">
        <v>84</v>
      </c>
      <c r="K36" s="119" t="s">
        <v>115</v>
      </c>
      <c r="L36" s="117">
        <v>25000</v>
      </c>
      <c r="M36" s="117">
        <v>28908.19</v>
      </c>
      <c r="N36" s="100">
        <f t="shared" si="0"/>
        <v>115.63276</v>
      </c>
    </row>
    <row r="37" spans="1:14" s="113" customFormat="1" ht="21" customHeight="1">
      <c r="A37" s="122">
        <v>8</v>
      </c>
      <c r="B37" s="114"/>
      <c r="C37" s="175" t="s">
        <v>117</v>
      </c>
      <c r="D37" s="104" t="s">
        <v>83</v>
      </c>
      <c r="E37" s="104" t="s">
        <v>91</v>
      </c>
      <c r="F37" s="104" t="s">
        <v>118</v>
      </c>
      <c r="G37" s="104" t="s">
        <v>14</v>
      </c>
      <c r="H37" s="104" t="s">
        <v>83</v>
      </c>
      <c r="I37" s="104" t="s">
        <v>14</v>
      </c>
      <c r="J37" s="104" t="s">
        <v>84</v>
      </c>
      <c r="K37" s="104" t="s">
        <v>83</v>
      </c>
      <c r="L37" s="106">
        <f>L38</f>
        <v>13000</v>
      </c>
      <c r="M37" s="106">
        <f>M38</f>
        <v>45618.5</v>
      </c>
      <c r="N37" s="100">
        <f t="shared" si="0"/>
        <v>350.91153846153844</v>
      </c>
    </row>
    <row r="38" spans="1:14" ht="42" customHeight="1">
      <c r="A38" s="122"/>
      <c r="B38" s="114"/>
      <c r="C38" s="176" t="s">
        <v>119</v>
      </c>
      <c r="D38" s="177" t="s">
        <v>83</v>
      </c>
      <c r="E38" s="177" t="s">
        <v>91</v>
      </c>
      <c r="F38" s="177" t="s">
        <v>118</v>
      </c>
      <c r="G38" s="177" t="s">
        <v>95</v>
      </c>
      <c r="H38" s="177" t="s">
        <v>83</v>
      </c>
      <c r="I38" s="177" t="s">
        <v>14</v>
      </c>
      <c r="J38" s="177" t="s">
        <v>84</v>
      </c>
      <c r="K38" s="177" t="s">
        <v>120</v>
      </c>
      <c r="L38" s="173">
        <f>L39</f>
        <v>13000</v>
      </c>
      <c r="M38" s="173">
        <f>M39</f>
        <v>45618.5</v>
      </c>
      <c r="N38" s="100">
        <f t="shared" si="0"/>
        <v>350.91153846153844</v>
      </c>
    </row>
    <row r="39" spans="1:14" ht="29.25" customHeight="1">
      <c r="A39" s="122"/>
      <c r="B39" s="114"/>
      <c r="C39" s="178" t="s">
        <v>121</v>
      </c>
      <c r="D39" s="119" t="s">
        <v>83</v>
      </c>
      <c r="E39" s="115" t="s">
        <v>91</v>
      </c>
      <c r="F39" s="115" t="s">
        <v>118</v>
      </c>
      <c r="G39" s="115" t="s">
        <v>95</v>
      </c>
      <c r="H39" s="115" t="s">
        <v>101</v>
      </c>
      <c r="I39" s="115" t="s">
        <v>33</v>
      </c>
      <c r="J39" s="115" t="s">
        <v>84</v>
      </c>
      <c r="K39" s="115" t="s">
        <v>120</v>
      </c>
      <c r="L39" s="117">
        <v>13000</v>
      </c>
      <c r="M39" s="117">
        <v>45618.5</v>
      </c>
      <c r="N39" s="100">
        <f t="shared" si="0"/>
        <v>350.91153846153844</v>
      </c>
    </row>
    <row r="40" spans="1:14" ht="24" customHeight="1">
      <c r="A40" s="108"/>
      <c r="B40" s="114"/>
      <c r="C40" s="185" t="s">
        <v>183</v>
      </c>
      <c r="D40" s="186" t="s">
        <v>83</v>
      </c>
      <c r="E40" s="186" t="s">
        <v>91</v>
      </c>
      <c r="F40" s="186" t="s">
        <v>184</v>
      </c>
      <c r="G40" s="186" t="s">
        <v>14</v>
      </c>
      <c r="H40" s="186" t="s">
        <v>83</v>
      </c>
      <c r="I40" s="186" t="s">
        <v>14</v>
      </c>
      <c r="J40" s="186" t="s">
        <v>84</v>
      </c>
      <c r="K40" s="186" t="s">
        <v>83</v>
      </c>
      <c r="L40" s="106">
        <f>L41</f>
        <v>2500</v>
      </c>
      <c r="M40" s="106">
        <f>M41</f>
        <v>2512.54</v>
      </c>
      <c r="N40" s="100">
        <f t="shared" si="0"/>
        <v>100.5016</v>
      </c>
    </row>
    <row r="41" spans="1:14" ht="29.25" customHeight="1">
      <c r="A41" s="108"/>
      <c r="B41" s="114"/>
      <c r="C41" s="187" t="s">
        <v>185</v>
      </c>
      <c r="D41" s="188" t="s">
        <v>83</v>
      </c>
      <c r="E41" s="188" t="s">
        <v>91</v>
      </c>
      <c r="F41" s="188" t="s">
        <v>184</v>
      </c>
      <c r="G41" s="188" t="s">
        <v>186</v>
      </c>
      <c r="H41" s="188" t="s">
        <v>83</v>
      </c>
      <c r="I41" s="188" t="s">
        <v>14</v>
      </c>
      <c r="J41" s="188" t="s">
        <v>84</v>
      </c>
      <c r="K41" s="188" t="s">
        <v>83</v>
      </c>
      <c r="L41" s="173">
        <f>L42</f>
        <v>2500</v>
      </c>
      <c r="M41" s="173">
        <f>M42</f>
        <v>2512.54</v>
      </c>
      <c r="N41" s="100">
        <f t="shared" si="0"/>
        <v>100.5016</v>
      </c>
    </row>
    <row r="42" spans="1:14" ht="29.25" customHeight="1">
      <c r="A42" s="108"/>
      <c r="B42" s="114"/>
      <c r="C42" s="189" t="s">
        <v>187</v>
      </c>
      <c r="D42" s="150" t="s">
        <v>83</v>
      </c>
      <c r="E42" s="150" t="s">
        <v>91</v>
      </c>
      <c r="F42" s="150" t="s">
        <v>184</v>
      </c>
      <c r="G42" s="150" t="s">
        <v>186</v>
      </c>
      <c r="H42" s="150" t="s">
        <v>8</v>
      </c>
      <c r="I42" s="150" t="s">
        <v>5</v>
      </c>
      <c r="J42" s="150" t="s">
        <v>84</v>
      </c>
      <c r="K42" s="150" t="s">
        <v>188</v>
      </c>
      <c r="L42" s="117">
        <v>2500</v>
      </c>
      <c r="M42" s="117">
        <v>2512.54</v>
      </c>
      <c r="N42" s="100">
        <f t="shared" si="0"/>
        <v>100.5016</v>
      </c>
    </row>
    <row r="43" spans="1:14" s="113" customFormat="1" ht="16.5" customHeight="1">
      <c r="A43" s="122">
        <v>9</v>
      </c>
      <c r="B43" s="114"/>
      <c r="C43" s="179" t="s">
        <v>122</v>
      </c>
      <c r="D43" s="121" t="s">
        <v>83</v>
      </c>
      <c r="E43" s="121" t="s">
        <v>91</v>
      </c>
      <c r="F43" s="121" t="s">
        <v>123</v>
      </c>
      <c r="G43" s="121" t="s">
        <v>14</v>
      </c>
      <c r="H43" s="121" t="s">
        <v>83</v>
      </c>
      <c r="I43" s="121" t="s">
        <v>14</v>
      </c>
      <c r="J43" s="121" t="s">
        <v>84</v>
      </c>
      <c r="K43" s="121" t="s">
        <v>83</v>
      </c>
      <c r="L43" s="105">
        <f>L45+L44</f>
        <v>367</v>
      </c>
      <c r="M43" s="105">
        <f>M45+M44</f>
        <v>0</v>
      </c>
      <c r="N43" s="100">
        <f t="shared" si="0"/>
        <v>0</v>
      </c>
    </row>
    <row r="44" spans="1:14" ht="21" customHeight="1">
      <c r="A44" s="108"/>
      <c r="B44" s="114"/>
      <c r="C44" s="180" t="s">
        <v>154</v>
      </c>
      <c r="D44" s="119" t="s">
        <v>83</v>
      </c>
      <c r="E44" s="119" t="s">
        <v>91</v>
      </c>
      <c r="F44" s="119" t="s">
        <v>123</v>
      </c>
      <c r="G44" s="119" t="s">
        <v>2</v>
      </c>
      <c r="H44" s="119" t="s">
        <v>110</v>
      </c>
      <c r="I44" s="119" t="s">
        <v>33</v>
      </c>
      <c r="J44" s="119" t="s">
        <v>84</v>
      </c>
      <c r="K44" s="119" t="s">
        <v>124</v>
      </c>
      <c r="L44" s="117">
        <v>0</v>
      </c>
      <c r="M44" s="117">
        <v>0</v>
      </c>
      <c r="N44" s="100" t="e">
        <f t="shared" si="0"/>
        <v>#DIV/0!</v>
      </c>
    </row>
    <row r="45" spans="1:14" ht="15.75" customHeight="1">
      <c r="A45" s="108"/>
      <c r="B45" s="114"/>
      <c r="C45" s="174" t="s">
        <v>125</v>
      </c>
      <c r="D45" s="119" t="s">
        <v>83</v>
      </c>
      <c r="E45" s="119" t="s">
        <v>91</v>
      </c>
      <c r="F45" s="119" t="s">
        <v>123</v>
      </c>
      <c r="G45" s="119" t="s">
        <v>4</v>
      </c>
      <c r="H45" s="119" t="s">
        <v>110</v>
      </c>
      <c r="I45" s="119" t="s">
        <v>33</v>
      </c>
      <c r="J45" s="119" t="s">
        <v>84</v>
      </c>
      <c r="K45" s="119" t="s">
        <v>124</v>
      </c>
      <c r="L45" s="117">
        <v>367</v>
      </c>
      <c r="M45" s="117"/>
      <c r="N45" s="100">
        <f t="shared" si="0"/>
        <v>0</v>
      </c>
    </row>
    <row r="46" spans="1:14" ht="19.5" customHeight="1">
      <c r="A46" s="97" t="s">
        <v>126</v>
      </c>
      <c r="B46" s="123"/>
      <c r="C46" s="181" t="s">
        <v>127</v>
      </c>
      <c r="D46" s="124" t="s">
        <v>83</v>
      </c>
      <c r="E46" s="124" t="s">
        <v>128</v>
      </c>
      <c r="F46" s="124" t="s">
        <v>14</v>
      </c>
      <c r="G46" s="124" t="s">
        <v>14</v>
      </c>
      <c r="H46" s="124" t="s">
        <v>83</v>
      </c>
      <c r="I46" s="124" t="s">
        <v>14</v>
      </c>
      <c r="J46" s="124" t="s">
        <v>84</v>
      </c>
      <c r="K46" s="124" t="s">
        <v>83</v>
      </c>
      <c r="L46" s="100">
        <f>L47</f>
        <v>1883333</v>
      </c>
      <c r="M46" s="100">
        <f>M47</f>
        <v>1723298.33</v>
      </c>
      <c r="N46" s="100">
        <f t="shared" si="0"/>
        <v>91.5025823898376</v>
      </c>
    </row>
    <row r="47" spans="1:14" s="113" customFormat="1" ht="27.75" customHeight="1">
      <c r="A47" s="102"/>
      <c r="B47" s="102"/>
      <c r="C47" s="167" t="s">
        <v>129</v>
      </c>
      <c r="D47" s="103" t="s">
        <v>83</v>
      </c>
      <c r="E47" s="104" t="s">
        <v>128</v>
      </c>
      <c r="F47" s="104" t="s">
        <v>5</v>
      </c>
      <c r="G47" s="104" t="s">
        <v>14</v>
      </c>
      <c r="H47" s="104" t="s">
        <v>83</v>
      </c>
      <c r="I47" s="104" t="s">
        <v>14</v>
      </c>
      <c r="J47" s="104" t="s">
        <v>84</v>
      </c>
      <c r="K47" s="104" t="s">
        <v>83</v>
      </c>
      <c r="L47" s="106">
        <f>L48+L50+L53+L56</f>
        <v>1883333</v>
      </c>
      <c r="M47" s="106">
        <f>M48+M50+M53+M56</f>
        <v>1723298.33</v>
      </c>
      <c r="N47" s="100">
        <f t="shared" si="0"/>
        <v>91.5025823898376</v>
      </c>
    </row>
    <row r="48" spans="1:14" ht="21.75" customHeight="1">
      <c r="A48" s="108" t="s">
        <v>87</v>
      </c>
      <c r="B48" s="108"/>
      <c r="C48" s="154" t="s">
        <v>130</v>
      </c>
      <c r="D48" s="110" t="s">
        <v>83</v>
      </c>
      <c r="E48" s="109" t="s">
        <v>128</v>
      </c>
      <c r="F48" s="109" t="s">
        <v>5</v>
      </c>
      <c r="G48" s="109" t="s">
        <v>2</v>
      </c>
      <c r="H48" s="109" t="s">
        <v>83</v>
      </c>
      <c r="I48" s="109" t="s">
        <v>14</v>
      </c>
      <c r="J48" s="109" t="s">
        <v>84</v>
      </c>
      <c r="K48" s="109" t="s">
        <v>131</v>
      </c>
      <c r="L48" s="112">
        <f>SUM(L49:L49)</f>
        <v>725000</v>
      </c>
      <c r="M48" s="112">
        <f>SUM(M49:M49)</f>
        <v>629250</v>
      </c>
      <c r="N48" s="100">
        <f t="shared" si="0"/>
        <v>86.79310344827587</v>
      </c>
    </row>
    <row r="49" spans="1:14" ht="17.25" customHeight="1">
      <c r="A49" s="114"/>
      <c r="B49" s="114"/>
      <c r="C49" s="165" t="s">
        <v>132</v>
      </c>
      <c r="D49" s="115" t="s">
        <v>83</v>
      </c>
      <c r="E49" s="115" t="s">
        <v>128</v>
      </c>
      <c r="F49" s="115" t="s">
        <v>5</v>
      </c>
      <c r="G49" s="115" t="s">
        <v>2</v>
      </c>
      <c r="H49" s="115" t="s">
        <v>13</v>
      </c>
      <c r="I49" s="115" t="s">
        <v>33</v>
      </c>
      <c r="J49" s="115" t="s">
        <v>84</v>
      </c>
      <c r="K49" s="115" t="s">
        <v>131</v>
      </c>
      <c r="L49" s="117">
        <v>725000</v>
      </c>
      <c r="M49" s="117">
        <v>629250</v>
      </c>
      <c r="N49" s="100">
        <f t="shared" si="0"/>
        <v>86.79310344827587</v>
      </c>
    </row>
    <row r="50" spans="1:14" ht="25.5">
      <c r="A50" s="108" t="s">
        <v>133</v>
      </c>
      <c r="B50" s="114"/>
      <c r="C50" s="154" t="s">
        <v>134</v>
      </c>
      <c r="D50" s="110" t="s">
        <v>83</v>
      </c>
      <c r="E50" s="109" t="s">
        <v>128</v>
      </c>
      <c r="F50" s="109" t="s">
        <v>5</v>
      </c>
      <c r="G50" s="109" t="s">
        <v>5</v>
      </c>
      <c r="H50" s="109" t="s">
        <v>83</v>
      </c>
      <c r="I50" s="109" t="s">
        <v>14</v>
      </c>
      <c r="J50" s="109" t="s">
        <v>84</v>
      </c>
      <c r="K50" s="109" t="s">
        <v>131</v>
      </c>
      <c r="L50" s="112">
        <f>L51+L52</f>
        <v>833333</v>
      </c>
      <c r="M50" s="112">
        <f>M51+M52</f>
        <v>787708.33</v>
      </c>
      <c r="N50" s="100">
        <f t="shared" si="0"/>
        <v>94.52503741001496</v>
      </c>
    </row>
    <row r="51" spans="1:14" ht="33.75" customHeight="1">
      <c r="A51" s="108"/>
      <c r="B51" s="114"/>
      <c r="C51" s="182" t="s">
        <v>135</v>
      </c>
      <c r="D51" s="118" t="s">
        <v>83</v>
      </c>
      <c r="E51" s="118" t="s">
        <v>128</v>
      </c>
      <c r="F51" s="118" t="s">
        <v>5</v>
      </c>
      <c r="G51" s="118" t="s">
        <v>5</v>
      </c>
      <c r="H51" s="118" t="s">
        <v>241</v>
      </c>
      <c r="I51" s="118" t="s">
        <v>33</v>
      </c>
      <c r="J51" s="118" t="s">
        <v>84</v>
      </c>
      <c r="K51" s="118" t="s">
        <v>131</v>
      </c>
      <c r="L51" s="117"/>
      <c r="M51" s="117"/>
      <c r="N51" s="100" t="e">
        <f t="shared" si="0"/>
        <v>#DIV/0!</v>
      </c>
    </row>
    <row r="52" spans="1:14" ht="15.75">
      <c r="A52" s="114"/>
      <c r="B52" s="114"/>
      <c r="C52" s="174" t="s">
        <v>136</v>
      </c>
      <c r="D52" s="115" t="s">
        <v>83</v>
      </c>
      <c r="E52" s="115" t="s">
        <v>128</v>
      </c>
      <c r="F52" s="115" t="s">
        <v>5</v>
      </c>
      <c r="G52" s="115" t="s">
        <v>5</v>
      </c>
      <c r="H52" s="115" t="s">
        <v>137</v>
      </c>
      <c r="I52" s="115" t="s">
        <v>33</v>
      </c>
      <c r="J52" s="115" t="s">
        <v>84</v>
      </c>
      <c r="K52" s="115" t="s">
        <v>131</v>
      </c>
      <c r="L52" s="117">
        <v>833333</v>
      </c>
      <c r="M52" s="117">
        <v>787708.33</v>
      </c>
      <c r="N52" s="100">
        <f t="shared" si="0"/>
        <v>94.52503741001496</v>
      </c>
    </row>
    <row r="53" spans="1:14" ht="15.75">
      <c r="A53" s="108" t="s">
        <v>138</v>
      </c>
      <c r="B53" s="108"/>
      <c r="C53" s="154" t="s">
        <v>139</v>
      </c>
      <c r="D53" s="110" t="s">
        <v>83</v>
      </c>
      <c r="E53" s="109" t="s">
        <v>128</v>
      </c>
      <c r="F53" s="109" t="s">
        <v>5</v>
      </c>
      <c r="G53" s="109" t="s">
        <v>7</v>
      </c>
      <c r="H53" s="109" t="s">
        <v>83</v>
      </c>
      <c r="I53" s="109" t="s">
        <v>14</v>
      </c>
      <c r="J53" s="109" t="s">
        <v>84</v>
      </c>
      <c r="K53" s="109" t="s">
        <v>131</v>
      </c>
      <c r="L53" s="112">
        <f>L54+L55</f>
        <v>75000</v>
      </c>
      <c r="M53" s="112">
        <f>M54+M55</f>
        <v>56340</v>
      </c>
      <c r="N53" s="100">
        <f t="shared" si="0"/>
        <v>75.12</v>
      </c>
    </row>
    <row r="54" spans="1:14" ht="25.5">
      <c r="A54" s="114"/>
      <c r="B54" s="114"/>
      <c r="C54" s="183" t="s">
        <v>140</v>
      </c>
      <c r="D54" s="115" t="s">
        <v>83</v>
      </c>
      <c r="E54" s="115" t="s">
        <v>128</v>
      </c>
      <c r="F54" s="115" t="s">
        <v>5</v>
      </c>
      <c r="G54" s="115" t="s">
        <v>7</v>
      </c>
      <c r="H54" s="115" t="s">
        <v>141</v>
      </c>
      <c r="I54" s="115" t="s">
        <v>33</v>
      </c>
      <c r="J54" s="115" t="s">
        <v>84</v>
      </c>
      <c r="K54" s="115" t="s">
        <v>131</v>
      </c>
      <c r="L54" s="117">
        <v>73000</v>
      </c>
      <c r="M54" s="117">
        <v>54900</v>
      </c>
      <c r="N54" s="100">
        <f t="shared" si="0"/>
        <v>75.20547945205479</v>
      </c>
    </row>
    <row r="55" spans="1:14" ht="15.75">
      <c r="A55" s="114"/>
      <c r="B55" s="114"/>
      <c r="C55" s="184" t="s">
        <v>145</v>
      </c>
      <c r="D55" s="150" t="s">
        <v>83</v>
      </c>
      <c r="E55" s="150" t="s">
        <v>128</v>
      </c>
      <c r="F55" s="150" t="s">
        <v>5</v>
      </c>
      <c r="G55" s="150" t="s">
        <v>7</v>
      </c>
      <c r="H55" s="150" t="s">
        <v>146</v>
      </c>
      <c r="I55" s="150" t="s">
        <v>33</v>
      </c>
      <c r="J55" s="150" t="s">
        <v>84</v>
      </c>
      <c r="K55" s="150" t="s">
        <v>131</v>
      </c>
      <c r="L55" s="142">
        <v>2000</v>
      </c>
      <c r="M55" s="142">
        <v>1440</v>
      </c>
      <c r="N55" s="100">
        <f t="shared" si="0"/>
        <v>72</v>
      </c>
    </row>
    <row r="56" spans="1:14" ht="15.75">
      <c r="A56" s="108" t="s">
        <v>142</v>
      </c>
      <c r="B56" s="108"/>
      <c r="C56" s="154" t="s">
        <v>28</v>
      </c>
      <c r="D56" s="109" t="s">
        <v>83</v>
      </c>
      <c r="E56" s="109" t="s">
        <v>128</v>
      </c>
      <c r="F56" s="109" t="s">
        <v>5</v>
      </c>
      <c r="G56" s="109" t="s">
        <v>8</v>
      </c>
      <c r="H56" s="109" t="s">
        <v>83</v>
      </c>
      <c r="I56" s="109" t="s">
        <v>14</v>
      </c>
      <c r="J56" s="109" t="s">
        <v>84</v>
      </c>
      <c r="K56" s="109" t="s">
        <v>131</v>
      </c>
      <c r="L56" s="112">
        <f>L57</f>
        <v>250000</v>
      </c>
      <c r="M56" s="112">
        <f>M57</f>
        <v>250000</v>
      </c>
      <c r="N56" s="100">
        <f t="shared" si="0"/>
        <v>100</v>
      </c>
    </row>
    <row r="57" spans="1:14" ht="25.5">
      <c r="A57" s="114"/>
      <c r="B57" s="114"/>
      <c r="C57" s="165" t="s">
        <v>182</v>
      </c>
      <c r="D57" s="115" t="s">
        <v>83</v>
      </c>
      <c r="E57" s="115" t="s">
        <v>128</v>
      </c>
      <c r="F57" s="115" t="s">
        <v>5</v>
      </c>
      <c r="G57" s="115" t="s">
        <v>8</v>
      </c>
      <c r="H57" s="115" t="s">
        <v>143</v>
      </c>
      <c r="I57" s="115" t="s">
        <v>33</v>
      </c>
      <c r="J57" s="115" t="s">
        <v>84</v>
      </c>
      <c r="K57" s="115" t="s">
        <v>131</v>
      </c>
      <c r="L57" s="117">
        <v>250000</v>
      </c>
      <c r="M57" s="117">
        <v>250000</v>
      </c>
      <c r="N57" s="100">
        <f t="shared" si="0"/>
        <v>100</v>
      </c>
    </row>
    <row r="58" spans="1:14" ht="15.75">
      <c r="A58" s="97"/>
      <c r="B58" s="97"/>
      <c r="C58" s="125" t="s">
        <v>144</v>
      </c>
      <c r="D58" s="124"/>
      <c r="E58" s="124"/>
      <c r="F58" s="124"/>
      <c r="G58" s="124"/>
      <c r="H58" s="124"/>
      <c r="I58" s="124"/>
      <c r="J58" s="124"/>
      <c r="K58" s="124"/>
      <c r="L58" s="100">
        <f>L8+L46</f>
        <v>3852400</v>
      </c>
      <c r="M58" s="100">
        <f>M8+M46</f>
        <v>3386627.23</v>
      </c>
      <c r="N58" s="100">
        <f t="shared" si="0"/>
        <v>87.90954288235905</v>
      </c>
    </row>
  </sheetData>
  <sheetProtection/>
  <mergeCells count="7">
    <mergeCell ref="N6:N7"/>
    <mergeCell ref="A4:M4"/>
    <mergeCell ref="A6:A7"/>
    <mergeCell ref="C6:C7"/>
    <mergeCell ref="D6:K6"/>
    <mergeCell ref="L6:L7"/>
    <mergeCell ref="M6:M7"/>
  </mergeCells>
  <printOptions/>
  <pageMargins left="0.7" right="0.1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="75" zoomScaleNormal="75" zoomScaleSheetLayoutView="50" zoomScalePageLayoutView="0" workbookViewId="0" topLeftCell="A58">
      <selection activeCell="A23" sqref="A23"/>
    </sheetView>
  </sheetViews>
  <sheetFormatPr defaultColWidth="9.00390625" defaultRowHeight="12.75"/>
  <cols>
    <col min="1" max="1" width="102.75390625" style="0" customWidth="1"/>
    <col min="2" max="3" width="4.75390625" style="0" customWidth="1"/>
    <col min="4" max="4" width="4.25390625" style="0" customWidth="1"/>
    <col min="5" max="5" width="9.375" style="0" customWidth="1"/>
    <col min="6" max="6" width="5.125" style="0" customWidth="1"/>
    <col min="7" max="7" width="16.25390625" style="0" customWidth="1"/>
    <col min="8" max="8" width="16.125" style="0" customWidth="1"/>
    <col min="9" max="9" width="6.75390625" style="0" customWidth="1"/>
  </cols>
  <sheetData>
    <row r="1" spans="1:7" ht="46.5" customHeight="1">
      <c r="A1" s="72"/>
      <c r="B1" s="248" t="s">
        <v>242</v>
      </c>
      <c r="C1" s="248"/>
      <c r="D1" s="248"/>
      <c r="E1" s="248"/>
      <c r="F1" s="248"/>
      <c r="G1" s="248"/>
    </row>
    <row r="2" spans="1:7" ht="22.5" customHeight="1">
      <c r="A2" s="254" t="s">
        <v>189</v>
      </c>
      <c r="B2" s="254"/>
      <c r="C2" s="254"/>
      <c r="D2" s="254"/>
      <c r="E2" s="254"/>
      <c r="F2" s="254"/>
      <c r="G2" s="254"/>
    </row>
    <row r="3" spans="1:7" ht="13.5" thickBot="1">
      <c r="A3" s="2"/>
      <c r="B3" s="2"/>
      <c r="C3" s="1"/>
      <c r="D3" s="1"/>
      <c r="E3" s="4"/>
      <c r="F3" s="4"/>
      <c r="G3" s="5" t="s">
        <v>29</v>
      </c>
    </row>
    <row r="4" spans="1:9" ht="12.75" customHeight="1">
      <c r="A4" s="260" t="s">
        <v>0</v>
      </c>
      <c r="B4" s="262" t="s">
        <v>23</v>
      </c>
      <c r="C4" s="264" t="s">
        <v>1</v>
      </c>
      <c r="D4" s="255" t="s">
        <v>6</v>
      </c>
      <c r="E4" s="258" t="s">
        <v>11</v>
      </c>
      <c r="F4" s="245" t="s">
        <v>12</v>
      </c>
      <c r="G4" s="249" t="s">
        <v>147</v>
      </c>
      <c r="H4" s="249" t="s">
        <v>148</v>
      </c>
      <c r="I4" s="251" t="s">
        <v>149</v>
      </c>
    </row>
    <row r="5" spans="1:9" ht="8.25" customHeight="1">
      <c r="A5" s="261"/>
      <c r="B5" s="263"/>
      <c r="C5" s="265"/>
      <c r="D5" s="256"/>
      <c r="E5" s="259"/>
      <c r="F5" s="246"/>
      <c r="G5" s="250"/>
      <c r="H5" s="250"/>
      <c r="I5" s="252"/>
    </row>
    <row r="6" spans="1:9" ht="7.5" customHeight="1">
      <c r="A6" s="261"/>
      <c r="B6" s="263"/>
      <c r="C6" s="265"/>
      <c r="D6" s="256"/>
      <c r="E6" s="259"/>
      <c r="F6" s="246"/>
      <c r="G6" s="250"/>
      <c r="H6" s="250"/>
      <c r="I6" s="252"/>
    </row>
    <row r="7" spans="1:9" ht="7.5" customHeight="1">
      <c r="A7" s="261"/>
      <c r="B7" s="263"/>
      <c r="C7" s="265"/>
      <c r="D7" s="256"/>
      <c r="E7" s="259"/>
      <c r="F7" s="246"/>
      <c r="G7" s="250"/>
      <c r="H7" s="250"/>
      <c r="I7" s="252"/>
    </row>
    <row r="8" spans="1:9" ht="4.5" customHeight="1">
      <c r="A8" s="261"/>
      <c r="B8" s="263"/>
      <c r="C8" s="265"/>
      <c r="D8" s="256"/>
      <c r="E8" s="259"/>
      <c r="F8" s="246"/>
      <c r="G8" s="250"/>
      <c r="H8" s="250"/>
      <c r="I8" s="252"/>
    </row>
    <row r="9" spans="1:9" ht="8.25" customHeight="1">
      <c r="A9" s="261"/>
      <c r="B9" s="263"/>
      <c r="C9" s="266"/>
      <c r="D9" s="257"/>
      <c r="E9" s="259"/>
      <c r="F9" s="247"/>
      <c r="G9" s="250"/>
      <c r="H9" s="250"/>
      <c r="I9" s="253"/>
    </row>
    <row r="10" spans="1:9" ht="14.25" customHeight="1" thickBot="1">
      <c r="A10" s="58" t="s">
        <v>22</v>
      </c>
      <c r="B10" s="59" t="s">
        <v>24</v>
      </c>
      <c r="C10" s="54"/>
      <c r="D10" s="54"/>
      <c r="E10" s="60"/>
      <c r="F10" s="55"/>
      <c r="G10" s="230">
        <f>G84</f>
        <v>4342000</v>
      </c>
      <c r="H10" s="230">
        <f>H84</f>
        <v>2786879.59</v>
      </c>
      <c r="I10" s="130">
        <f>H10/G10*100</f>
        <v>64.18423744818055</v>
      </c>
    </row>
    <row r="11" spans="1:9" ht="15" customHeight="1" thickBot="1">
      <c r="A11" s="190" t="s">
        <v>9</v>
      </c>
      <c r="B11" s="57" t="s">
        <v>24</v>
      </c>
      <c r="C11" s="191" t="s">
        <v>2</v>
      </c>
      <c r="D11" s="192"/>
      <c r="E11" s="192"/>
      <c r="F11" s="193"/>
      <c r="G11" s="194">
        <f>G12+G15+G29</f>
        <v>1137409</v>
      </c>
      <c r="H11" s="194">
        <f>H12+H15+H29</f>
        <v>1103126.31</v>
      </c>
      <c r="I11" s="130">
        <f aca="true" t="shared" si="0" ref="I11:I84">H11/G11*100</f>
        <v>96.98589601453831</v>
      </c>
    </row>
    <row r="12" spans="1:9" ht="15.75" customHeight="1">
      <c r="A12" s="195" t="s">
        <v>18</v>
      </c>
      <c r="B12" s="33" t="s">
        <v>24</v>
      </c>
      <c r="C12" s="196" t="s">
        <v>2</v>
      </c>
      <c r="D12" s="197" t="s">
        <v>5</v>
      </c>
      <c r="E12" s="197"/>
      <c r="F12" s="198"/>
      <c r="G12" s="199">
        <f>G13</f>
        <v>438660</v>
      </c>
      <c r="H12" s="199">
        <f>H13</f>
        <v>435497.84</v>
      </c>
      <c r="I12" s="130">
        <f t="shared" si="0"/>
        <v>99.27913190170064</v>
      </c>
    </row>
    <row r="13" spans="1:9" ht="15" customHeight="1">
      <c r="A13" s="49" t="s">
        <v>27</v>
      </c>
      <c r="B13" s="50" t="s">
        <v>24</v>
      </c>
      <c r="C13" s="200" t="s">
        <v>2</v>
      </c>
      <c r="D13" s="23" t="s">
        <v>5</v>
      </c>
      <c r="E13" s="23" t="s">
        <v>190</v>
      </c>
      <c r="F13" s="23"/>
      <c r="G13" s="34">
        <f>G14</f>
        <v>438660</v>
      </c>
      <c r="H13" s="34">
        <f>H14</f>
        <v>435497.84</v>
      </c>
      <c r="I13" s="130">
        <f t="shared" si="0"/>
        <v>99.27913190170064</v>
      </c>
    </row>
    <row r="14" spans="1:9" ht="14.25" customHeight="1">
      <c r="A14" s="201" t="s">
        <v>191</v>
      </c>
      <c r="B14" s="30" t="s">
        <v>24</v>
      </c>
      <c r="C14" s="202" t="s">
        <v>2</v>
      </c>
      <c r="D14" s="7" t="s">
        <v>5</v>
      </c>
      <c r="E14" s="7" t="s">
        <v>190</v>
      </c>
      <c r="F14" s="7" t="s">
        <v>192</v>
      </c>
      <c r="G14" s="35">
        <v>438660</v>
      </c>
      <c r="H14" s="35">
        <v>435497.84</v>
      </c>
      <c r="I14" s="130">
        <f t="shared" si="0"/>
        <v>99.27913190170064</v>
      </c>
    </row>
    <row r="15" spans="1:9" ht="14.25" customHeight="1">
      <c r="A15" s="16" t="s">
        <v>17</v>
      </c>
      <c r="B15" s="33" t="s">
        <v>24</v>
      </c>
      <c r="C15" s="11" t="s">
        <v>2</v>
      </c>
      <c r="D15" s="6" t="s">
        <v>8</v>
      </c>
      <c r="E15" s="6"/>
      <c r="F15" s="44"/>
      <c r="G15" s="37">
        <f>G16+G23+G25+G27</f>
        <v>693549</v>
      </c>
      <c r="H15" s="37">
        <f>H16+H23+H25+H27</f>
        <v>662428.4700000001</v>
      </c>
      <c r="I15" s="130">
        <f t="shared" si="0"/>
        <v>95.51285777933501</v>
      </c>
    </row>
    <row r="16" spans="1:9" ht="28.5" customHeight="1">
      <c r="A16" s="145" t="s">
        <v>193</v>
      </c>
      <c r="B16" s="50" t="s">
        <v>24</v>
      </c>
      <c r="C16" s="22" t="s">
        <v>2</v>
      </c>
      <c r="D16" s="23" t="s">
        <v>8</v>
      </c>
      <c r="E16" s="23" t="s">
        <v>194</v>
      </c>
      <c r="F16" s="70"/>
      <c r="G16" s="34">
        <f>SUM(G17:G22)</f>
        <v>661549</v>
      </c>
      <c r="H16" s="34">
        <f>SUM(H17:H22)</f>
        <v>652428.4700000001</v>
      </c>
      <c r="I16" s="130">
        <f t="shared" si="0"/>
        <v>98.62133719497726</v>
      </c>
    </row>
    <row r="17" spans="1:9" ht="12.75" customHeight="1">
      <c r="A17" s="201" t="s">
        <v>191</v>
      </c>
      <c r="B17" s="30" t="s">
        <v>24</v>
      </c>
      <c r="C17" s="202" t="s">
        <v>2</v>
      </c>
      <c r="D17" s="7" t="s">
        <v>8</v>
      </c>
      <c r="E17" s="7" t="s">
        <v>194</v>
      </c>
      <c r="F17" s="7" t="s">
        <v>192</v>
      </c>
      <c r="G17" s="35">
        <v>373674</v>
      </c>
      <c r="H17" s="35">
        <v>372531.97</v>
      </c>
      <c r="I17" s="130">
        <f t="shared" si="0"/>
        <v>99.6943779872295</v>
      </c>
    </row>
    <row r="18" spans="1:9" ht="30.75" customHeight="1">
      <c r="A18" s="201" t="s">
        <v>195</v>
      </c>
      <c r="B18" s="30" t="s">
        <v>24</v>
      </c>
      <c r="C18" s="202" t="s">
        <v>2</v>
      </c>
      <c r="D18" s="7" t="s">
        <v>8</v>
      </c>
      <c r="E18" s="7" t="s">
        <v>194</v>
      </c>
      <c r="F18" s="203" t="s">
        <v>196</v>
      </c>
      <c r="G18" s="35">
        <v>15396</v>
      </c>
      <c r="H18" s="35">
        <v>13693.4</v>
      </c>
      <c r="I18" s="130">
        <f t="shared" si="0"/>
        <v>88.94128345024681</v>
      </c>
    </row>
    <row r="19" spans="1:9" ht="15" customHeight="1">
      <c r="A19" s="201" t="s">
        <v>197</v>
      </c>
      <c r="B19" s="30" t="s">
        <v>24</v>
      </c>
      <c r="C19" s="24" t="s">
        <v>198</v>
      </c>
      <c r="D19" s="45" t="s">
        <v>8</v>
      </c>
      <c r="E19" s="7" t="s">
        <v>194</v>
      </c>
      <c r="F19" s="203" t="s">
        <v>199</v>
      </c>
      <c r="G19" s="35">
        <v>10000</v>
      </c>
      <c r="H19" s="35">
        <v>10000</v>
      </c>
      <c r="I19" s="130">
        <f t="shared" si="0"/>
        <v>100</v>
      </c>
    </row>
    <row r="20" spans="1:9" ht="18.75" customHeight="1">
      <c r="A20" s="201" t="s">
        <v>200</v>
      </c>
      <c r="B20" s="30" t="s">
        <v>24</v>
      </c>
      <c r="C20" s="24" t="s">
        <v>2</v>
      </c>
      <c r="D20" s="45" t="s">
        <v>8</v>
      </c>
      <c r="E20" s="7" t="s">
        <v>194</v>
      </c>
      <c r="F20" s="203" t="s">
        <v>201</v>
      </c>
      <c r="G20" s="35">
        <v>242579</v>
      </c>
      <c r="H20" s="35">
        <v>238661.43</v>
      </c>
      <c r="I20" s="130">
        <f t="shared" si="0"/>
        <v>98.38503332934837</v>
      </c>
    </row>
    <row r="21" spans="1:9" ht="12.75" customHeight="1">
      <c r="A21" s="201" t="s">
        <v>202</v>
      </c>
      <c r="B21" s="30" t="s">
        <v>24</v>
      </c>
      <c r="C21" s="24" t="s">
        <v>2</v>
      </c>
      <c r="D21" s="45" t="s">
        <v>8</v>
      </c>
      <c r="E21" s="7" t="s">
        <v>194</v>
      </c>
      <c r="F21" s="203" t="s">
        <v>203</v>
      </c>
      <c r="G21" s="35">
        <v>400</v>
      </c>
      <c r="H21" s="35"/>
      <c r="I21" s="130">
        <f t="shared" si="0"/>
        <v>0</v>
      </c>
    </row>
    <row r="22" spans="1:9" ht="15" customHeight="1">
      <c r="A22" s="201" t="s">
        <v>234</v>
      </c>
      <c r="B22" s="30" t="s">
        <v>24</v>
      </c>
      <c r="C22" s="24" t="s">
        <v>2</v>
      </c>
      <c r="D22" s="45" t="s">
        <v>8</v>
      </c>
      <c r="E22" s="7" t="s">
        <v>194</v>
      </c>
      <c r="F22" s="203" t="s">
        <v>235</v>
      </c>
      <c r="G22" s="35">
        <v>19500</v>
      </c>
      <c r="H22" s="35">
        <v>17541.67</v>
      </c>
      <c r="I22" s="130">
        <f t="shared" si="0"/>
        <v>89.95728205128204</v>
      </c>
    </row>
    <row r="23" spans="1:9" ht="102" customHeight="1">
      <c r="A23" s="25" t="s">
        <v>204</v>
      </c>
      <c r="B23" s="50" t="s">
        <v>24</v>
      </c>
      <c r="C23" s="26" t="s">
        <v>2</v>
      </c>
      <c r="D23" s="23" t="s">
        <v>8</v>
      </c>
      <c r="E23" s="204" t="s">
        <v>205</v>
      </c>
      <c r="F23" s="70"/>
      <c r="G23" s="34">
        <f>G24</f>
        <v>20000</v>
      </c>
      <c r="H23" s="34">
        <f>H24</f>
        <v>10000</v>
      </c>
      <c r="I23" s="130">
        <f t="shared" si="0"/>
        <v>50</v>
      </c>
    </row>
    <row r="24" spans="1:9" ht="12.75" customHeight="1">
      <c r="A24" s="40" t="s">
        <v>28</v>
      </c>
      <c r="B24" s="30" t="s">
        <v>24</v>
      </c>
      <c r="C24" s="13" t="s">
        <v>2</v>
      </c>
      <c r="D24" s="7" t="s">
        <v>8</v>
      </c>
      <c r="E24" s="7" t="s">
        <v>205</v>
      </c>
      <c r="F24" s="7" t="s">
        <v>206</v>
      </c>
      <c r="G24" s="35">
        <v>20000</v>
      </c>
      <c r="H24" s="35">
        <v>10000</v>
      </c>
      <c r="I24" s="130">
        <f t="shared" si="0"/>
        <v>50</v>
      </c>
    </row>
    <row r="25" spans="1:9" ht="18.75" customHeight="1">
      <c r="A25" s="27" t="s">
        <v>30</v>
      </c>
      <c r="B25" s="22" t="s">
        <v>24</v>
      </c>
      <c r="C25" s="22" t="s">
        <v>2</v>
      </c>
      <c r="D25" s="23" t="s">
        <v>8</v>
      </c>
      <c r="E25" s="23" t="s">
        <v>207</v>
      </c>
      <c r="F25" s="23"/>
      <c r="G25" s="34">
        <f>G26</f>
        <v>10000</v>
      </c>
      <c r="H25" s="34">
        <f>H26</f>
        <v>0</v>
      </c>
      <c r="I25" s="130">
        <f t="shared" si="0"/>
        <v>0</v>
      </c>
    </row>
    <row r="26" spans="1:9" ht="15.75" customHeight="1">
      <c r="A26" s="40" t="s">
        <v>28</v>
      </c>
      <c r="B26" s="13" t="s">
        <v>24</v>
      </c>
      <c r="C26" s="13" t="s">
        <v>2</v>
      </c>
      <c r="D26" s="7" t="s">
        <v>8</v>
      </c>
      <c r="E26" s="7" t="s">
        <v>207</v>
      </c>
      <c r="F26" s="7" t="s">
        <v>206</v>
      </c>
      <c r="G26" s="35">
        <v>10000</v>
      </c>
      <c r="H26" s="35"/>
      <c r="I26" s="130">
        <f t="shared" si="0"/>
        <v>0</v>
      </c>
    </row>
    <row r="27" spans="1:9" ht="29.25" customHeight="1">
      <c r="A27" s="205" t="s">
        <v>37</v>
      </c>
      <c r="B27" s="50" t="s">
        <v>24</v>
      </c>
      <c r="C27" s="206" t="s">
        <v>2</v>
      </c>
      <c r="D27" s="207" t="s">
        <v>8</v>
      </c>
      <c r="E27" s="207" t="s">
        <v>208</v>
      </c>
      <c r="F27" s="207"/>
      <c r="G27" s="208">
        <f>G28</f>
        <v>2000</v>
      </c>
      <c r="H27" s="208">
        <f>H28</f>
        <v>0</v>
      </c>
      <c r="I27" s="130">
        <f t="shared" si="0"/>
        <v>0</v>
      </c>
    </row>
    <row r="28" spans="1:9" ht="13.5" customHeight="1">
      <c r="A28" s="201" t="s">
        <v>200</v>
      </c>
      <c r="B28" s="30" t="s">
        <v>24</v>
      </c>
      <c r="C28" s="24" t="s">
        <v>2</v>
      </c>
      <c r="D28" s="7" t="s">
        <v>8</v>
      </c>
      <c r="E28" s="7" t="s">
        <v>208</v>
      </c>
      <c r="F28" s="45" t="s">
        <v>201</v>
      </c>
      <c r="G28" s="35">
        <v>2000</v>
      </c>
      <c r="H28" s="35"/>
      <c r="I28" s="130">
        <f t="shared" si="0"/>
        <v>0</v>
      </c>
    </row>
    <row r="29" spans="1:9" ht="18.75">
      <c r="A29" s="151" t="s">
        <v>156</v>
      </c>
      <c r="B29" s="33" t="s">
        <v>24</v>
      </c>
      <c r="C29" s="67" t="s">
        <v>2</v>
      </c>
      <c r="D29" s="6" t="s">
        <v>153</v>
      </c>
      <c r="E29" s="6"/>
      <c r="F29" s="44"/>
      <c r="G29" s="37">
        <f>G31</f>
        <v>5200</v>
      </c>
      <c r="H29" s="37">
        <f>H31</f>
        <v>5200</v>
      </c>
      <c r="I29" s="130">
        <f t="shared" si="0"/>
        <v>100</v>
      </c>
    </row>
    <row r="30" spans="1:9" ht="18.75">
      <c r="A30" s="209" t="s">
        <v>209</v>
      </c>
      <c r="B30" s="50" t="s">
        <v>24</v>
      </c>
      <c r="C30" s="26" t="s">
        <v>2</v>
      </c>
      <c r="D30" s="23" t="s">
        <v>153</v>
      </c>
      <c r="E30" s="204" t="s">
        <v>210</v>
      </c>
      <c r="F30" s="46"/>
      <c r="G30" s="34">
        <f>G31</f>
        <v>5200</v>
      </c>
      <c r="H30" s="34">
        <f>H31</f>
        <v>5200</v>
      </c>
      <c r="I30" s="130">
        <f t="shared" si="0"/>
        <v>100</v>
      </c>
    </row>
    <row r="31" spans="1:9" ht="17.25" customHeight="1">
      <c r="A31" s="201" t="s">
        <v>200</v>
      </c>
      <c r="B31" s="30" t="s">
        <v>24</v>
      </c>
      <c r="C31" s="24" t="s">
        <v>2</v>
      </c>
      <c r="D31" s="7" t="s">
        <v>153</v>
      </c>
      <c r="E31" s="7" t="s">
        <v>210</v>
      </c>
      <c r="F31" s="45" t="s">
        <v>201</v>
      </c>
      <c r="G31" s="35">
        <v>5200</v>
      </c>
      <c r="H31" s="35">
        <v>5200</v>
      </c>
      <c r="I31" s="130">
        <f t="shared" si="0"/>
        <v>100</v>
      </c>
    </row>
    <row r="32" spans="1:9" ht="18.75">
      <c r="A32" s="18" t="s">
        <v>19</v>
      </c>
      <c r="B32" s="57" t="s">
        <v>24</v>
      </c>
      <c r="C32" s="19" t="s">
        <v>5</v>
      </c>
      <c r="D32" s="51"/>
      <c r="E32" s="51"/>
      <c r="F32" s="52"/>
      <c r="G32" s="38">
        <f>G33</f>
        <v>73000</v>
      </c>
      <c r="H32" s="38">
        <f>H33</f>
        <v>46804.19</v>
      </c>
      <c r="I32" s="130">
        <f t="shared" si="0"/>
        <v>64.11532876712329</v>
      </c>
    </row>
    <row r="33" spans="1:9" ht="16.5" customHeight="1">
      <c r="A33" s="16" t="s">
        <v>20</v>
      </c>
      <c r="B33" s="33" t="s">
        <v>24</v>
      </c>
      <c r="C33" s="11" t="s">
        <v>5</v>
      </c>
      <c r="D33" s="6" t="s">
        <v>7</v>
      </c>
      <c r="E33" s="6"/>
      <c r="F33" s="44"/>
      <c r="G33" s="37">
        <f>G34</f>
        <v>73000</v>
      </c>
      <c r="H33" s="37">
        <f>H34</f>
        <v>46804.19</v>
      </c>
      <c r="I33" s="130">
        <f t="shared" si="0"/>
        <v>64.11532876712329</v>
      </c>
    </row>
    <row r="34" spans="1:9" ht="18.75">
      <c r="A34" s="137" t="s">
        <v>21</v>
      </c>
      <c r="B34" s="50" t="s">
        <v>24</v>
      </c>
      <c r="C34" s="200" t="s">
        <v>5</v>
      </c>
      <c r="D34" s="23" t="s">
        <v>7</v>
      </c>
      <c r="E34" s="23" t="s">
        <v>211</v>
      </c>
      <c r="F34" s="23"/>
      <c r="G34" s="34">
        <f>G35+G36</f>
        <v>73000</v>
      </c>
      <c r="H34" s="34">
        <f>H35+H36</f>
        <v>46804.19</v>
      </c>
      <c r="I34" s="130">
        <f t="shared" si="0"/>
        <v>64.11532876712329</v>
      </c>
    </row>
    <row r="35" spans="1:9" ht="15.75" customHeight="1">
      <c r="A35" s="201" t="s">
        <v>191</v>
      </c>
      <c r="B35" s="30" t="s">
        <v>24</v>
      </c>
      <c r="C35" s="202" t="s">
        <v>5</v>
      </c>
      <c r="D35" s="7" t="s">
        <v>7</v>
      </c>
      <c r="E35" s="7" t="s">
        <v>211</v>
      </c>
      <c r="F35" s="7" t="s">
        <v>192</v>
      </c>
      <c r="G35" s="35">
        <v>70000</v>
      </c>
      <c r="H35" s="35">
        <v>46804.19</v>
      </c>
      <c r="I35" s="130">
        <f t="shared" si="0"/>
        <v>66.86312857142858</v>
      </c>
    </row>
    <row r="36" spans="1:9" ht="18.75" customHeight="1">
      <c r="A36" s="201" t="s">
        <v>200</v>
      </c>
      <c r="B36" s="30" t="s">
        <v>24</v>
      </c>
      <c r="C36" s="202" t="s">
        <v>5</v>
      </c>
      <c r="D36" s="7" t="s">
        <v>7</v>
      </c>
      <c r="E36" s="7" t="s">
        <v>211</v>
      </c>
      <c r="F36" s="7" t="s">
        <v>201</v>
      </c>
      <c r="G36" s="35">
        <v>3000</v>
      </c>
      <c r="H36" s="35"/>
      <c r="I36" s="130">
        <f t="shared" si="0"/>
        <v>0</v>
      </c>
    </row>
    <row r="37" spans="1:9" ht="17.25" customHeight="1">
      <c r="A37" s="61" t="s">
        <v>39</v>
      </c>
      <c r="B37" s="57" t="s">
        <v>24</v>
      </c>
      <c r="C37" s="62" t="s">
        <v>7</v>
      </c>
      <c r="D37" s="63"/>
      <c r="E37" s="63"/>
      <c r="F37" s="64"/>
      <c r="G37" s="65">
        <f>G38+G41</f>
        <v>310000</v>
      </c>
      <c r="H37" s="65">
        <f>H38+H41</f>
        <v>300000</v>
      </c>
      <c r="I37" s="130">
        <f t="shared" si="0"/>
        <v>96.7741935483871</v>
      </c>
    </row>
    <row r="38" spans="1:9" ht="13.5" customHeight="1">
      <c r="A38" s="66" t="s">
        <v>40</v>
      </c>
      <c r="B38" s="33" t="s">
        <v>24</v>
      </c>
      <c r="C38" s="67" t="s">
        <v>7</v>
      </c>
      <c r="D38" s="6" t="s">
        <v>33</v>
      </c>
      <c r="E38" s="6"/>
      <c r="F38" s="68"/>
      <c r="G38" s="37">
        <f>G39</f>
        <v>10000</v>
      </c>
      <c r="H38" s="37">
        <f>H39</f>
        <v>0</v>
      </c>
      <c r="I38" s="130">
        <f t="shared" si="0"/>
        <v>0</v>
      </c>
    </row>
    <row r="39" spans="1:9" ht="16.5" customHeight="1">
      <c r="A39" s="25" t="s">
        <v>41</v>
      </c>
      <c r="B39" s="50" t="s">
        <v>24</v>
      </c>
      <c r="C39" s="26" t="s">
        <v>7</v>
      </c>
      <c r="D39" s="23" t="s">
        <v>33</v>
      </c>
      <c r="E39" s="23" t="s">
        <v>212</v>
      </c>
      <c r="F39" s="70"/>
      <c r="G39" s="34">
        <f>G40</f>
        <v>10000</v>
      </c>
      <c r="H39" s="34">
        <f>H40</f>
        <v>0</v>
      </c>
      <c r="I39" s="130">
        <f t="shared" si="0"/>
        <v>0</v>
      </c>
    </row>
    <row r="40" spans="1:9" ht="21" customHeight="1">
      <c r="A40" s="201" t="s">
        <v>200</v>
      </c>
      <c r="B40" s="30" t="s">
        <v>24</v>
      </c>
      <c r="C40" s="24" t="s">
        <v>7</v>
      </c>
      <c r="D40" s="7" t="s">
        <v>33</v>
      </c>
      <c r="E40" s="7" t="s">
        <v>212</v>
      </c>
      <c r="F40" s="71" t="s">
        <v>201</v>
      </c>
      <c r="G40" s="35">
        <v>10000</v>
      </c>
      <c r="H40" s="35"/>
      <c r="I40" s="130">
        <f t="shared" si="0"/>
        <v>0</v>
      </c>
    </row>
    <row r="41" spans="1:9" ht="21" customHeight="1">
      <c r="A41" s="231" t="s">
        <v>236</v>
      </c>
      <c r="B41" s="33" t="s">
        <v>24</v>
      </c>
      <c r="C41" s="67" t="s">
        <v>7</v>
      </c>
      <c r="D41" s="6" t="s">
        <v>118</v>
      </c>
      <c r="E41" s="6"/>
      <c r="F41" s="68"/>
      <c r="G41" s="37">
        <f>G42+G44</f>
        <v>300000</v>
      </c>
      <c r="H41" s="37">
        <f>H42+H44</f>
        <v>300000</v>
      </c>
      <c r="I41" s="130"/>
    </row>
    <row r="42" spans="1:9" ht="18.75">
      <c r="A42" s="25" t="s">
        <v>42</v>
      </c>
      <c r="B42" s="50" t="s">
        <v>24</v>
      </c>
      <c r="C42" s="26" t="s">
        <v>7</v>
      </c>
      <c r="D42" s="23" t="s">
        <v>118</v>
      </c>
      <c r="E42" s="23" t="s">
        <v>213</v>
      </c>
      <c r="F42" s="70"/>
      <c r="G42" s="34">
        <f>G43</f>
        <v>50000</v>
      </c>
      <c r="H42" s="34">
        <f>H43</f>
        <v>50000</v>
      </c>
      <c r="I42" s="130">
        <f t="shared" si="0"/>
        <v>100</v>
      </c>
    </row>
    <row r="43" spans="1:9" ht="16.5" customHeight="1">
      <c r="A43" s="201" t="s">
        <v>200</v>
      </c>
      <c r="B43" s="30" t="s">
        <v>24</v>
      </c>
      <c r="C43" s="24" t="s">
        <v>7</v>
      </c>
      <c r="D43" s="7" t="s">
        <v>118</v>
      </c>
      <c r="E43" s="7" t="s">
        <v>213</v>
      </c>
      <c r="F43" s="71" t="s">
        <v>201</v>
      </c>
      <c r="G43" s="35">
        <v>50000</v>
      </c>
      <c r="H43" s="35">
        <v>50000</v>
      </c>
      <c r="I43" s="130">
        <f t="shared" si="0"/>
        <v>100</v>
      </c>
    </row>
    <row r="44" spans="1:9" ht="25.5">
      <c r="A44" s="145" t="s">
        <v>155</v>
      </c>
      <c r="B44" s="32" t="s">
        <v>24</v>
      </c>
      <c r="C44" s="26" t="s">
        <v>7</v>
      </c>
      <c r="D44" s="23" t="s">
        <v>118</v>
      </c>
      <c r="E44" s="23" t="s">
        <v>214</v>
      </c>
      <c r="F44" s="70"/>
      <c r="G44" s="34">
        <f>G45</f>
        <v>250000</v>
      </c>
      <c r="H44" s="34">
        <f>H45</f>
        <v>250000</v>
      </c>
      <c r="I44" s="130">
        <f t="shared" si="0"/>
        <v>100</v>
      </c>
    </row>
    <row r="45" spans="1:9" ht="18.75">
      <c r="A45" s="201" t="s">
        <v>200</v>
      </c>
      <c r="B45" s="30" t="s">
        <v>24</v>
      </c>
      <c r="C45" s="146" t="s">
        <v>7</v>
      </c>
      <c r="D45" s="147" t="s">
        <v>118</v>
      </c>
      <c r="E45" s="147" t="s">
        <v>214</v>
      </c>
      <c r="F45" s="148" t="s">
        <v>201</v>
      </c>
      <c r="G45" s="132">
        <v>250000</v>
      </c>
      <c r="H45" s="132">
        <v>250000</v>
      </c>
      <c r="I45" s="130">
        <f t="shared" si="0"/>
        <v>100</v>
      </c>
    </row>
    <row r="46" spans="1:9" ht="17.25" customHeight="1">
      <c r="A46" s="18" t="s">
        <v>150</v>
      </c>
      <c r="B46" s="57" t="s">
        <v>24</v>
      </c>
      <c r="C46" s="21" t="s">
        <v>8</v>
      </c>
      <c r="D46" s="127"/>
      <c r="E46" s="127"/>
      <c r="F46" s="128"/>
      <c r="G46" s="129">
        <f>G47</f>
        <v>1086300</v>
      </c>
      <c r="H46" s="129">
        <f>H47</f>
        <v>40250</v>
      </c>
      <c r="I46" s="130">
        <f t="shared" si="0"/>
        <v>3.705237963730093</v>
      </c>
    </row>
    <row r="47" spans="1:9" ht="15.75" customHeight="1">
      <c r="A47" s="133" t="s">
        <v>152</v>
      </c>
      <c r="B47" s="33" t="s">
        <v>24</v>
      </c>
      <c r="C47" s="134" t="s">
        <v>8</v>
      </c>
      <c r="D47" s="135" t="s">
        <v>108</v>
      </c>
      <c r="E47" s="135"/>
      <c r="F47" s="135"/>
      <c r="G47" s="136">
        <f>G48</f>
        <v>1086300</v>
      </c>
      <c r="H47" s="136">
        <f>H48</f>
        <v>40250</v>
      </c>
      <c r="I47" s="130">
        <f t="shared" si="0"/>
        <v>3.705237963730093</v>
      </c>
    </row>
    <row r="48" spans="1:9" ht="18.75" customHeight="1">
      <c r="A48" s="210" t="s">
        <v>215</v>
      </c>
      <c r="B48" s="31" t="s">
        <v>24</v>
      </c>
      <c r="C48" s="211" t="s">
        <v>8</v>
      </c>
      <c r="D48" s="212" t="s">
        <v>108</v>
      </c>
      <c r="E48" s="212" t="s">
        <v>216</v>
      </c>
      <c r="F48" s="212"/>
      <c r="G48" s="213">
        <f>G49+G51</f>
        <v>1086300</v>
      </c>
      <c r="H48" s="213">
        <f>H49+H51</f>
        <v>40250</v>
      </c>
      <c r="I48" s="130"/>
    </row>
    <row r="49" spans="1:9" ht="15.75" customHeight="1">
      <c r="A49" s="214" t="s">
        <v>217</v>
      </c>
      <c r="B49" s="50" t="s">
        <v>24</v>
      </c>
      <c r="C49" s="215" t="s">
        <v>8</v>
      </c>
      <c r="D49" s="216" t="s">
        <v>108</v>
      </c>
      <c r="E49" s="216" t="s">
        <v>218</v>
      </c>
      <c r="F49" s="216"/>
      <c r="G49" s="138">
        <f>G50</f>
        <v>286300</v>
      </c>
      <c r="H49" s="138">
        <f>H50</f>
        <v>40250</v>
      </c>
      <c r="I49" s="130"/>
    </row>
    <row r="50" spans="1:9" ht="14.25" customHeight="1">
      <c r="A50" s="201" t="s">
        <v>200</v>
      </c>
      <c r="B50" s="30" t="s">
        <v>24</v>
      </c>
      <c r="C50" s="139" t="s">
        <v>8</v>
      </c>
      <c r="D50" s="140" t="s">
        <v>108</v>
      </c>
      <c r="E50" s="140" t="s">
        <v>218</v>
      </c>
      <c r="F50" s="140" t="s">
        <v>201</v>
      </c>
      <c r="G50" s="141">
        <v>286300</v>
      </c>
      <c r="H50" s="141">
        <v>40250</v>
      </c>
      <c r="I50" s="130">
        <f t="shared" si="0"/>
        <v>14.058679706601469</v>
      </c>
    </row>
    <row r="51" spans="1:9" ht="15.75" customHeight="1">
      <c r="A51" s="214" t="s">
        <v>219</v>
      </c>
      <c r="B51" s="32" t="s">
        <v>24</v>
      </c>
      <c r="C51" s="215" t="s">
        <v>8</v>
      </c>
      <c r="D51" s="216" t="s">
        <v>108</v>
      </c>
      <c r="E51" s="216" t="s">
        <v>220</v>
      </c>
      <c r="F51" s="216"/>
      <c r="G51" s="138">
        <f>G52</f>
        <v>800000</v>
      </c>
      <c r="H51" s="138">
        <f>H52</f>
        <v>0</v>
      </c>
      <c r="I51" s="130">
        <f t="shared" si="0"/>
        <v>0</v>
      </c>
    </row>
    <row r="52" spans="1:9" ht="18.75" customHeight="1">
      <c r="A52" s="201" t="s">
        <v>200</v>
      </c>
      <c r="B52" s="30" t="s">
        <v>24</v>
      </c>
      <c r="C52" s="139" t="s">
        <v>8</v>
      </c>
      <c r="D52" s="140" t="s">
        <v>108</v>
      </c>
      <c r="E52" s="140" t="s">
        <v>220</v>
      </c>
      <c r="F52" s="140" t="s">
        <v>201</v>
      </c>
      <c r="G52" s="141">
        <v>800000</v>
      </c>
      <c r="H52" s="141"/>
      <c r="I52" s="130">
        <f t="shared" si="0"/>
        <v>0</v>
      </c>
    </row>
    <row r="53" spans="1:9" ht="20.25" customHeight="1">
      <c r="A53" s="18" t="s">
        <v>16</v>
      </c>
      <c r="B53" s="57" t="s">
        <v>24</v>
      </c>
      <c r="C53" s="21" t="s">
        <v>4</v>
      </c>
      <c r="D53" s="20"/>
      <c r="E53" s="20"/>
      <c r="F53" s="47"/>
      <c r="G53" s="38">
        <f>G54+G57+G64</f>
        <v>941191</v>
      </c>
      <c r="H53" s="38">
        <f>H54+H57+H64</f>
        <v>829166.33</v>
      </c>
      <c r="I53" s="130">
        <f t="shared" si="0"/>
        <v>88.09756255637802</v>
      </c>
    </row>
    <row r="54" spans="1:9" ht="18.75" customHeight="1">
      <c r="A54" s="217" t="s">
        <v>221</v>
      </c>
      <c r="B54" s="33" t="s">
        <v>24</v>
      </c>
      <c r="C54" s="218" t="s">
        <v>4</v>
      </c>
      <c r="D54" s="135" t="s">
        <v>2</v>
      </c>
      <c r="E54" s="135"/>
      <c r="F54" s="219"/>
      <c r="G54" s="233">
        <f>G55</f>
        <v>5000</v>
      </c>
      <c r="H54" s="233">
        <f>H55</f>
        <v>0</v>
      </c>
      <c r="I54" s="130">
        <f t="shared" si="0"/>
        <v>0</v>
      </c>
    </row>
    <row r="55" spans="1:9" ht="18.75" customHeight="1">
      <c r="A55" s="27" t="s">
        <v>222</v>
      </c>
      <c r="B55" s="32" t="s">
        <v>24</v>
      </c>
      <c r="C55" s="22" t="s">
        <v>4</v>
      </c>
      <c r="D55" s="23" t="s">
        <v>2</v>
      </c>
      <c r="E55" s="23" t="s">
        <v>223</v>
      </c>
      <c r="F55" s="46"/>
      <c r="G55" s="234">
        <f>G56</f>
        <v>5000</v>
      </c>
      <c r="H55" s="234">
        <f>H56</f>
        <v>0</v>
      </c>
      <c r="I55" s="130">
        <f t="shared" si="0"/>
        <v>0</v>
      </c>
    </row>
    <row r="56" spans="1:9" ht="17.25" customHeight="1">
      <c r="A56" s="201" t="s">
        <v>200</v>
      </c>
      <c r="B56" s="30" t="s">
        <v>24</v>
      </c>
      <c r="C56" s="13" t="s">
        <v>4</v>
      </c>
      <c r="D56" s="7" t="s">
        <v>2</v>
      </c>
      <c r="E56" s="7" t="s">
        <v>223</v>
      </c>
      <c r="F56" s="45" t="s">
        <v>201</v>
      </c>
      <c r="G56" s="144">
        <v>5000</v>
      </c>
      <c r="H56" s="144"/>
      <c r="I56" s="130">
        <f t="shared" si="0"/>
        <v>0</v>
      </c>
    </row>
    <row r="57" spans="1:9" ht="18.75" customHeight="1">
      <c r="A57" s="217" t="s">
        <v>224</v>
      </c>
      <c r="B57" s="33" t="s">
        <v>24</v>
      </c>
      <c r="C57" s="218" t="s">
        <v>4</v>
      </c>
      <c r="D57" s="135" t="s">
        <v>5</v>
      </c>
      <c r="E57" s="135"/>
      <c r="F57" s="219"/>
      <c r="G57" s="220">
        <f>G58+G60+G62</f>
        <v>849166.33</v>
      </c>
      <c r="H57" s="220">
        <f>H58+H60+H62</f>
        <v>829166.33</v>
      </c>
      <c r="I57" s="130">
        <f t="shared" si="0"/>
        <v>97.64474882088177</v>
      </c>
    </row>
    <row r="58" spans="1:9" ht="18.75" customHeight="1">
      <c r="A58" s="27" t="s">
        <v>237</v>
      </c>
      <c r="B58" s="32" t="s">
        <v>24</v>
      </c>
      <c r="C58" s="22" t="s">
        <v>4</v>
      </c>
      <c r="D58" s="23" t="s">
        <v>5</v>
      </c>
      <c r="E58" s="23" t="s">
        <v>238</v>
      </c>
      <c r="F58" s="46"/>
      <c r="G58" s="34">
        <f>G59</f>
        <v>787708.33</v>
      </c>
      <c r="H58" s="34">
        <f>H59</f>
        <v>787708.33</v>
      </c>
      <c r="I58" s="130">
        <f>H58/G58*100</f>
        <v>100</v>
      </c>
    </row>
    <row r="59" spans="1:9" ht="18.75" customHeight="1">
      <c r="A59" s="201" t="s">
        <v>200</v>
      </c>
      <c r="B59" s="30" t="s">
        <v>24</v>
      </c>
      <c r="C59" s="13" t="s">
        <v>4</v>
      </c>
      <c r="D59" s="7" t="s">
        <v>5</v>
      </c>
      <c r="E59" s="7" t="s">
        <v>238</v>
      </c>
      <c r="F59" s="45" t="s">
        <v>201</v>
      </c>
      <c r="G59" s="35">
        <v>787708.33</v>
      </c>
      <c r="H59" s="35">
        <v>787708.33</v>
      </c>
      <c r="I59" s="130">
        <f>H59/G59*100</f>
        <v>100</v>
      </c>
    </row>
    <row r="60" spans="1:9" ht="35.25" customHeight="1">
      <c r="A60" s="27" t="s">
        <v>35</v>
      </c>
      <c r="B60" s="32" t="s">
        <v>24</v>
      </c>
      <c r="C60" s="22" t="s">
        <v>4</v>
      </c>
      <c r="D60" s="23" t="s">
        <v>5</v>
      </c>
      <c r="E60" s="23" t="s">
        <v>225</v>
      </c>
      <c r="F60" s="46"/>
      <c r="G60" s="34">
        <f>G61</f>
        <v>20000</v>
      </c>
      <c r="H60" s="34">
        <f>H61</f>
        <v>0</v>
      </c>
      <c r="I60" s="130">
        <f t="shared" si="0"/>
        <v>0</v>
      </c>
    </row>
    <row r="61" spans="1:9" ht="18.75" customHeight="1">
      <c r="A61" s="40" t="s">
        <v>28</v>
      </c>
      <c r="B61" s="30" t="s">
        <v>24</v>
      </c>
      <c r="C61" s="13" t="s">
        <v>4</v>
      </c>
      <c r="D61" s="7" t="s">
        <v>5</v>
      </c>
      <c r="E61" s="7" t="s">
        <v>225</v>
      </c>
      <c r="F61" s="45" t="s">
        <v>206</v>
      </c>
      <c r="G61" s="35">
        <v>20000</v>
      </c>
      <c r="H61" s="35"/>
      <c r="I61" s="130">
        <f t="shared" si="0"/>
        <v>0</v>
      </c>
    </row>
    <row r="62" spans="1:9" ht="18.75" customHeight="1">
      <c r="A62" s="27" t="s">
        <v>243</v>
      </c>
      <c r="B62" s="32" t="s">
        <v>24</v>
      </c>
      <c r="C62" s="22" t="s">
        <v>4</v>
      </c>
      <c r="D62" s="23" t="s">
        <v>5</v>
      </c>
      <c r="E62" s="23" t="s">
        <v>244</v>
      </c>
      <c r="F62" s="46"/>
      <c r="G62" s="34">
        <f>G63</f>
        <v>41458</v>
      </c>
      <c r="H62" s="34">
        <f>H63</f>
        <v>41458</v>
      </c>
      <c r="I62" s="130">
        <f>H62/G62*100</f>
        <v>100</v>
      </c>
    </row>
    <row r="63" spans="1:9" ht="18.75" customHeight="1">
      <c r="A63" s="201" t="s">
        <v>200</v>
      </c>
      <c r="B63" s="30" t="s">
        <v>24</v>
      </c>
      <c r="C63" s="13" t="s">
        <v>4</v>
      </c>
      <c r="D63" s="7" t="s">
        <v>5</v>
      </c>
      <c r="E63" s="7" t="s">
        <v>244</v>
      </c>
      <c r="F63" s="45" t="s">
        <v>201</v>
      </c>
      <c r="G63" s="35">
        <v>41458</v>
      </c>
      <c r="H63" s="35">
        <v>41458</v>
      </c>
      <c r="I63" s="130">
        <f>H63/G63*100</f>
        <v>100</v>
      </c>
    </row>
    <row r="64" spans="1:9" ht="12.75" customHeight="1">
      <c r="A64" s="17" t="s">
        <v>25</v>
      </c>
      <c r="B64" s="33" t="s">
        <v>24</v>
      </c>
      <c r="C64" s="15" t="s">
        <v>4</v>
      </c>
      <c r="D64" s="9" t="s">
        <v>7</v>
      </c>
      <c r="E64" s="6"/>
      <c r="F64" s="48"/>
      <c r="G64" s="37">
        <f>G65+G67</f>
        <v>87024.67</v>
      </c>
      <c r="H64" s="37">
        <f>H65+H67</f>
        <v>0</v>
      </c>
      <c r="I64" s="130">
        <f t="shared" si="0"/>
        <v>0</v>
      </c>
    </row>
    <row r="65" spans="1:9" ht="12.75" customHeight="1">
      <c r="A65" s="27" t="s">
        <v>237</v>
      </c>
      <c r="B65" s="32" t="s">
        <v>24</v>
      </c>
      <c r="C65" s="22" t="s">
        <v>4</v>
      </c>
      <c r="D65" s="23" t="s">
        <v>7</v>
      </c>
      <c r="E65" s="23" t="s">
        <v>238</v>
      </c>
      <c r="F65" s="46"/>
      <c r="G65" s="34">
        <f>G66</f>
        <v>45624.67</v>
      </c>
      <c r="H65" s="34">
        <f>H66</f>
        <v>0</v>
      </c>
      <c r="I65" s="130">
        <f>H65/G65*100</f>
        <v>0</v>
      </c>
    </row>
    <row r="66" spans="1:9" ht="12.75" customHeight="1">
      <c r="A66" s="201" t="s">
        <v>200</v>
      </c>
      <c r="B66" s="30" t="s">
        <v>24</v>
      </c>
      <c r="C66" s="13" t="s">
        <v>4</v>
      </c>
      <c r="D66" s="7" t="s">
        <v>7</v>
      </c>
      <c r="E66" s="7" t="s">
        <v>238</v>
      </c>
      <c r="F66" s="45" t="s">
        <v>201</v>
      </c>
      <c r="G66" s="35">
        <f>26714.46+18910.21</f>
        <v>45624.67</v>
      </c>
      <c r="H66" s="35"/>
      <c r="I66" s="130">
        <f>H66/G66*100</f>
        <v>0</v>
      </c>
    </row>
    <row r="67" spans="1:9" ht="12.75" customHeight="1">
      <c r="A67" s="221" t="s">
        <v>25</v>
      </c>
      <c r="B67" s="31" t="s">
        <v>24</v>
      </c>
      <c r="C67" s="222" t="s">
        <v>4</v>
      </c>
      <c r="D67" s="223" t="s">
        <v>7</v>
      </c>
      <c r="E67" s="10" t="s">
        <v>226</v>
      </c>
      <c r="F67" s="223"/>
      <c r="G67" s="36">
        <f>G68+G70</f>
        <v>41400</v>
      </c>
      <c r="H67" s="36">
        <f>H68+H70</f>
        <v>0</v>
      </c>
      <c r="I67" s="130">
        <f t="shared" si="0"/>
        <v>0</v>
      </c>
    </row>
    <row r="68" spans="1:9" ht="12.75" customHeight="1">
      <c r="A68" s="224" t="s">
        <v>26</v>
      </c>
      <c r="B68" s="50" t="s">
        <v>24</v>
      </c>
      <c r="C68" s="225" t="s">
        <v>4</v>
      </c>
      <c r="D68" s="28" t="s">
        <v>7</v>
      </c>
      <c r="E68" s="23" t="s">
        <v>227</v>
      </c>
      <c r="F68" s="28"/>
      <c r="G68" s="34">
        <f>G69</f>
        <v>36000</v>
      </c>
      <c r="H68" s="34">
        <f>H69</f>
        <v>0</v>
      </c>
      <c r="I68" s="130">
        <f t="shared" si="0"/>
        <v>0</v>
      </c>
    </row>
    <row r="69" spans="1:9" ht="12.75" customHeight="1">
      <c r="A69" s="201" t="s">
        <v>200</v>
      </c>
      <c r="B69" s="30" t="s">
        <v>24</v>
      </c>
      <c r="C69" s="226" t="s">
        <v>4</v>
      </c>
      <c r="D69" s="8" t="s">
        <v>7</v>
      </c>
      <c r="E69" s="7" t="s">
        <v>227</v>
      </c>
      <c r="F69" s="8" t="s">
        <v>201</v>
      </c>
      <c r="G69" s="35">
        <v>36000</v>
      </c>
      <c r="H69" s="35"/>
      <c r="I69" s="130">
        <f t="shared" si="0"/>
        <v>0</v>
      </c>
    </row>
    <row r="70" spans="1:9" ht="21" customHeight="1">
      <c r="A70" s="49" t="s">
        <v>34</v>
      </c>
      <c r="B70" s="50" t="s">
        <v>24</v>
      </c>
      <c r="C70" s="225" t="s">
        <v>4</v>
      </c>
      <c r="D70" s="28" t="s">
        <v>7</v>
      </c>
      <c r="E70" s="23" t="s">
        <v>228</v>
      </c>
      <c r="F70" s="28"/>
      <c r="G70" s="34">
        <f>G71</f>
        <v>5400</v>
      </c>
      <c r="H70" s="34">
        <f>H71</f>
        <v>0</v>
      </c>
      <c r="I70" s="130">
        <f t="shared" si="0"/>
        <v>0</v>
      </c>
    </row>
    <row r="71" spans="1:9" ht="18.75">
      <c r="A71" s="201" t="s">
        <v>200</v>
      </c>
      <c r="B71" s="30" t="s">
        <v>24</v>
      </c>
      <c r="C71" s="226" t="s">
        <v>4</v>
      </c>
      <c r="D71" s="8" t="s">
        <v>7</v>
      </c>
      <c r="E71" s="7" t="s">
        <v>228</v>
      </c>
      <c r="F71" s="8" t="s">
        <v>201</v>
      </c>
      <c r="G71" s="35">
        <v>5400</v>
      </c>
      <c r="H71" s="35"/>
      <c r="I71" s="130">
        <f t="shared" si="0"/>
        <v>0</v>
      </c>
    </row>
    <row r="72" spans="1:9" ht="18" customHeight="1">
      <c r="A72" s="18" t="s">
        <v>31</v>
      </c>
      <c r="B72" s="57" t="s">
        <v>24</v>
      </c>
      <c r="C72" s="19" t="s">
        <v>3</v>
      </c>
      <c r="D72" s="20"/>
      <c r="E72" s="20"/>
      <c r="F72" s="47"/>
      <c r="G72" s="38">
        <f>G73</f>
        <v>794100</v>
      </c>
      <c r="H72" s="38">
        <f>H73</f>
        <v>467532.76</v>
      </c>
      <c r="I72" s="130">
        <f t="shared" si="0"/>
        <v>58.875804054904926</v>
      </c>
    </row>
    <row r="73" spans="1:9" ht="18.75">
      <c r="A73" s="17" t="s">
        <v>15</v>
      </c>
      <c r="B73" s="33" t="s">
        <v>24</v>
      </c>
      <c r="C73" s="14" t="s">
        <v>3</v>
      </c>
      <c r="D73" s="6" t="s">
        <v>2</v>
      </c>
      <c r="E73" s="6"/>
      <c r="F73" s="68"/>
      <c r="G73" s="37">
        <f>G74+G76+G78+G80+G82</f>
        <v>794100</v>
      </c>
      <c r="H73" s="37">
        <f>H74+H76+H78+H80+H82</f>
        <v>467532.76</v>
      </c>
      <c r="I73" s="130">
        <f t="shared" si="0"/>
        <v>58.875804054904926</v>
      </c>
    </row>
    <row r="74" spans="1:9" ht="18.75">
      <c r="A74" s="227" t="s">
        <v>32</v>
      </c>
      <c r="B74" s="31" t="s">
        <v>24</v>
      </c>
      <c r="C74" s="228" t="s">
        <v>3</v>
      </c>
      <c r="D74" s="10" t="s">
        <v>2</v>
      </c>
      <c r="E74" s="10" t="s">
        <v>229</v>
      </c>
      <c r="F74" s="10"/>
      <c r="G74" s="36">
        <f>G75</f>
        <v>485000</v>
      </c>
      <c r="H74" s="36">
        <f>H75</f>
        <v>467532.76</v>
      </c>
      <c r="I74" s="130">
        <f t="shared" si="0"/>
        <v>96.39850721649485</v>
      </c>
    </row>
    <row r="75" spans="1:9" ht="37.5" customHeight="1">
      <c r="A75" s="201" t="s">
        <v>230</v>
      </c>
      <c r="B75" s="30" t="s">
        <v>24</v>
      </c>
      <c r="C75" s="229" t="s">
        <v>3</v>
      </c>
      <c r="D75" s="7" t="s">
        <v>2</v>
      </c>
      <c r="E75" s="7" t="s">
        <v>229</v>
      </c>
      <c r="F75" s="7" t="s">
        <v>231</v>
      </c>
      <c r="G75" s="39">
        <v>485000</v>
      </c>
      <c r="H75" s="39">
        <v>467532.76</v>
      </c>
      <c r="I75" s="130">
        <f t="shared" si="0"/>
        <v>96.39850721649485</v>
      </c>
    </row>
    <row r="76" spans="1:9" ht="20.25" customHeight="1">
      <c r="A76" s="227" t="s">
        <v>245</v>
      </c>
      <c r="B76" s="31" t="s">
        <v>24</v>
      </c>
      <c r="C76" s="228" t="s">
        <v>3</v>
      </c>
      <c r="D76" s="10" t="s">
        <v>2</v>
      </c>
      <c r="E76" s="10" t="s">
        <v>246</v>
      </c>
      <c r="F76" s="10"/>
      <c r="G76" s="36">
        <f>G77</f>
        <v>149500</v>
      </c>
      <c r="H76" s="36">
        <f>H77</f>
        <v>0</v>
      </c>
      <c r="I76" s="130"/>
    </row>
    <row r="77" spans="1:9" ht="18" customHeight="1">
      <c r="A77" s="201" t="s">
        <v>200</v>
      </c>
      <c r="B77" s="30" t="s">
        <v>24</v>
      </c>
      <c r="C77" s="229" t="s">
        <v>3</v>
      </c>
      <c r="D77" s="7" t="s">
        <v>2</v>
      </c>
      <c r="E77" s="7" t="s">
        <v>246</v>
      </c>
      <c r="F77" s="7" t="s">
        <v>201</v>
      </c>
      <c r="G77" s="39">
        <v>149500</v>
      </c>
      <c r="H77" s="39"/>
      <c r="I77" s="130"/>
    </row>
    <row r="78" spans="1:9" ht="26.25" customHeight="1">
      <c r="A78" s="56" t="s">
        <v>232</v>
      </c>
      <c r="B78" s="31" t="s">
        <v>24</v>
      </c>
      <c r="C78" s="12" t="s">
        <v>3</v>
      </c>
      <c r="D78" s="10" t="s">
        <v>2</v>
      </c>
      <c r="E78" s="10" t="s">
        <v>233</v>
      </c>
      <c r="F78" s="69"/>
      <c r="G78" s="36">
        <f>G79</f>
        <v>10000</v>
      </c>
      <c r="H78" s="36">
        <f>H79</f>
        <v>0</v>
      </c>
      <c r="I78" s="130"/>
    </row>
    <row r="79" spans="1:9" ht="16.5" customHeight="1">
      <c r="A79" s="40" t="s">
        <v>28</v>
      </c>
      <c r="B79" s="30" t="s">
        <v>24</v>
      </c>
      <c r="C79" s="41" t="s">
        <v>3</v>
      </c>
      <c r="D79" s="7" t="s">
        <v>2</v>
      </c>
      <c r="E79" s="7" t="s">
        <v>233</v>
      </c>
      <c r="F79" s="7" t="s">
        <v>206</v>
      </c>
      <c r="G79" s="35">
        <v>10000</v>
      </c>
      <c r="H79" s="35"/>
      <c r="I79" s="130"/>
    </row>
    <row r="80" spans="1:9" ht="15.75" customHeight="1">
      <c r="A80" s="227" t="s">
        <v>247</v>
      </c>
      <c r="B80" s="31" t="s">
        <v>24</v>
      </c>
      <c r="C80" s="228" t="s">
        <v>3</v>
      </c>
      <c r="D80" s="10" t="s">
        <v>2</v>
      </c>
      <c r="E80" s="10" t="s">
        <v>248</v>
      </c>
      <c r="F80" s="10"/>
      <c r="G80" s="36">
        <f>G81</f>
        <v>140600</v>
      </c>
      <c r="H80" s="36">
        <f>H81</f>
        <v>0</v>
      </c>
      <c r="I80" s="130"/>
    </row>
    <row r="81" spans="1:9" ht="16.5" customHeight="1">
      <c r="A81" s="201" t="s">
        <v>200</v>
      </c>
      <c r="B81" s="30" t="s">
        <v>24</v>
      </c>
      <c r="C81" s="229" t="s">
        <v>3</v>
      </c>
      <c r="D81" s="7" t="s">
        <v>2</v>
      </c>
      <c r="E81" s="7" t="s">
        <v>248</v>
      </c>
      <c r="F81" s="7" t="s">
        <v>201</v>
      </c>
      <c r="G81" s="39">
        <v>140600</v>
      </c>
      <c r="H81" s="39"/>
      <c r="I81" s="130"/>
    </row>
    <row r="82" spans="1:9" ht="26.25" customHeight="1">
      <c r="A82" s="227" t="s">
        <v>249</v>
      </c>
      <c r="B82" s="31" t="s">
        <v>24</v>
      </c>
      <c r="C82" s="228" t="s">
        <v>3</v>
      </c>
      <c r="D82" s="10" t="s">
        <v>2</v>
      </c>
      <c r="E82" s="10" t="s">
        <v>250</v>
      </c>
      <c r="F82" s="10"/>
      <c r="G82" s="36">
        <f>G83</f>
        <v>9000</v>
      </c>
      <c r="H82" s="36">
        <f>H83</f>
        <v>0</v>
      </c>
      <c r="I82" s="130">
        <f t="shared" si="0"/>
        <v>0</v>
      </c>
    </row>
    <row r="83" spans="1:9" ht="17.25" customHeight="1">
      <c r="A83" s="201" t="s">
        <v>200</v>
      </c>
      <c r="B83" s="30" t="s">
        <v>24</v>
      </c>
      <c r="C83" s="229" t="s">
        <v>3</v>
      </c>
      <c r="D83" s="7" t="s">
        <v>2</v>
      </c>
      <c r="E83" s="7" t="s">
        <v>250</v>
      </c>
      <c r="F83" s="7" t="s">
        <v>201</v>
      </c>
      <c r="G83" s="39">
        <v>9000</v>
      </c>
      <c r="H83" s="39"/>
      <c r="I83" s="130">
        <f t="shared" si="0"/>
        <v>0</v>
      </c>
    </row>
    <row r="84" spans="1:9" ht="18.75" customHeight="1">
      <c r="A84" s="29" t="s">
        <v>10</v>
      </c>
      <c r="B84" s="57" t="s">
        <v>24</v>
      </c>
      <c r="C84" s="42"/>
      <c r="D84" s="42"/>
      <c r="E84" s="43"/>
      <c r="F84" s="53"/>
      <c r="G84" s="38">
        <f>G11+G32+G37+G46+G53+G72</f>
        <v>4342000</v>
      </c>
      <c r="H84" s="38">
        <f>H11+H32+H37+H46+H53+H72</f>
        <v>2786879.59</v>
      </c>
      <c r="I84" s="130">
        <f t="shared" si="0"/>
        <v>64.18423744818055</v>
      </c>
    </row>
  </sheetData>
  <sheetProtection/>
  <mergeCells count="11">
    <mergeCell ref="C4:C9"/>
    <mergeCell ref="F4:F9"/>
    <mergeCell ref="B1:G1"/>
    <mergeCell ref="H4:H9"/>
    <mergeCell ref="I4:I9"/>
    <mergeCell ref="A2:G2"/>
    <mergeCell ref="D4:D9"/>
    <mergeCell ref="E4:E9"/>
    <mergeCell ref="G4:G9"/>
    <mergeCell ref="A4:A9"/>
    <mergeCell ref="B4:B9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1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50" zoomScalePageLayoutView="0" workbookViewId="0" topLeftCell="A10">
      <selection activeCell="A8" sqref="A8"/>
    </sheetView>
  </sheetViews>
  <sheetFormatPr defaultColWidth="9.00390625" defaultRowHeight="12.75"/>
  <cols>
    <col min="1" max="1" width="30.125" style="0" customWidth="1"/>
    <col min="2" max="2" width="28.375" style="0" customWidth="1"/>
    <col min="3" max="3" width="12.75390625" style="0" customWidth="1"/>
    <col min="4" max="4" width="12.875" style="0" customWidth="1"/>
    <col min="5" max="5" width="7.25390625" style="0" customWidth="1"/>
  </cols>
  <sheetData>
    <row r="1" spans="2:9" ht="39" customHeight="1">
      <c r="B1" s="248" t="s">
        <v>251</v>
      </c>
      <c r="C1" s="248"/>
      <c r="D1" s="74"/>
      <c r="E1" s="74"/>
      <c r="F1" s="74"/>
      <c r="G1" s="74"/>
      <c r="H1" s="74"/>
      <c r="I1" s="74"/>
    </row>
    <row r="2" ht="5.25" customHeight="1">
      <c r="C2" s="73"/>
    </row>
    <row r="3" spans="1:3" ht="30" customHeight="1">
      <c r="A3" s="275" t="s">
        <v>43</v>
      </c>
      <c r="B3" s="248"/>
      <c r="C3" s="248"/>
    </row>
    <row r="4" ht="5.25" customHeight="1" thickBot="1">
      <c r="A4" s="75"/>
    </row>
    <row r="5" ht="16.5" hidden="1" thickBot="1">
      <c r="A5" s="75"/>
    </row>
    <row r="6" spans="1:5" ht="36.75" customHeight="1">
      <c r="A6" s="276" t="s">
        <v>0</v>
      </c>
      <c r="B6" s="278" t="s">
        <v>44</v>
      </c>
      <c r="C6" s="76" t="s">
        <v>147</v>
      </c>
      <c r="D6" s="76" t="s">
        <v>148</v>
      </c>
      <c r="E6" s="269" t="s">
        <v>151</v>
      </c>
    </row>
    <row r="7" spans="1:5" ht="18" customHeight="1" thickBot="1">
      <c r="A7" s="277"/>
      <c r="B7" s="279"/>
      <c r="C7" s="77" t="s">
        <v>45</v>
      </c>
      <c r="D7" s="77" t="s">
        <v>45</v>
      </c>
      <c r="E7" s="270"/>
    </row>
    <row r="8" spans="1:5" ht="66" customHeight="1" thickBot="1">
      <c r="A8" s="78" t="s">
        <v>46</v>
      </c>
      <c r="B8" s="79" t="s">
        <v>47</v>
      </c>
      <c r="C8" s="80">
        <f>C9</f>
        <v>489600</v>
      </c>
      <c r="D8" s="80">
        <f>D9</f>
        <v>-599747.6400000001</v>
      </c>
      <c r="E8" s="131">
        <f>D8/C8*100</f>
        <v>-122.4974754901961</v>
      </c>
    </row>
    <row r="9" spans="1:5" ht="57" customHeight="1" thickBot="1">
      <c r="A9" s="78" t="s">
        <v>48</v>
      </c>
      <c r="B9" s="79" t="s">
        <v>49</v>
      </c>
      <c r="C9" s="80">
        <f>C15+C10</f>
        <v>489600</v>
      </c>
      <c r="D9" s="80">
        <f>D15+D10</f>
        <v>-599747.6400000001</v>
      </c>
      <c r="E9" s="131">
        <f aca="true" t="shared" si="0" ref="E9:E18">D9/C9*100</f>
        <v>-122.4974754901961</v>
      </c>
    </row>
    <row r="10" spans="1:5" ht="18" customHeight="1" thickBot="1">
      <c r="A10" s="271" t="s">
        <v>50</v>
      </c>
      <c r="B10" s="273" t="s">
        <v>51</v>
      </c>
      <c r="C10" s="267">
        <f>C12</f>
        <v>-3852400</v>
      </c>
      <c r="D10" s="267">
        <f>D12</f>
        <v>-3386627.23</v>
      </c>
      <c r="E10" s="131">
        <f t="shared" si="0"/>
        <v>87.90954288235905</v>
      </c>
    </row>
    <row r="11" spans="1:5" ht="20.25" customHeight="1" thickBot="1">
      <c r="A11" s="272"/>
      <c r="B11" s="274"/>
      <c r="C11" s="268"/>
      <c r="D11" s="268"/>
      <c r="E11" s="131"/>
    </row>
    <row r="12" spans="1:5" ht="32.25" customHeight="1" thickBot="1">
      <c r="A12" s="81" t="s">
        <v>52</v>
      </c>
      <c r="B12" s="82" t="s">
        <v>53</v>
      </c>
      <c r="C12" s="83">
        <f>C13</f>
        <v>-3852400</v>
      </c>
      <c r="D12" s="83">
        <f>D13</f>
        <v>-3386627.23</v>
      </c>
      <c r="E12" s="131">
        <f t="shared" si="0"/>
        <v>87.90954288235905</v>
      </c>
    </row>
    <row r="13" spans="1:5" ht="36.75" customHeight="1" thickBot="1">
      <c r="A13" s="81" t="s">
        <v>54</v>
      </c>
      <c r="B13" s="82" t="s">
        <v>55</v>
      </c>
      <c r="C13" s="83">
        <f>C14</f>
        <v>-3852400</v>
      </c>
      <c r="D13" s="83">
        <f>D14</f>
        <v>-3386627.23</v>
      </c>
      <c r="E13" s="131">
        <f t="shared" si="0"/>
        <v>87.90954288235905</v>
      </c>
    </row>
    <row r="14" spans="1:5" ht="52.5" customHeight="1" thickBot="1">
      <c r="A14" s="81" t="s">
        <v>56</v>
      </c>
      <c r="B14" s="82" t="s">
        <v>57</v>
      </c>
      <c r="C14" s="83">
        <f>-дох!L58</f>
        <v>-3852400</v>
      </c>
      <c r="D14" s="83">
        <f>-дох!M58</f>
        <v>-3386627.23</v>
      </c>
      <c r="E14" s="131">
        <f t="shared" si="0"/>
        <v>87.90954288235905</v>
      </c>
    </row>
    <row r="15" spans="1:5" ht="35.25" customHeight="1" thickBot="1">
      <c r="A15" s="78" t="s">
        <v>58</v>
      </c>
      <c r="B15" s="79" t="s">
        <v>59</v>
      </c>
      <c r="C15" s="80">
        <f aca="true" t="shared" si="1" ref="C15:D17">C16</f>
        <v>4342000</v>
      </c>
      <c r="D15" s="80">
        <f t="shared" si="1"/>
        <v>2786879.59</v>
      </c>
      <c r="E15" s="131">
        <f t="shared" si="0"/>
        <v>64.18423744818055</v>
      </c>
    </row>
    <row r="16" spans="1:5" ht="36.75" customHeight="1" thickBot="1">
      <c r="A16" s="81" t="s">
        <v>60</v>
      </c>
      <c r="B16" s="82" t="s">
        <v>61</v>
      </c>
      <c r="C16" s="84">
        <f t="shared" si="1"/>
        <v>4342000</v>
      </c>
      <c r="D16" s="84">
        <f t="shared" si="1"/>
        <v>2786879.59</v>
      </c>
      <c r="E16" s="131">
        <f t="shared" si="0"/>
        <v>64.18423744818055</v>
      </c>
    </row>
    <row r="17" spans="1:5" ht="38.25" customHeight="1" thickBot="1">
      <c r="A17" s="81" t="s">
        <v>62</v>
      </c>
      <c r="B17" s="82" t="s">
        <v>63</v>
      </c>
      <c r="C17" s="84">
        <f t="shared" si="1"/>
        <v>4342000</v>
      </c>
      <c r="D17" s="84">
        <f t="shared" si="1"/>
        <v>2786879.59</v>
      </c>
      <c r="E17" s="131">
        <f t="shared" si="0"/>
        <v>64.18423744818055</v>
      </c>
    </row>
    <row r="18" spans="1:5" ht="53.25" customHeight="1" thickBot="1">
      <c r="A18" s="81" t="s">
        <v>64</v>
      </c>
      <c r="B18" s="82" t="s">
        <v>65</v>
      </c>
      <c r="C18" s="84">
        <f>ведомст!G84</f>
        <v>4342000</v>
      </c>
      <c r="D18" s="84">
        <f>ведомст!H84</f>
        <v>2786879.59</v>
      </c>
      <c r="E18" s="131">
        <f t="shared" si="0"/>
        <v>64.18423744818055</v>
      </c>
    </row>
    <row r="19" ht="12.75">
      <c r="A19" s="3"/>
    </row>
    <row r="21" ht="15">
      <c r="A21" s="85"/>
    </row>
  </sheetData>
  <sheetProtection/>
  <mergeCells count="9">
    <mergeCell ref="B1:C1"/>
    <mergeCell ref="D10:D11"/>
    <mergeCell ref="E6:E7"/>
    <mergeCell ref="A10:A11"/>
    <mergeCell ref="B10:B11"/>
    <mergeCell ref="C10:C11"/>
    <mergeCell ref="A3:C3"/>
    <mergeCell ref="A6:A7"/>
    <mergeCell ref="B6:B7"/>
  </mergeCells>
  <printOptions/>
  <pageMargins left="0.96" right="0.1968503937007874" top="0.1968503937007874" bottom="0.1968503937007874" header="0.511811023622047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Ирина</cp:lastModifiedBy>
  <cp:lastPrinted>2014-11-10T10:05:13Z</cp:lastPrinted>
  <dcterms:created xsi:type="dcterms:W3CDTF">2004-09-08T10:28:32Z</dcterms:created>
  <dcterms:modified xsi:type="dcterms:W3CDTF">2014-11-10T10:05:25Z</dcterms:modified>
  <cp:category/>
  <cp:version/>
  <cp:contentType/>
  <cp:contentStatus/>
</cp:coreProperties>
</file>