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695" activeTab="0"/>
  </bookViews>
  <sheets>
    <sheet name="поясн" sheetId="1" r:id="rId1"/>
    <sheet name="ведомст" sheetId="2" r:id="rId2"/>
    <sheet name="функц" sheetId="3" r:id="rId3"/>
  </sheets>
  <definedNames>
    <definedName name="_xlnm.Print_Area" localSheetId="1">'ведомст'!$A$1:$G$356</definedName>
    <definedName name="_xlnm.Print_Area" localSheetId="0">'поясн'!$A$1:$H$371</definedName>
    <definedName name="_xlnm.Print_Area" localSheetId="2">'функц'!$A$1:$F$375</definedName>
  </definedNames>
  <calcPr fullCalcOnLoad="1"/>
</workbook>
</file>

<file path=xl/sharedStrings.xml><?xml version="1.0" encoding="utf-8"?>
<sst xmlns="http://schemas.openxmlformats.org/spreadsheetml/2006/main" count="5135" uniqueCount="326">
  <si>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</si>
  <si>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</si>
  <si>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</si>
  <si>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</si>
  <si>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</si>
  <si>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</si>
  <si>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</si>
  <si>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</si>
  <si>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</si>
  <si>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</si>
  <si>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</si>
  <si>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</si>
  <si>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</si>
  <si>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</si>
  <si>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</si>
  <si>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</si>
  <si>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</si>
  <si>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</si>
  <si>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</si>
  <si>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</si>
  <si>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</si>
  <si>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</si>
  <si>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</si>
  <si>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</si>
  <si>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</si>
  <si>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</si>
  <si>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</si>
  <si>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</si>
  <si>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</si>
  <si>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</si>
  <si>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</si>
  <si>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</si>
  <si>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</si>
  <si>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</si>
  <si>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</si>
  <si>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</si>
  <si>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</si>
  <si>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</si>
  <si>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</si>
  <si>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</si>
  <si>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</si>
  <si>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</si>
  <si>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</si>
  <si>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</si>
  <si>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</si>
  <si>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</si>
  <si>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</si>
  <si>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</si>
  <si>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</si>
  <si>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</si>
  <si>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</si>
  <si>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Приложение № 6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</si>
  <si>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</si>
  <si>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</si>
  <si>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</si>
  <si>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</si>
  <si>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</si>
  <si>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</si>
  <si>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</si>
  <si>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</si>
  <si>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</si>
  <si>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</si>
  <si>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</si>
  <si>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</si>
  <si>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</si>
  <si>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</si>
  <si>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</si>
  <si>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</si>
  <si>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</si>
  <si>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</si>
  <si>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</si>
  <si>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</si>
  <si>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</si>
  <si>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</si>
  <si>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</si>
  <si>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</si>
  <si>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</si>
  <si>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</si>
  <si>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</si>
  <si>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</si>
  <si>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</si>
  <si>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</si>
  <si>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</si>
  <si>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</si>
  <si>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</si>
  <si>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</si>
  <si>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</si>
  <si>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</si>
  <si>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</si>
  <si>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</si>
  <si>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</si>
  <si>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</si>
  <si>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</si>
  <si>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</si>
  <si>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</si>
  <si>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</si>
  <si>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</si>
  <si>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</si>
  <si>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</si>
  <si>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</si>
  <si>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</si>
  <si>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</si>
  <si>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</si>
  <si>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</si>
  <si>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</si>
  <si>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</si>
  <si>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</si>
  <si>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</si>
  <si>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</si>
  <si>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</si>
  <si>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</si>
  <si>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</si>
  <si>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</si>
  <si>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</si>
  <si>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</si>
  <si>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</si>
  <si>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</si>
  <si>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</si>
  <si>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</si>
  <si>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</si>
  <si>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</si>
  <si>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</si>
  <si>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</si>
  <si>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</si>
  <si>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</si>
  <si>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</si>
  <si>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</si>
  <si>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</si>
  <si>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</si>
  <si>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</si>
  <si>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</si>
  <si>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</si>
  <si>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</si>
  <si>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</si>
  <si>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</si>
  <si>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</si>
  <si>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</si>
  <si>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</si>
  <si>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</si>
  <si>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</si>
  <si>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</si>
  <si>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</si>
  <si>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</si>
  <si>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</si>
  <si>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</si>
  <si>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</si>
  <si>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</si>
  <si>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</si>
  <si>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</si>
  <si>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</si>
  <si>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</si>
  <si>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</si>
  <si>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</si>
  <si>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</si>
  <si>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</si>
  <si>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</si>
  <si>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</si>
  <si>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</si>
  <si>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</si>
  <si>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</si>
  <si>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</si>
  <si>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</si>
  <si>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</si>
  <si>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</si>
  <si>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</si>
  <si>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</si>
  <si>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</si>
  <si>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</si>
  <si>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</si>
  <si>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</si>
  <si>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</si>
  <si>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</si>
  <si>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</si>
  <si>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</si>
  <si>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</si>
  <si>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</si>
  <si>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</si>
  <si>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</si>
  <si>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</si>
  <si>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</si>
  <si>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</si>
  <si>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</si>
  <si>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</si>
  <si>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</si>
  <si>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</si>
  <si>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</si>
  <si>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</si>
  <si>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</si>
  <si>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</si>
  <si>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</si>
  <si>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</si>
  <si>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</si>
  <si>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</si>
  <si>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</si>
  <si>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</si>
  <si>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</si>
  <si>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</si>
  <si>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</si>
  <si>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</si>
  <si>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</si>
  <si>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</si>
  <si>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</si>
  <si>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</si>
  <si>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</si>
  <si>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</si>
  <si>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</si>
  <si>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</si>
  <si>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</si>
  <si>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</si>
  <si>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</si>
  <si>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</si>
  <si>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</si>
  <si>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</si>
  <si>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</si>
  <si>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</si>
  <si>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</si>
  <si>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</si>
  <si>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</si>
  <si>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</si>
  <si>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</si>
  <si>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</si>
  <si>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</si>
  <si>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</si>
  <si>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</si>
  <si>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</si>
  <si>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</si>
  <si>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</si>
  <si>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</si>
  <si>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</si>
  <si>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</si>
  <si>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2014 год 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</si>
  <si>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</si>
  <si>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</si>
  <si>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</si>
  <si>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</si>
  <si>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</si>
  <si>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</si>
  <si>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</si>
  <si>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</si>
  <si>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</si>
  <si>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</si>
  <si>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</si>
  <si>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09 3 7795</t>
  </si>
  <si>
    <t>01 0 4206</t>
  </si>
  <si>
    <t>04 0 0402</t>
  </si>
  <si>
    <t>01 0 4309</t>
  </si>
  <si>
    <t>06 4 4215</t>
  </si>
  <si>
    <t>06 0 4214</t>
  </si>
  <si>
    <t>ПОЯСНИТЕЛЬНАЯ ЗАПИСКА ПО РАСХОДАМ</t>
  </si>
  <si>
    <t>С ИЗМЕНЕНИЯМИ</t>
  </si>
  <si>
    <t>Отклонение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</si>
  <si>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</si>
  <si>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</si>
  <si>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</si>
  <si>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</si>
  <si>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</si>
  <si>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</si>
  <si>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</si>
  <si>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</si>
  <si>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</si>
  <si>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</si>
  <si>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</si>
  <si>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</si>
  <si>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</si>
  <si>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</si>
  <si>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</si>
  <si>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</si>
  <si>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</si>
  <si>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</si>
  <si>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</si>
  <si>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</si>
  <si>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</si>
  <si>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</si>
  <si>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</si>
  <si>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</si>
  <si>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</si>
  <si>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</si>
  <si>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</si>
  <si>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</si>
  <si>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</si>
  <si>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</si>
  <si>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</si>
  <si>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за счет остатка на 01.01.2014 года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</si>
  <si>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</si>
  <si>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</si>
  <si>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</si>
  <si>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</si>
  <si>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</si>
  <si>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</si>
  <si>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Общеэкономическое вопросы</t>
  </si>
  <si>
    <t>Иные межбюджетные трансферты на реализацию дополнительных мероприятий в сфере занятости населения</t>
  </si>
  <si>
    <t>09 0 5083</t>
  </si>
  <si>
    <t>Субсидии за счет средств ФБ на реализацию программы  "Развитие и поддержка малого и среднего предпринимательства"</t>
  </si>
  <si>
    <t>09 1 5064</t>
  </si>
  <si>
    <t>Субсидии на программу "Доступная среда" за счет ФБ</t>
  </si>
  <si>
    <t>01 0 5027</t>
  </si>
  <si>
    <t>Софинансирование за счет средств местного бюджета субсидии на программу "Доступная среда" за счет ФБ</t>
  </si>
  <si>
    <t>01 9 5027</t>
  </si>
  <si>
    <t>03 0 4309</t>
  </si>
  <si>
    <t>Субсидии на реализацию мероприятий федеральной целевой программы "Культура России (2012 - 2018 годы)"</t>
  </si>
  <si>
    <t>03 0 5014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</si>
  <si>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</si>
  <si>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</si>
  <si>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Субсидии на комплектование книжных фондов библиотек муниципальных образований</t>
  </si>
  <si>
    <t>03 6 4311</t>
  </si>
  <si>
    <t>Софинансирование за счет средств местного бюджета субсидии на комплектование книжных фондов библиотек муниципальных образований</t>
  </si>
  <si>
    <t>03 9 4311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</si>
  <si>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</si>
  <si>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04 0 4216</t>
  </si>
  <si>
    <t>06 0 4309</t>
  </si>
  <si>
    <t>05 0 4309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</si>
  <si>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</si>
  <si>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01 9 4309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</si>
  <si>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</si>
  <si>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</si>
  <si>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</si>
  <si>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05 0 7001</t>
  </si>
  <si>
    <t>Субсидия на осуществление первоочередных мероприятий по выполнению поступивших в период избирательных кампаний наказов избирателей</t>
  </si>
  <si>
    <t>08 0 9999</t>
  </si>
  <si>
    <t>Дорожное хозяйство (дорожные фонды)</t>
  </si>
  <si>
    <t>09 0 9999</t>
  </si>
  <si>
    <t>07 0 9999</t>
  </si>
  <si>
    <t>Субсидии на программу "Доступная среда" за счет бюджета РК</t>
  </si>
  <si>
    <t>01 0 0290</t>
  </si>
  <si>
    <t>Субсидии на выплату денежного вознаграждения за классное руководство за счет ФБ</t>
  </si>
  <si>
    <t>01 0 5087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</si>
</sst>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&quot;р.&quot;"/>
    <numFmt numFmtId="179" formatCode="#,##0.00_р_.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2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Border="1" applyAlignment="1">
      <alignment vertical="top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24" borderId="17" xfId="0" applyNumberFormat="1" applyFont="1" applyFill="1" applyBorder="1" applyAlignment="1" applyProtection="1">
      <alignment horizontal="center" vertical="top"/>
      <protection locked="0"/>
    </xf>
    <xf numFmtId="49" fontId="11" fillId="2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9" fontId="3" fillId="24" borderId="15" xfId="0" applyNumberFormat="1" applyFont="1" applyFill="1" applyBorder="1" applyAlignment="1">
      <alignment horizontal="center" vertical="top"/>
    </xf>
    <xf numFmtId="49" fontId="3" fillId="24" borderId="17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49" fontId="11" fillId="24" borderId="15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7" xfId="0" applyNumberFormat="1" applyFont="1" applyFill="1" applyBorder="1" applyAlignment="1" applyProtection="1">
      <alignment horizontal="center" vertical="top"/>
      <protection locked="0"/>
    </xf>
    <xf numFmtId="4" fontId="11" fillId="24" borderId="18" xfId="0" applyNumberFormat="1" applyFont="1" applyFill="1" applyBorder="1" applyAlignment="1">
      <alignment vertical="top"/>
    </xf>
    <xf numFmtId="4" fontId="6" fillId="0" borderId="18" xfId="0" applyNumberFormat="1" applyFont="1" applyFill="1" applyBorder="1" applyAlignment="1">
      <alignment vertical="top"/>
    </xf>
    <xf numFmtId="4" fontId="16" fillId="0" borderId="18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49" fontId="6" fillId="0" borderId="22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/>
    </xf>
    <xf numFmtId="49" fontId="16" fillId="0" borderId="21" xfId="0" applyNumberFormat="1" applyFont="1" applyBorder="1" applyAlignment="1" applyProtection="1">
      <alignment horizontal="center" vertical="top"/>
      <protection locked="0"/>
    </xf>
    <xf numFmtId="4" fontId="16" fillId="0" borderId="23" xfId="0" applyNumberFormat="1" applyFont="1" applyBorder="1" applyAlignment="1">
      <alignment vertical="top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0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49" fontId="11" fillId="2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24" borderId="24" xfId="0" applyNumberFormat="1" applyFont="1" applyFill="1" applyBorder="1" applyAlignment="1" applyProtection="1">
      <alignment horizontal="center" vertical="top"/>
      <protection locked="0"/>
    </xf>
    <xf numFmtId="49" fontId="3" fillId="24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5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Border="1" applyAlignment="1" applyProtection="1">
      <alignment horizontal="center" vertical="top"/>
      <protection locked="0"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16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2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24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" fontId="6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28" xfId="0" applyNumberFormat="1" applyFont="1" applyFill="1" applyBorder="1" applyAlignment="1">
      <alignment horizontal="center" vertical="top"/>
    </xf>
    <xf numFmtId="49" fontId="2" fillId="24" borderId="24" xfId="0" applyNumberFormat="1" applyFont="1" applyFill="1" applyBorder="1" applyAlignment="1" applyProtection="1">
      <alignment horizontal="center" vertical="top"/>
      <protection locked="0"/>
    </xf>
    <xf numFmtId="49" fontId="2" fillId="24" borderId="10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4" borderId="17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4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>
      <alignment vertical="top"/>
    </xf>
    <xf numFmtId="49" fontId="3" fillId="24" borderId="29" xfId="0" applyNumberFormat="1" applyFont="1" applyFill="1" applyBorder="1" applyAlignment="1">
      <alignment horizontal="left" vertical="top"/>
    </xf>
    <xf numFmtId="49" fontId="3" fillId="24" borderId="30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31" xfId="0" applyNumberFormat="1" applyFont="1" applyFill="1" applyBorder="1" applyAlignment="1">
      <alignment horizontal="center" vertical="top"/>
    </xf>
    <xf numFmtId="4" fontId="11" fillId="24" borderId="32" xfId="0" applyNumberFormat="1" applyFont="1" applyFill="1" applyBorder="1" applyAlignment="1">
      <alignment vertical="top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4" fontId="2" fillId="25" borderId="10" xfId="0" applyNumberFormat="1" applyFont="1" applyFill="1" applyBorder="1" applyAlignment="1">
      <alignment vertical="top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Border="1" applyAlignment="1">
      <alignment wrapText="1"/>
    </xf>
    <xf numFmtId="178" fontId="16" fillId="0" borderId="10" xfId="0" applyNumberFormat="1" applyFont="1" applyFill="1" applyBorder="1" applyAlignment="1">
      <alignment horizontal="left" vertical="center" wrapText="1"/>
    </xf>
    <xf numFmtId="179" fontId="16" fillId="0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left" vertical="center" wrapText="1"/>
    </xf>
    <xf numFmtId="179" fontId="16" fillId="0" borderId="0" xfId="0" applyNumberFormat="1" applyFont="1" applyAlignment="1">
      <alignment wrapText="1"/>
    </xf>
    <xf numFmtId="179" fontId="6" fillId="0" borderId="11" xfId="0" applyNumberFormat="1" applyFont="1" applyBorder="1" applyAlignment="1">
      <alignment/>
    </xf>
    <xf numFmtId="179" fontId="16" fillId="0" borderId="11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6" fillId="0" borderId="11" xfId="0" applyNumberFormat="1" applyFont="1" applyBorder="1" applyAlignment="1">
      <alignment horizontal="left" vertical="top" wrapText="1"/>
    </xf>
    <xf numFmtId="179" fontId="16" fillId="0" borderId="10" xfId="0" applyNumberFormat="1" applyFont="1" applyFill="1" applyBorder="1" applyAlignment="1">
      <alignment horizontal="left" vertical="center" wrapText="1"/>
    </xf>
    <xf numFmtId="179" fontId="2" fillId="0" borderId="16" xfId="0" applyNumberFormat="1" applyFont="1" applyFill="1" applyBorder="1" applyAlignment="1">
      <alignment horizontal="left" vertical="center" wrapText="1"/>
    </xf>
    <xf numFmtId="179" fontId="16" fillId="0" borderId="11" xfId="0" applyNumberFormat="1" applyFont="1" applyBorder="1" applyAlignment="1">
      <alignment horizontal="left" vertical="top" wrapText="1"/>
    </xf>
    <xf numFmtId="179" fontId="11" fillId="24" borderId="10" xfId="0" applyNumberFormat="1" applyFont="1" applyFill="1" applyBorder="1" applyAlignment="1">
      <alignment horizontal="left" vertical="center" wrapText="1"/>
    </xf>
    <xf numFmtId="179" fontId="6" fillId="0" borderId="33" xfId="0" applyNumberFormat="1" applyFont="1" applyBorder="1" applyAlignment="1">
      <alignment horizontal="left" vertical="top" wrapText="1"/>
    </xf>
    <xf numFmtId="179" fontId="16" fillId="0" borderId="10" xfId="0" applyNumberFormat="1" applyFont="1" applyBorder="1" applyAlignment="1">
      <alignment wrapText="1"/>
    </xf>
    <xf numFmtId="179" fontId="11" fillId="24" borderId="10" xfId="0" applyNumberFormat="1" applyFont="1" applyFill="1" applyBorder="1" applyAlignment="1">
      <alignment wrapText="1"/>
    </xf>
    <xf numFmtId="179" fontId="6" fillId="26" borderId="10" xfId="0" applyNumberFormat="1" applyFont="1" applyFill="1" applyBorder="1" applyAlignment="1">
      <alignment wrapText="1"/>
    </xf>
    <xf numFmtId="179" fontId="16" fillId="0" borderId="11" xfId="0" applyNumberFormat="1" applyFont="1" applyFill="1" applyBorder="1" applyAlignment="1">
      <alignment horizontal="left" vertical="center" wrapText="1"/>
    </xf>
    <xf numFmtId="179" fontId="2" fillId="0" borderId="11" xfId="0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left" vertical="center" wrapText="1"/>
    </xf>
    <xf numFmtId="179" fontId="16" fillId="0" borderId="17" xfId="0" applyNumberFormat="1" applyFont="1" applyBorder="1" applyAlignment="1">
      <alignment wrapText="1"/>
    </xf>
    <xf numFmtId="179" fontId="16" fillId="0" borderId="10" xfId="0" applyNumberFormat="1" applyFont="1" applyBorder="1" applyAlignment="1">
      <alignment horizontal="left" vertical="top" wrapText="1"/>
    </xf>
    <xf numFmtId="179" fontId="11" fillId="24" borderId="11" xfId="0" applyNumberFormat="1" applyFont="1" applyFill="1" applyBorder="1" applyAlignment="1">
      <alignment horizontal="left" vertical="top" wrapText="1"/>
    </xf>
    <xf numFmtId="179" fontId="9" fillId="0" borderId="11" xfId="0" applyNumberFormat="1" applyFont="1" applyBorder="1" applyAlignment="1">
      <alignment horizontal="left" vertical="center" wrapText="1"/>
    </xf>
    <xf numFmtId="179" fontId="16" fillId="0" borderId="10" xfId="0" applyNumberFormat="1" applyFont="1" applyBorder="1" applyAlignment="1">
      <alignment wrapText="1"/>
    </xf>
    <xf numFmtId="179" fontId="9" fillId="0" borderId="11" xfId="0" applyNumberFormat="1" applyFont="1" applyBorder="1" applyAlignment="1">
      <alignment horizontal="left" vertical="top" wrapText="1"/>
    </xf>
    <xf numFmtId="179" fontId="16" fillId="0" borderId="11" xfId="0" applyNumberFormat="1" applyFont="1" applyBorder="1" applyAlignment="1">
      <alignment wrapText="1"/>
    </xf>
    <xf numFmtId="179" fontId="2" fillId="0" borderId="11" xfId="0" applyNumberFormat="1" applyFont="1" applyBorder="1" applyAlignment="1">
      <alignment horizontal="left" vertical="top" wrapText="1"/>
    </xf>
    <xf numFmtId="179" fontId="10" fillId="0" borderId="11" xfId="0" applyNumberFormat="1" applyFont="1" applyBorder="1" applyAlignment="1">
      <alignment horizontal="left" vertical="top" wrapText="1"/>
    </xf>
    <xf numFmtId="179" fontId="2" fillId="0" borderId="0" xfId="0" applyNumberFormat="1" applyFont="1" applyFill="1" applyBorder="1" applyAlignment="1">
      <alignment horizontal="left" vertical="center" wrapText="1"/>
    </xf>
    <xf numFmtId="179" fontId="10" fillId="0" borderId="10" xfId="0" applyNumberFormat="1" applyFont="1" applyBorder="1" applyAlignment="1">
      <alignment wrapText="1"/>
    </xf>
    <xf numFmtId="179" fontId="10" fillId="0" borderId="10" xfId="0" applyNumberFormat="1" applyFont="1" applyFill="1" applyBorder="1" applyAlignment="1">
      <alignment horizontal="left" vertical="center" wrapText="1"/>
    </xf>
    <xf numFmtId="179" fontId="2" fillId="0" borderId="17" xfId="0" applyNumberFormat="1" applyFont="1" applyFill="1" applyBorder="1" applyAlignment="1">
      <alignment horizontal="left" vertical="center" wrapText="1"/>
    </xf>
    <xf numFmtId="179" fontId="16" fillId="0" borderId="33" xfId="0" applyNumberFormat="1" applyFont="1" applyBorder="1" applyAlignment="1">
      <alignment horizontal="left" vertical="top" wrapText="1"/>
    </xf>
    <xf numFmtId="179" fontId="10" fillId="0" borderId="33" xfId="0" applyNumberFormat="1" applyFont="1" applyBorder="1" applyAlignment="1">
      <alignment horizontal="left" vertical="top" wrapText="1"/>
    </xf>
    <xf numFmtId="179" fontId="11" fillId="22" borderId="11" xfId="0" applyNumberFormat="1" applyFont="1" applyFill="1" applyBorder="1" applyAlignment="1">
      <alignment horizontal="left" vertical="top" wrapText="1"/>
    </xf>
    <xf numFmtId="179" fontId="16" fillId="0" borderId="11" xfId="0" applyNumberFormat="1" applyFont="1" applyBorder="1" applyAlignment="1">
      <alignment horizontal="left" vertical="center" wrapText="1"/>
    </xf>
    <xf numFmtId="179" fontId="16" fillId="0" borderId="24" xfId="0" applyNumberFormat="1" applyFont="1" applyFill="1" applyBorder="1" applyAlignment="1">
      <alignment horizontal="left" vertical="center" wrapText="1"/>
    </xf>
    <xf numFmtId="179" fontId="16" fillId="0" borderId="11" xfId="0" applyNumberFormat="1" applyFont="1" applyBorder="1" applyAlignment="1">
      <alignment horizontal="left" vertical="top" wrapText="1"/>
    </xf>
    <xf numFmtId="179" fontId="16" fillId="0" borderId="0" xfId="0" applyNumberFormat="1" applyFont="1" applyAlignment="1">
      <alignment wrapText="1"/>
    </xf>
    <xf numFmtId="179" fontId="38" fillId="0" borderId="10" xfId="53" applyNumberFormat="1" applyFont="1" applyFill="1" applyBorder="1" applyAlignment="1" applyProtection="1">
      <alignment horizontal="left" vertical="top" wrapText="1"/>
      <protection hidden="1"/>
    </xf>
    <xf numFmtId="179" fontId="16" fillId="0" borderId="11" xfId="0" applyNumberFormat="1" applyFont="1" applyBorder="1" applyAlignment="1">
      <alignment horizontal="left" vertical="top" wrapText="1"/>
    </xf>
    <xf numFmtId="179" fontId="3" fillId="24" borderId="24" xfId="0" applyNumberFormat="1" applyFont="1" applyFill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left" vertical="top" wrapText="1"/>
    </xf>
    <xf numFmtId="179" fontId="3" fillId="24" borderId="10" xfId="0" applyNumberFormat="1" applyFont="1" applyFill="1" applyBorder="1" applyAlignment="1">
      <alignment horizontal="left" vertical="top" wrapText="1"/>
    </xf>
    <xf numFmtId="179" fontId="10" fillId="0" borderId="10" xfId="0" applyNumberFormat="1" applyFont="1" applyBorder="1" applyAlignment="1">
      <alignment wrapText="1"/>
    </xf>
    <xf numFmtId="179" fontId="11" fillId="24" borderId="10" xfId="0" applyNumberFormat="1" applyFont="1" applyFill="1" applyBorder="1" applyAlignment="1">
      <alignment horizontal="left" vertical="top" wrapText="1"/>
    </xf>
    <xf numFmtId="179" fontId="6" fillId="0" borderId="10" xfId="0" applyNumberFormat="1" applyFont="1" applyFill="1" applyBorder="1" applyAlignment="1">
      <alignment horizontal="left" vertical="top" wrapText="1"/>
    </xf>
    <xf numFmtId="179" fontId="2" fillId="0" borderId="10" xfId="0" applyNumberFormat="1" applyFont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horizontal="left" vertical="top" wrapText="1"/>
    </xf>
    <xf numFmtId="179" fontId="16" fillId="0" borderId="33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left" vertical="top" wrapText="1"/>
    </xf>
    <xf numFmtId="179" fontId="16" fillId="0" borderId="34" xfId="0" applyNumberFormat="1" applyFont="1" applyFill="1" applyBorder="1" applyAlignment="1">
      <alignment horizontal="left" vertical="center" wrapText="1"/>
    </xf>
    <xf numFmtId="179" fontId="2" fillId="0" borderId="16" xfId="0" applyNumberFormat="1" applyFont="1" applyFill="1" applyBorder="1" applyAlignment="1">
      <alignment horizontal="left" vertical="top" wrapText="1"/>
    </xf>
    <xf numFmtId="179" fontId="3" fillId="24" borderId="35" xfId="0" applyNumberFormat="1" applyFont="1" applyFill="1" applyBorder="1" applyAlignment="1" applyProtection="1">
      <alignment horizontal="right" vertical="top" wrapText="1"/>
      <protection/>
    </xf>
    <xf numFmtId="179" fontId="0" fillId="0" borderId="0" xfId="0" applyNumberFormat="1" applyAlignment="1">
      <alignment/>
    </xf>
    <xf numFmtId="179" fontId="19" fillId="0" borderId="10" xfId="0" applyNumberFormat="1" applyFont="1" applyBorder="1" applyAlignment="1">
      <alignment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7" fillId="0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0" fillId="0" borderId="23" xfId="0" applyBorder="1" applyAlignment="1">
      <alignment/>
    </xf>
    <xf numFmtId="0" fontId="18" fillId="0" borderId="23" xfId="0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left" vertical="center" wrapText="1"/>
    </xf>
    <xf numFmtId="179" fontId="16" fillId="0" borderId="11" xfId="0" applyNumberFormat="1" applyFont="1" applyFill="1" applyBorder="1" applyAlignment="1">
      <alignment horizontal="left" vertical="center" wrapText="1"/>
    </xf>
    <xf numFmtId="179" fontId="16" fillId="0" borderId="16" xfId="0" applyNumberFormat="1" applyFont="1" applyFill="1" applyBorder="1" applyAlignment="1">
      <alignment horizontal="left" vertical="center" wrapText="1"/>
    </xf>
    <xf numFmtId="179" fontId="16" fillId="0" borderId="16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2"/>
  <sheetViews>
    <sheetView tabSelected="1" zoomScalePageLayoutView="0" workbookViewId="0" topLeftCell="A1">
      <selection activeCell="A10" sqref="A10:A382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14.375" style="0" customWidth="1"/>
    <col min="5" max="5" width="5.875" style="0" customWidth="1"/>
    <col min="6" max="6" width="17.875" style="0" customWidth="1"/>
    <col min="7" max="7" width="17.25390625" style="0" customWidth="1"/>
    <col min="8" max="8" width="15.75390625" style="0" customWidth="1"/>
  </cols>
  <sheetData>
    <row r="1" spans="1:6" ht="21.75" customHeight="1">
      <c r="A1" s="277" t="s">
        <v>248</v>
      </c>
      <c r="B1" s="277"/>
      <c r="C1" s="277"/>
      <c r="D1" s="277"/>
      <c r="E1" s="277"/>
      <c r="F1" s="87"/>
    </row>
    <row r="2" spans="1:6" ht="13.5" thickBot="1">
      <c r="A2" s="1"/>
      <c r="B2" s="2"/>
      <c r="C2" s="2"/>
      <c r="D2" s="4"/>
      <c r="E2" s="4"/>
      <c r="F2" s="3" t="s">
        <v>65</v>
      </c>
    </row>
    <row r="3" spans="1:8" ht="12.75" customHeight="1">
      <c r="A3" s="278" t="s">
        <v>0</v>
      </c>
      <c r="B3" s="281" t="s">
        <v>1</v>
      </c>
      <c r="C3" s="284" t="s">
        <v>10</v>
      </c>
      <c r="D3" s="287" t="s">
        <v>20</v>
      </c>
      <c r="E3" s="289" t="s">
        <v>21</v>
      </c>
      <c r="F3" s="274" t="s">
        <v>22</v>
      </c>
      <c r="G3" s="274" t="s">
        <v>249</v>
      </c>
      <c r="H3" s="274" t="s">
        <v>250</v>
      </c>
    </row>
    <row r="4" spans="1:8" ht="12.75">
      <c r="A4" s="279"/>
      <c r="B4" s="282"/>
      <c r="C4" s="285"/>
      <c r="D4" s="288"/>
      <c r="E4" s="290"/>
      <c r="F4" s="275"/>
      <c r="G4" s="275"/>
      <c r="H4" s="275"/>
    </row>
    <row r="5" spans="1:8" ht="12.75">
      <c r="A5" s="279"/>
      <c r="B5" s="282"/>
      <c r="C5" s="285"/>
      <c r="D5" s="288"/>
      <c r="E5" s="290"/>
      <c r="F5" s="275"/>
      <c r="G5" s="275"/>
      <c r="H5" s="275"/>
    </row>
    <row r="6" spans="1:8" ht="12.75">
      <c r="A6" s="279"/>
      <c r="B6" s="282"/>
      <c r="C6" s="285"/>
      <c r="D6" s="288"/>
      <c r="E6" s="290"/>
      <c r="F6" s="275"/>
      <c r="G6" s="275"/>
      <c r="H6" s="275"/>
    </row>
    <row r="7" spans="1:8" ht="12.75">
      <c r="A7" s="279"/>
      <c r="B7" s="282"/>
      <c r="C7" s="285"/>
      <c r="D7" s="288"/>
      <c r="E7" s="290"/>
      <c r="F7" s="275"/>
      <c r="G7" s="275"/>
      <c r="H7" s="275"/>
    </row>
    <row r="8" spans="1:8" ht="13.5" thickBot="1">
      <c r="A8" s="280"/>
      <c r="B8" s="283"/>
      <c r="C8" s="286"/>
      <c r="D8" s="288"/>
      <c r="E8" s="291"/>
      <c r="F8" s="276"/>
      <c r="G8" s="276"/>
      <c r="H8" s="276"/>
    </row>
    <row r="9" spans="1:8" ht="15.75">
      <c r="A9" s="106" t="s">
        <v>16</v>
      </c>
      <c r="B9" s="105" t="s">
        <v>2</v>
      </c>
      <c r="C9" s="125"/>
      <c r="D9" s="105"/>
      <c r="E9" s="136"/>
      <c r="F9" s="21">
        <f>F10+F13+F49+F52</f>
        <v>26197290.45</v>
      </c>
      <c r="G9" s="21">
        <f>G10+G13+G49+G52</f>
        <v>26197499.43</v>
      </c>
      <c r="H9" s="212">
        <f>G9-F9</f>
        <v>208.98000000044703</v>
      </c>
    </row>
    <row r="10" spans="1:8" ht="37.5" customHeight="1">
      <c r="A10" s="297" t="s">
        <v>46</v>
      </c>
      <c r="B10" s="34" t="s">
        <v>2</v>
      </c>
      <c r="C10" s="76" t="s">
        <v>11</v>
      </c>
      <c r="D10" s="7"/>
      <c r="E10" s="129"/>
      <c r="F10" s="20">
        <f>F11</f>
        <v>334500</v>
      </c>
      <c r="G10" s="20">
        <f>G11</f>
        <v>334500</v>
      </c>
      <c r="H10" s="212">
        <f>G10-F10</f>
        <v>0</v>
      </c>
    </row>
    <row r="11" spans="1:8" ht="18" customHeight="1">
      <c r="A11" s="298" t="s">
        <v>236</v>
      </c>
      <c r="B11" s="180" t="s">
        <v>2</v>
      </c>
      <c r="C11" s="177" t="s">
        <v>11</v>
      </c>
      <c r="D11" s="168" t="s">
        <v>110</v>
      </c>
      <c r="E11" s="178"/>
      <c r="F11" s="179">
        <f>F12</f>
        <v>334500</v>
      </c>
      <c r="G11" s="179">
        <f>G12</f>
        <v>334500</v>
      </c>
      <c r="H11" s="212">
        <f>G11-F11</f>
        <v>0</v>
      </c>
    </row>
    <row r="12" spans="1:8" ht="30" customHeight="1">
      <c r="A12" s="220" t="s">
        <v>112</v>
      </c>
      <c r="B12" s="35" t="s">
        <v>2</v>
      </c>
      <c r="C12" s="59" t="s">
        <v>11</v>
      </c>
      <c r="D12" s="8" t="s">
        <v>110</v>
      </c>
      <c r="E12" s="137" t="s">
        <v>114</v>
      </c>
      <c r="F12" s="19">
        <v>334500</v>
      </c>
      <c r="G12" s="19">
        <v>334500</v>
      </c>
      <c r="H12" s="212">
        <f>G12-F12</f>
        <v>0</v>
      </c>
    </row>
    <row r="13" spans="1:8" ht="28.5" customHeight="1">
      <c r="A13" s="225" t="s">
        <v>35</v>
      </c>
      <c r="B13" s="34" t="s">
        <v>2</v>
      </c>
      <c r="C13" s="76" t="s">
        <v>12</v>
      </c>
      <c r="D13" s="7"/>
      <c r="E13" s="129"/>
      <c r="F13" s="20">
        <f>F14+F20+F22+F26+F29+F32+F36+F38+F40+F42+F44+F47</f>
        <v>18518612</v>
      </c>
      <c r="G13" s="20">
        <f>G14+G20+G22+G26+G29+G32+G36+G38+G40+G42+G44+G47</f>
        <v>18518612</v>
      </c>
      <c r="H13" s="212">
        <f aca="true" t="shared" si="0" ref="H13:H78">G13-F13</f>
        <v>0</v>
      </c>
    </row>
    <row r="14" spans="1:8" ht="35.25" customHeight="1">
      <c r="A14" s="219" t="s">
        <v>126</v>
      </c>
      <c r="B14" s="180" t="s">
        <v>2</v>
      </c>
      <c r="C14" s="177" t="s">
        <v>12</v>
      </c>
      <c r="D14" s="168" t="s">
        <v>109</v>
      </c>
      <c r="E14" s="178"/>
      <c r="F14" s="179">
        <f>SUM(F15:F19)</f>
        <v>16047612</v>
      </c>
      <c r="G14" s="179">
        <f>SUM(G15:G19)</f>
        <v>16047612</v>
      </c>
      <c r="H14" s="212">
        <f t="shared" si="0"/>
        <v>0</v>
      </c>
    </row>
    <row r="15" spans="1:8" ht="30.75" customHeight="1">
      <c r="A15" s="220" t="s">
        <v>115</v>
      </c>
      <c r="B15" s="35" t="s">
        <v>2</v>
      </c>
      <c r="C15" s="59" t="s">
        <v>12</v>
      </c>
      <c r="D15" s="8" t="s">
        <v>109</v>
      </c>
      <c r="E15" s="137" t="s">
        <v>116</v>
      </c>
      <c r="F15" s="19">
        <v>12411430.21</v>
      </c>
      <c r="G15" s="19">
        <v>12411430.21</v>
      </c>
      <c r="H15" s="212">
        <f t="shared" si="0"/>
        <v>0</v>
      </c>
    </row>
    <row r="16" spans="1:8" ht="21" customHeight="1">
      <c r="A16" s="220" t="s">
        <v>131</v>
      </c>
      <c r="B16" s="35" t="s">
        <v>132</v>
      </c>
      <c r="C16" s="59" t="s">
        <v>12</v>
      </c>
      <c r="D16" s="8" t="s">
        <v>109</v>
      </c>
      <c r="E16" s="137" t="s">
        <v>133</v>
      </c>
      <c r="F16" s="19">
        <v>133000</v>
      </c>
      <c r="G16" s="19">
        <v>133000</v>
      </c>
      <c r="H16" s="212">
        <f t="shared" si="0"/>
        <v>0</v>
      </c>
    </row>
    <row r="17" spans="1:8" ht="30.75" customHeight="1">
      <c r="A17" s="220" t="s">
        <v>111</v>
      </c>
      <c r="B17" s="35" t="s">
        <v>132</v>
      </c>
      <c r="C17" s="59" t="s">
        <v>12</v>
      </c>
      <c r="D17" s="8" t="s">
        <v>109</v>
      </c>
      <c r="E17" s="137" t="s">
        <v>113</v>
      </c>
      <c r="F17" s="19">
        <v>400000</v>
      </c>
      <c r="G17" s="19">
        <v>400000</v>
      </c>
      <c r="H17" s="212">
        <f t="shared" si="0"/>
        <v>0</v>
      </c>
    </row>
    <row r="18" spans="1:8" ht="28.5" customHeight="1">
      <c r="A18" s="220" t="s">
        <v>112</v>
      </c>
      <c r="B18" s="35" t="s">
        <v>2</v>
      </c>
      <c r="C18" s="59" t="s">
        <v>12</v>
      </c>
      <c r="D18" s="8" t="s">
        <v>109</v>
      </c>
      <c r="E18" s="137" t="s">
        <v>114</v>
      </c>
      <c r="F18" s="19">
        <v>1981812</v>
      </c>
      <c r="G18" s="19">
        <v>1981812</v>
      </c>
      <c r="H18" s="212">
        <f t="shared" si="0"/>
        <v>0</v>
      </c>
    </row>
    <row r="19" spans="1:8" ht="28.5" customHeight="1">
      <c r="A19" s="244" t="s">
        <v>201</v>
      </c>
      <c r="B19" s="35" t="s">
        <v>2</v>
      </c>
      <c r="C19" s="59" t="s">
        <v>12</v>
      </c>
      <c r="D19" s="8" t="s">
        <v>109</v>
      </c>
      <c r="E19" s="137" t="s">
        <v>202</v>
      </c>
      <c r="F19" s="19">
        <v>1121369.79</v>
      </c>
      <c r="G19" s="19">
        <v>1121369.79</v>
      </c>
      <c r="H19" s="212">
        <f t="shared" si="0"/>
        <v>0</v>
      </c>
    </row>
    <row r="20" spans="1:8" ht="28.5" customHeight="1">
      <c r="A20" s="255" t="s">
        <v>43</v>
      </c>
      <c r="B20" s="36" t="s">
        <v>2</v>
      </c>
      <c r="C20" s="61" t="s">
        <v>12</v>
      </c>
      <c r="D20" s="30" t="s">
        <v>127</v>
      </c>
      <c r="E20" s="130"/>
      <c r="F20" s="31">
        <f>F21</f>
        <v>1209000</v>
      </c>
      <c r="G20" s="31">
        <f>G21</f>
        <v>1209000</v>
      </c>
      <c r="H20" s="212">
        <f t="shared" si="0"/>
        <v>0</v>
      </c>
    </row>
    <row r="21" spans="1:8" ht="28.5" customHeight="1">
      <c r="A21" s="220" t="s">
        <v>115</v>
      </c>
      <c r="B21" s="54" t="s">
        <v>2</v>
      </c>
      <c r="C21" s="59" t="s">
        <v>12</v>
      </c>
      <c r="D21" s="8" t="s">
        <v>127</v>
      </c>
      <c r="E21" s="137" t="s">
        <v>116</v>
      </c>
      <c r="F21" s="19">
        <v>1209000</v>
      </c>
      <c r="G21" s="19">
        <v>1209000</v>
      </c>
      <c r="H21" s="212">
        <f t="shared" si="0"/>
        <v>0</v>
      </c>
    </row>
    <row r="22" spans="1:8" ht="28.5" customHeight="1">
      <c r="A22" s="231" t="s">
        <v>66</v>
      </c>
      <c r="B22" s="36" t="s">
        <v>2</v>
      </c>
      <c r="C22" s="61" t="s">
        <v>12</v>
      </c>
      <c r="D22" s="30" t="s">
        <v>128</v>
      </c>
      <c r="E22" s="130"/>
      <c r="F22" s="31">
        <f>SUM(F23:F25)</f>
        <v>346000</v>
      </c>
      <c r="G22" s="31">
        <f>SUM(G23:G25)</f>
        <v>346000</v>
      </c>
      <c r="H22" s="212">
        <f t="shared" si="0"/>
        <v>0</v>
      </c>
    </row>
    <row r="23" spans="1:8" ht="28.5" customHeight="1">
      <c r="A23" s="220" t="s">
        <v>115</v>
      </c>
      <c r="B23" s="35" t="s">
        <v>2</v>
      </c>
      <c r="C23" s="59" t="s">
        <v>12</v>
      </c>
      <c r="D23" s="8" t="s">
        <v>128</v>
      </c>
      <c r="E23" s="137" t="s">
        <v>116</v>
      </c>
      <c r="F23" s="19">
        <v>265000</v>
      </c>
      <c r="G23" s="19">
        <v>265000</v>
      </c>
      <c r="H23" s="212">
        <f t="shared" si="0"/>
        <v>0</v>
      </c>
    </row>
    <row r="24" spans="1:8" ht="28.5" customHeight="1">
      <c r="A24" s="220" t="s">
        <v>131</v>
      </c>
      <c r="B24" s="35" t="s">
        <v>2</v>
      </c>
      <c r="C24" s="59" t="s">
        <v>12</v>
      </c>
      <c r="D24" s="8" t="s">
        <v>128</v>
      </c>
      <c r="E24" s="137" t="s">
        <v>133</v>
      </c>
      <c r="F24" s="19">
        <v>14804</v>
      </c>
      <c r="G24" s="19">
        <v>14804</v>
      </c>
      <c r="H24" s="212">
        <f t="shared" si="0"/>
        <v>0</v>
      </c>
    </row>
    <row r="25" spans="1:8" ht="28.5" customHeight="1">
      <c r="A25" s="220" t="s">
        <v>112</v>
      </c>
      <c r="B25" s="35" t="s">
        <v>2</v>
      </c>
      <c r="C25" s="59" t="s">
        <v>12</v>
      </c>
      <c r="D25" s="8" t="s">
        <v>128</v>
      </c>
      <c r="E25" s="137" t="s">
        <v>114</v>
      </c>
      <c r="F25" s="19">
        <v>66196</v>
      </c>
      <c r="G25" s="19">
        <v>66196</v>
      </c>
      <c r="H25" s="212">
        <f t="shared" si="0"/>
        <v>0</v>
      </c>
    </row>
    <row r="26" spans="1:8" ht="28.5" customHeight="1">
      <c r="A26" s="299" t="s">
        <v>49</v>
      </c>
      <c r="B26" s="36" t="s">
        <v>2</v>
      </c>
      <c r="C26" s="61" t="s">
        <v>12</v>
      </c>
      <c r="D26" s="30" t="s">
        <v>129</v>
      </c>
      <c r="E26" s="130"/>
      <c r="F26" s="31">
        <f>F27+F28</f>
        <v>65000</v>
      </c>
      <c r="G26" s="31">
        <f>G27+G28</f>
        <v>65000</v>
      </c>
      <c r="H26" s="212">
        <f t="shared" si="0"/>
        <v>0</v>
      </c>
    </row>
    <row r="27" spans="1:8" ht="28.5" customHeight="1">
      <c r="A27" s="220" t="s">
        <v>115</v>
      </c>
      <c r="B27" s="35" t="s">
        <v>2</v>
      </c>
      <c r="C27" s="59" t="s">
        <v>12</v>
      </c>
      <c r="D27" s="8" t="s">
        <v>129</v>
      </c>
      <c r="E27" s="137" t="s">
        <v>116</v>
      </c>
      <c r="F27" s="19">
        <v>64000</v>
      </c>
      <c r="G27" s="19">
        <v>64000</v>
      </c>
      <c r="H27" s="212">
        <f t="shared" si="0"/>
        <v>0</v>
      </c>
    </row>
    <row r="28" spans="1:8" ht="28.5" customHeight="1">
      <c r="A28" s="220" t="s">
        <v>112</v>
      </c>
      <c r="B28" s="35" t="s">
        <v>2</v>
      </c>
      <c r="C28" s="59" t="s">
        <v>12</v>
      </c>
      <c r="D28" s="8" t="s">
        <v>129</v>
      </c>
      <c r="E28" s="137" t="s">
        <v>114</v>
      </c>
      <c r="F28" s="19">
        <v>1000</v>
      </c>
      <c r="G28" s="19">
        <v>1000</v>
      </c>
      <c r="H28" s="212">
        <f t="shared" si="0"/>
        <v>0</v>
      </c>
    </row>
    <row r="29" spans="1:8" ht="28.5" customHeight="1">
      <c r="A29" s="300" t="s">
        <v>67</v>
      </c>
      <c r="B29" s="36" t="s">
        <v>2</v>
      </c>
      <c r="C29" s="61" t="s">
        <v>12</v>
      </c>
      <c r="D29" s="30" t="s">
        <v>130</v>
      </c>
      <c r="E29" s="130"/>
      <c r="F29" s="31">
        <f>F30+F31</f>
        <v>89000</v>
      </c>
      <c r="G29" s="31">
        <f>G30+G31</f>
        <v>89000</v>
      </c>
      <c r="H29" s="212">
        <f t="shared" si="0"/>
        <v>0</v>
      </c>
    </row>
    <row r="30" spans="1:8" ht="28.5" customHeight="1">
      <c r="A30" s="220" t="s">
        <v>115</v>
      </c>
      <c r="B30" s="35" t="s">
        <v>2</v>
      </c>
      <c r="C30" s="59" t="s">
        <v>12</v>
      </c>
      <c r="D30" s="8" t="s">
        <v>130</v>
      </c>
      <c r="E30" s="137" t="s">
        <v>116</v>
      </c>
      <c r="F30" s="19">
        <v>82000</v>
      </c>
      <c r="G30" s="19">
        <v>82000</v>
      </c>
      <c r="H30" s="212">
        <f t="shared" si="0"/>
        <v>0</v>
      </c>
    </row>
    <row r="31" spans="1:8" ht="28.5" customHeight="1">
      <c r="A31" s="220" t="s">
        <v>112</v>
      </c>
      <c r="B31" s="35" t="s">
        <v>2</v>
      </c>
      <c r="C31" s="59" t="s">
        <v>12</v>
      </c>
      <c r="D31" s="8" t="s">
        <v>130</v>
      </c>
      <c r="E31" s="137" t="s">
        <v>114</v>
      </c>
      <c r="F31" s="19">
        <v>7000</v>
      </c>
      <c r="G31" s="19">
        <v>7000</v>
      </c>
      <c r="H31" s="212">
        <f t="shared" si="0"/>
        <v>0</v>
      </c>
    </row>
    <row r="32" spans="1:8" ht="42" customHeight="1">
      <c r="A32" s="273" t="s">
        <v>103</v>
      </c>
      <c r="B32" s="120" t="s">
        <v>2</v>
      </c>
      <c r="C32" s="126" t="s">
        <v>12</v>
      </c>
      <c r="D32" s="116" t="s">
        <v>247</v>
      </c>
      <c r="E32" s="138"/>
      <c r="F32" s="31">
        <f>SUM(F33:F35)</f>
        <v>354000</v>
      </c>
      <c r="G32" s="31">
        <f>SUM(G33:G35)</f>
        <v>354000</v>
      </c>
      <c r="H32" s="212">
        <f t="shared" si="0"/>
        <v>0</v>
      </c>
    </row>
    <row r="33" spans="1:8" ht="28.5" customHeight="1">
      <c r="A33" s="220" t="s">
        <v>115</v>
      </c>
      <c r="B33" s="35" t="s">
        <v>2</v>
      </c>
      <c r="C33" s="59" t="s">
        <v>12</v>
      </c>
      <c r="D33" s="8" t="s">
        <v>247</v>
      </c>
      <c r="E33" s="137" t="s">
        <v>116</v>
      </c>
      <c r="F33" s="19">
        <v>255000</v>
      </c>
      <c r="G33" s="19">
        <v>255000</v>
      </c>
      <c r="H33" s="212">
        <f t="shared" si="0"/>
        <v>0</v>
      </c>
    </row>
    <row r="34" spans="1:8" ht="28.5" customHeight="1">
      <c r="A34" s="220" t="s">
        <v>112</v>
      </c>
      <c r="B34" s="35" t="s">
        <v>2</v>
      </c>
      <c r="C34" s="59" t="s">
        <v>12</v>
      </c>
      <c r="D34" s="8" t="s">
        <v>247</v>
      </c>
      <c r="E34" s="137" t="s">
        <v>114</v>
      </c>
      <c r="F34" s="19">
        <v>89000</v>
      </c>
      <c r="G34" s="19">
        <v>89000</v>
      </c>
      <c r="H34" s="212">
        <f t="shared" si="0"/>
        <v>0</v>
      </c>
    </row>
    <row r="35" spans="1:8" ht="21" customHeight="1">
      <c r="A35" s="220" t="s">
        <v>134</v>
      </c>
      <c r="B35" s="35" t="s">
        <v>2</v>
      </c>
      <c r="C35" s="59" t="s">
        <v>12</v>
      </c>
      <c r="D35" s="8" t="s">
        <v>247</v>
      </c>
      <c r="E35" s="137" t="s">
        <v>91</v>
      </c>
      <c r="F35" s="19">
        <v>10000</v>
      </c>
      <c r="G35" s="19">
        <v>10000</v>
      </c>
      <c r="H35" s="212">
        <f t="shared" si="0"/>
        <v>0</v>
      </c>
    </row>
    <row r="36" spans="1:8" ht="114.75" customHeight="1">
      <c r="A36" s="219" t="s">
        <v>117</v>
      </c>
      <c r="B36" s="180" t="s">
        <v>2</v>
      </c>
      <c r="C36" s="177" t="s">
        <v>12</v>
      </c>
      <c r="D36" s="168" t="s">
        <v>237</v>
      </c>
      <c r="E36" s="178"/>
      <c r="F36" s="179">
        <f>F37</f>
        <v>60000</v>
      </c>
      <c r="G36" s="179">
        <f>G37</f>
        <v>60000</v>
      </c>
      <c r="H36" s="212">
        <f t="shared" si="0"/>
        <v>0</v>
      </c>
    </row>
    <row r="37" spans="1:8" ht="34.5" customHeight="1">
      <c r="A37" s="220" t="s">
        <v>115</v>
      </c>
      <c r="B37" s="35" t="s">
        <v>2</v>
      </c>
      <c r="C37" s="59" t="s">
        <v>12</v>
      </c>
      <c r="D37" s="8" t="s">
        <v>237</v>
      </c>
      <c r="E37" s="137" t="s">
        <v>116</v>
      </c>
      <c r="F37" s="19">
        <v>60000</v>
      </c>
      <c r="G37" s="19">
        <v>60000</v>
      </c>
      <c r="H37" s="212">
        <f t="shared" si="0"/>
        <v>0</v>
      </c>
    </row>
    <row r="38" spans="1:8" ht="34.5" customHeight="1">
      <c r="A38" s="219" t="s">
        <v>118</v>
      </c>
      <c r="B38" s="180" t="s">
        <v>2</v>
      </c>
      <c r="C38" s="177" t="s">
        <v>12</v>
      </c>
      <c r="D38" s="168" t="s">
        <v>238</v>
      </c>
      <c r="E38" s="178"/>
      <c r="F38" s="179">
        <f>F39</f>
        <v>240000</v>
      </c>
      <c r="G38" s="179">
        <f>G39</f>
        <v>240000</v>
      </c>
      <c r="H38" s="212">
        <f t="shared" si="0"/>
        <v>0</v>
      </c>
    </row>
    <row r="39" spans="1:8" ht="33.75" customHeight="1">
      <c r="A39" s="220" t="s">
        <v>112</v>
      </c>
      <c r="B39" s="35" t="s">
        <v>2</v>
      </c>
      <c r="C39" s="59" t="s">
        <v>12</v>
      </c>
      <c r="D39" s="8" t="s">
        <v>238</v>
      </c>
      <c r="E39" s="137" t="s">
        <v>114</v>
      </c>
      <c r="F39" s="19">
        <v>240000</v>
      </c>
      <c r="G39" s="19">
        <v>240000</v>
      </c>
      <c r="H39" s="212">
        <f t="shared" si="0"/>
        <v>0</v>
      </c>
    </row>
    <row r="40" spans="1:8" ht="151.5" customHeight="1">
      <c r="A40" s="219" t="s">
        <v>119</v>
      </c>
      <c r="B40" s="176" t="s">
        <v>2</v>
      </c>
      <c r="C40" s="177" t="s">
        <v>12</v>
      </c>
      <c r="D40" s="168" t="s">
        <v>239</v>
      </c>
      <c r="E40" s="178"/>
      <c r="F40" s="179">
        <f>F41</f>
        <v>20000</v>
      </c>
      <c r="G40" s="179">
        <f>G41</f>
        <v>20000</v>
      </c>
      <c r="H40" s="212">
        <f t="shared" si="0"/>
        <v>0</v>
      </c>
    </row>
    <row r="41" spans="1:8" ht="33" customHeight="1">
      <c r="A41" s="220" t="s">
        <v>112</v>
      </c>
      <c r="B41" s="35" t="s">
        <v>2</v>
      </c>
      <c r="C41" s="59" t="s">
        <v>12</v>
      </c>
      <c r="D41" s="8" t="s">
        <v>239</v>
      </c>
      <c r="E41" s="137" t="s">
        <v>114</v>
      </c>
      <c r="F41" s="19">
        <v>20000</v>
      </c>
      <c r="G41" s="19">
        <v>20000</v>
      </c>
      <c r="H41" s="212">
        <f t="shared" si="0"/>
        <v>0</v>
      </c>
    </row>
    <row r="42" spans="1:8" ht="27" customHeight="1">
      <c r="A42" s="221" t="s">
        <v>135</v>
      </c>
      <c r="B42" s="117" t="s">
        <v>2</v>
      </c>
      <c r="C42" s="118" t="s">
        <v>12</v>
      </c>
      <c r="D42" s="30" t="s">
        <v>136</v>
      </c>
      <c r="E42" s="139"/>
      <c r="F42" s="119">
        <f>F43</f>
        <v>11000</v>
      </c>
      <c r="G42" s="119">
        <f>G43</f>
        <v>11000</v>
      </c>
      <c r="H42" s="212">
        <f t="shared" si="0"/>
        <v>0</v>
      </c>
    </row>
    <row r="43" spans="1:8" ht="30" customHeight="1">
      <c r="A43" s="220" t="s">
        <v>115</v>
      </c>
      <c r="B43" s="35" t="s">
        <v>2</v>
      </c>
      <c r="C43" s="59" t="s">
        <v>12</v>
      </c>
      <c r="D43" s="8" t="s">
        <v>136</v>
      </c>
      <c r="E43" s="137" t="s">
        <v>116</v>
      </c>
      <c r="F43" s="19">
        <v>11000</v>
      </c>
      <c r="G43" s="19">
        <v>11000</v>
      </c>
      <c r="H43" s="212">
        <f t="shared" si="0"/>
        <v>0</v>
      </c>
    </row>
    <row r="44" spans="1:8" ht="29.25" customHeight="1">
      <c r="A44" s="221" t="s">
        <v>137</v>
      </c>
      <c r="B44" s="53" t="s">
        <v>2</v>
      </c>
      <c r="C44" s="61" t="s">
        <v>12</v>
      </c>
      <c r="D44" s="30" t="s">
        <v>138</v>
      </c>
      <c r="E44" s="130"/>
      <c r="F44" s="31">
        <f>SUM(F45:F46)</f>
        <v>66000</v>
      </c>
      <c r="G44" s="31">
        <f>SUM(G45:G46)</f>
        <v>66000</v>
      </c>
      <c r="H44" s="212">
        <f t="shared" si="0"/>
        <v>0</v>
      </c>
    </row>
    <row r="45" spans="1:8" ht="29.25" customHeight="1">
      <c r="A45" s="220" t="s">
        <v>115</v>
      </c>
      <c r="B45" s="35" t="s">
        <v>2</v>
      </c>
      <c r="C45" s="59" t="s">
        <v>12</v>
      </c>
      <c r="D45" s="8" t="s">
        <v>138</v>
      </c>
      <c r="E45" s="137" t="s">
        <v>116</v>
      </c>
      <c r="F45" s="19">
        <v>63000</v>
      </c>
      <c r="G45" s="19">
        <v>63000</v>
      </c>
      <c r="H45" s="212">
        <f t="shared" si="0"/>
        <v>0</v>
      </c>
    </row>
    <row r="46" spans="1:8" ht="32.25" customHeight="1">
      <c r="A46" s="220" t="s">
        <v>112</v>
      </c>
      <c r="B46" s="35" t="s">
        <v>2</v>
      </c>
      <c r="C46" s="59" t="s">
        <v>12</v>
      </c>
      <c r="D46" s="8" t="s">
        <v>138</v>
      </c>
      <c r="E46" s="137" t="s">
        <v>114</v>
      </c>
      <c r="F46" s="19">
        <v>3000</v>
      </c>
      <c r="G46" s="19">
        <v>3000</v>
      </c>
      <c r="H46" s="212">
        <f t="shared" si="0"/>
        <v>0</v>
      </c>
    </row>
    <row r="47" spans="1:8" ht="28.5" customHeight="1">
      <c r="A47" s="221" t="s">
        <v>139</v>
      </c>
      <c r="B47" s="53" t="s">
        <v>2</v>
      </c>
      <c r="C47" s="61" t="s">
        <v>12</v>
      </c>
      <c r="D47" s="30" t="s">
        <v>140</v>
      </c>
      <c r="E47" s="130"/>
      <c r="F47" s="31">
        <f>F48</f>
        <v>11000</v>
      </c>
      <c r="G47" s="31">
        <f>G48</f>
        <v>11000</v>
      </c>
      <c r="H47" s="212">
        <f t="shared" si="0"/>
        <v>0</v>
      </c>
    </row>
    <row r="48" spans="1:8" ht="33.75" customHeight="1">
      <c r="A48" s="220" t="s">
        <v>115</v>
      </c>
      <c r="B48" s="54" t="s">
        <v>2</v>
      </c>
      <c r="C48" s="59" t="s">
        <v>12</v>
      </c>
      <c r="D48" s="8" t="s">
        <v>140</v>
      </c>
      <c r="E48" s="137" t="s">
        <v>116</v>
      </c>
      <c r="F48" s="19">
        <v>11000</v>
      </c>
      <c r="G48" s="19">
        <v>11000</v>
      </c>
      <c r="H48" s="212">
        <f t="shared" si="0"/>
        <v>0</v>
      </c>
    </row>
    <row r="49" spans="1:8" ht="19.5" customHeight="1">
      <c r="A49" s="222" t="s">
        <v>55</v>
      </c>
      <c r="B49" s="34" t="s">
        <v>2</v>
      </c>
      <c r="C49" s="76" t="s">
        <v>38</v>
      </c>
      <c r="D49" s="7"/>
      <c r="E49" s="129"/>
      <c r="F49" s="20">
        <f>F50</f>
        <v>530000</v>
      </c>
      <c r="G49" s="20">
        <f>G50</f>
        <v>530000</v>
      </c>
      <c r="H49" s="212">
        <f t="shared" si="0"/>
        <v>0</v>
      </c>
    </row>
    <row r="50" spans="1:8" ht="18.75" customHeight="1">
      <c r="A50" s="223" t="s">
        <v>56</v>
      </c>
      <c r="B50" s="36" t="s">
        <v>2</v>
      </c>
      <c r="C50" s="61" t="s">
        <v>38</v>
      </c>
      <c r="D50" s="30" t="s">
        <v>141</v>
      </c>
      <c r="E50" s="130"/>
      <c r="F50" s="31">
        <f>F51</f>
        <v>530000</v>
      </c>
      <c r="G50" s="31">
        <f>G51</f>
        <v>530000</v>
      </c>
      <c r="H50" s="212">
        <f t="shared" si="0"/>
        <v>0</v>
      </c>
    </row>
    <row r="51" spans="1:8" ht="15" customHeight="1">
      <c r="A51" s="224" t="s">
        <v>142</v>
      </c>
      <c r="B51" s="70" t="s">
        <v>2</v>
      </c>
      <c r="C51" s="77" t="s">
        <v>38</v>
      </c>
      <c r="D51" s="8" t="s">
        <v>141</v>
      </c>
      <c r="E51" s="140" t="s">
        <v>97</v>
      </c>
      <c r="F51" s="19">
        <v>530000</v>
      </c>
      <c r="G51" s="19">
        <v>530000</v>
      </c>
      <c r="H51" s="212">
        <f t="shared" si="0"/>
        <v>0</v>
      </c>
    </row>
    <row r="52" spans="1:8" ht="18.75" customHeight="1">
      <c r="A52" s="225" t="s">
        <v>17</v>
      </c>
      <c r="B52" s="34" t="s">
        <v>2</v>
      </c>
      <c r="C52" s="76" t="s">
        <v>60</v>
      </c>
      <c r="D52" s="7"/>
      <c r="E52" s="129"/>
      <c r="F52" s="20">
        <f>F53+F60+F67+F69</f>
        <v>6814178.45</v>
      </c>
      <c r="G52" s="20">
        <f>G53+G60+G67+G69</f>
        <v>6814387.43</v>
      </c>
      <c r="H52" s="212">
        <f t="shared" si="0"/>
        <v>208.9799999995157</v>
      </c>
    </row>
    <row r="53" spans="1:8" ht="32.25" customHeight="1">
      <c r="A53" s="219" t="s">
        <v>241</v>
      </c>
      <c r="B53" s="180" t="s">
        <v>2</v>
      </c>
      <c r="C53" s="177" t="s">
        <v>60</v>
      </c>
      <c r="D53" s="168" t="s">
        <v>240</v>
      </c>
      <c r="E53" s="178"/>
      <c r="F53" s="179">
        <f>SUM(F54:F59)</f>
        <v>2385486.45</v>
      </c>
      <c r="G53" s="179">
        <f>SUM(G54:G59)</f>
        <v>2385695.4299999997</v>
      </c>
      <c r="H53" s="212">
        <f t="shared" si="0"/>
        <v>208.9799999995157</v>
      </c>
    </row>
    <row r="54" spans="1:8" ht="36.75" customHeight="1">
      <c r="A54" s="220" t="s">
        <v>287</v>
      </c>
      <c r="B54" s="35" t="s">
        <v>132</v>
      </c>
      <c r="C54" s="59" t="s">
        <v>60</v>
      </c>
      <c r="D54" s="8" t="s">
        <v>240</v>
      </c>
      <c r="E54" s="137" t="s">
        <v>288</v>
      </c>
      <c r="F54" s="19">
        <v>215000</v>
      </c>
      <c r="G54" s="19">
        <v>215000</v>
      </c>
      <c r="H54" s="212">
        <f t="shared" si="0"/>
        <v>0</v>
      </c>
    </row>
    <row r="55" spans="1:8" ht="30" customHeight="1">
      <c r="A55" s="220" t="s">
        <v>112</v>
      </c>
      <c r="B55" s="35" t="s">
        <v>2</v>
      </c>
      <c r="C55" s="59" t="s">
        <v>60</v>
      </c>
      <c r="D55" s="8" t="s">
        <v>240</v>
      </c>
      <c r="E55" s="137" t="s">
        <v>114</v>
      </c>
      <c r="F55" s="19">
        <v>336200</v>
      </c>
      <c r="G55" s="19">
        <v>336200</v>
      </c>
      <c r="H55" s="212">
        <f t="shared" si="0"/>
        <v>0</v>
      </c>
    </row>
    <row r="56" spans="1:8" ht="74.25" customHeight="1">
      <c r="A56" s="220" t="s">
        <v>148</v>
      </c>
      <c r="B56" s="35" t="s">
        <v>2</v>
      </c>
      <c r="C56" s="59" t="s">
        <v>60</v>
      </c>
      <c r="D56" s="8" t="s">
        <v>240</v>
      </c>
      <c r="E56" s="137" t="s">
        <v>144</v>
      </c>
      <c r="F56" s="19">
        <v>52351.24</v>
      </c>
      <c r="G56" s="19">
        <v>52351.24</v>
      </c>
      <c r="H56" s="212">
        <f t="shared" si="0"/>
        <v>0</v>
      </c>
    </row>
    <row r="57" spans="1:8" ht="18.75" customHeight="1">
      <c r="A57" s="220" t="s">
        <v>143</v>
      </c>
      <c r="B57" s="35" t="s">
        <v>2</v>
      </c>
      <c r="C57" s="59" t="s">
        <v>60</v>
      </c>
      <c r="D57" s="8" t="s">
        <v>240</v>
      </c>
      <c r="E57" s="137" t="s">
        <v>146</v>
      </c>
      <c r="F57" s="19">
        <v>142478</v>
      </c>
      <c r="G57" s="19">
        <v>142478</v>
      </c>
      <c r="H57" s="212">
        <f t="shared" si="0"/>
        <v>0</v>
      </c>
    </row>
    <row r="58" spans="1:8" ht="18.75" customHeight="1">
      <c r="A58" s="220" t="s">
        <v>145</v>
      </c>
      <c r="B58" s="35" t="s">
        <v>2</v>
      </c>
      <c r="C58" s="59" t="s">
        <v>60</v>
      </c>
      <c r="D58" s="8" t="s">
        <v>240</v>
      </c>
      <c r="E58" s="137" t="s">
        <v>147</v>
      </c>
      <c r="F58" s="19">
        <v>18522</v>
      </c>
      <c r="G58" s="19">
        <v>18522</v>
      </c>
      <c r="H58" s="212">
        <f t="shared" si="0"/>
        <v>0</v>
      </c>
    </row>
    <row r="59" spans="1:8" ht="18.75" customHeight="1">
      <c r="A59" s="224" t="s">
        <v>142</v>
      </c>
      <c r="B59" s="35" t="s">
        <v>2</v>
      </c>
      <c r="C59" s="59" t="s">
        <v>60</v>
      </c>
      <c r="D59" s="8" t="s">
        <v>240</v>
      </c>
      <c r="E59" s="137" t="s">
        <v>97</v>
      </c>
      <c r="F59" s="19">
        <v>1620935.21</v>
      </c>
      <c r="G59" s="19">
        <f>1620935.21+208.98</f>
        <v>1621144.19</v>
      </c>
      <c r="H59" s="212">
        <f t="shared" si="0"/>
        <v>208.97999999998137</v>
      </c>
    </row>
    <row r="60" spans="1:8" ht="18.75" customHeight="1">
      <c r="A60" s="226" t="s">
        <v>96</v>
      </c>
      <c r="B60" s="108" t="s">
        <v>2</v>
      </c>
      <c r="C60" s="110" t="s">
        <v>60</v>
      </c>
      <c r="D60" s="109" t="s">
        <v>150</v>
      </c>
      <c r="E60" s="141"/>
      <c r="F60" s="111">
        <f>SUM(F61:F66)</f>
        <v>4268692</v>
      </c>
      <c r="G60" s="111">
        <f>SUM(G61:G66)</f>
        <v>4268692</v>
      </c>
      <c r="H60" s="212">
        <f t="shared" si="0"/>
        <v>0</v>
      </c>
    </row>
    <row r="61" spans="1:8" ht="33.75" customHeight="1">
      <c r="A61" s="220" t="s">
        <v>149</v>
      </c>
      <c r="B61" s="188" t="s">
        <v>2</v>
      </c>
      <c r="C61" s="113" t="s">
        <v>60</v>
      </c>
      <c r="D61" s="113" t="s">
        <v>150</v>
      </c>
      <c r="E61" s="142" t="s">
        <v>151</v>
      </c>
      <c r="F61" s="115">
        <f>2682000*95%</f>
        <v>2547900</v>
      </c>
      <c r="G61" s="115">
        <f>2682000*95%</f>
        <v>2547900</v>
      </c>
      <c r="H61" s="212">
        <f t="shared" si="0"/>
        <v>0</v>
      </c>
    </row>
    <row r="62" spans="1:8" ht="29.25" customHeight="1">
      <c r="A62" s="220" t="s">
        <v>153</v>
      </c>
      <c r="B62" s="188" t="s">
        <v>2</v>
      </c>
      <c r="C62" s="113" t="s">
        <v>60</v>
      </c>
      <c r="D62" s="113" t="s">
        <v>150</v>
      </c>
      <c r="E62" s="142" t="s">
        <v>152</v>
      </c>
      <c r="F62" s="115">
        <v>20000</v>
      </c>
      <c r="G62" s="115">
        <v>20000</v>
      </c>
      <c r="H62" s="212">
        <f t="shared" si="0"/>
        <v>0</v>
      </c>
    </row>
    <row r="63" spans="1:8" ht="32.25" customHeight="1">
      <c r="A63" s="220" t="s">
        <v>111</v>
      </c>
      <c r="B63" s="188" t="s">
        <v>2</v>
      </c>
      <c r="C63" s="113" t="s">
        <v>60</v>
      </c>
      <c r="D63" s="113" t="s">
        <v>150</v>
      </c>
      <c r="E63" s="142" t="s">
        <v>113</v>
      </c>
      <c r="F63" s="115">
        <v>7000</v>
      </c>
      <c r="G63" s="115">
        <v>7000</v>
      </c>
      <c r="H63" s="212">
        <f t="shared" si="0"/>
        <v>0</v>
      </c>
    </row>
    <row r="64" spans="1:8" ht="30.75" customHeight="1">
      <c r="A64" s="227" t="s">
        <v>154</v>
      </c>
      <c r="B64" s="188" t="s">
        <v>2</v>
      </c>
      <c r="C64" s="113" t="s">
        <v>60</v>
      </c>
      <c r="D64" s="113" t="s">
        <v>150</v>
      </c>
      <c r="E64" s="142" t="s">
        <v>114</v>
      </c>
      <c r="F64" s="115">
        <v>1575792</v>
      </c>
      <c r="G64" s="115">
        <v>1575792</v>
      </c>
      <c r="H64" s="212">
        <f t="shared" si="0"/>
        <v>0</v>
      </c>
    </row>
    <row r="65" spans="1:8" ht="19.5" customHeight="1">
      <c r="A65" s="220" t="s">
        <v>143</v>
      </c>
      <c r="B65" s="35" t="s">
        <v>2</v>
      </c>
      <c r="C65" s="59" t="s">
        <v>60</v>
      </c>
      <c r="D65" s="113" t="s">
        <v>150</v>
      </c>
      <c r="E65" s="137" t="s">
        <v>146</v>
      </c>
      <c r="F65" s="19">
        <v>105000</v>
      </c>
      <c r="G65" s="19">
        <v>105000</v>
      </c>
      <c r="H65" s="212">
        <f t="shared" si="0"/>
        <v>0</v>
      </c>
    </row>
    <row r="66" spans="1:8" ht="21.75" customHeight="1">
      <c r="A66" s="220" t="s">
        <v>145</v>
      </c>
      <c r="B66" s="35" t="s">
        <v>2</v>
      </c>
      <c r="C66" s="59" t="s">
        <v>60</v>
      </c>
      <c r="D66" s="113" t="s">
        <v>150</v>
      </c>
      <c r="E66" s="137" t="s">
        <v>147</v>
      </c>
      <c r="F66" s="19">
        <v>13000</v>
      </c>
      <c r="G66" s="19">
        <v>13000</v>
      </c>
      <c r="H66" s="212">
        <f t="shared" si="0"/>
        <v>0</v>
      </c>
    </row>
    <row r="67" spans="1:8" ht="21.75" customHeight="1">
      <c r="A67" s="221" t="s">
        <v>228</v>
      </c>
      <c r="B67" s="167" t="s">
        <v>2</v>
      </c>
      <c r="C67" s="168" t="s">
        <v>60</v>
      </c>
      <c r="D67" s="169" t="s">
        <v>309</v>
      </c>
      <c r="E67" s="170"/>
      <c r="F67" s="171">
        <f>F68</f>
        <v>160000</v>
      </c>
      <c r="G67" s="171">
        <f>G68</f>
        <v>160000</v>
      </c>
      <c r="H67" s="212">
        <f>G67-F67</f>
        <v>0</v>
      </c>
    </row>
    <row r="68" spans="1:8" ht="48.75" customHeight="1">
      <c r="A68" s="220" t="s">
        <v>258</v>
      </c>
      <c r="B68" s="35" t="s">
        <v>2</v>
      </c>
      <c r="C68" s="59" t="s">
        <v>60</v>
      </c>
      <c r="D68" s="8" t="s">
        <v>309</v>
      </c>
      <c r="E68" s="137" t="s">
        <v>257</v>
      </c>
      <c r="F68" s="19">
        <v>160000</v>
      </c>
      <c r="G68" s="19">
        <v>160000</v>
      </c>
      <c r="H68" s="212">
        <f>G68-F68</f>
        <v>0</v>
      </c>
    </row>
    <row r="69" spans="1:8" ht="30" customHeight="1">
      <c r="A69" s="228" t="s">
        <v>94</v>
      </c>
      <c r="B69" s="42" t="s">
        <v>2</v>
      </c>
      <c r="C69" s="61" t="s">
        <v>60</v>
      </c>
      <c r="D69" s="30" t="s">
        <v>242</v>
      </c>
      <c r="E69" s="130"/>
      <c r="F69" s="31">
        <f>F70</f>
        <v>0</v>
      </c>
      <c r="G69" s="31">
        <f>G70</f>
        <v>0</v>
      </c>
      <c r="H69" s="212">
        <f t="shared" si="0"/>
        <v>0</v>
      </c>
    </row>
    <row r="70" spans="1:8" ht="32.25" customHeight="1">
      <c r="A70" s="227" t="s">
        <v>154</v>
      </c>
      <c r="B70" s="43" t="s">
        <v>2</v>
      </c>
      <c r="C70" s="59" t="s">
        <v>60</v>
      </c>
      <c r="D70" s="8" t="s">
        <v>242</v>
      </c>
      <c r="E70" s="137" t="s">
        <v>114</v>
      </c>
      <c r="F70" s="19"/>
      <c r="G70" s="19"/>
      <c r="H70" s="212">
        <f t="shared" si="0"/>
        <v>0</v>
      </c>
    </row>
    <row r="71" spans="1:8" ht="18.75" customHeight="1">
      <c r="A71" s="229" t="s">
        <v>79</v>
      </c>
      <c r="B71" s="71" t="s">
        <v>9</v>
      </c>
      <c r="C71" s="127"/>
      <c r="D71" s="95"/>
      <c r="E71" s="127"/>
      <c r="F71" s="100">
        <f aca="true" t="shared" si="1" ref="F71:G73">F72</f>
        <v>592000</v>
      </c>
      <c r="G71" s="100">
        <f t="shared" si="1"/>
        <v>592000</v>
      </c>
      <c r="H71" s="212">
        <f t="shared" si="0"/>
        <v>0</v>
      </c>
    </row>
    <row r="72" spans="1:8" ht="16.5" customHeight="1">
      <c r="A72" s="230" t="s">
        <v>80</v>
      </c>
      <c r="B72" s="101" t="s">
        <v>9</v>
      </c>
      <c r="C72" s="76" t="s">
        <v>11</v>
      </c>
      <c r="D72" s="7"/>
      <c r="E72" s="144"/>
      <c r="F72" s="20">
        <f t="shared" si="1"/>
        <v>592000</v>
      </c>
      <c r="G72" s="20">
        <f t="shared" si="1"/>
        <v>592000</v>
      </c>
      <c r="H72" s="212">
        <f t="shared" si="0"/>
        <v>0</v>
      </c>
    </row>
    <row r="73" spans="1:8" ht="24.75" customHeight="1">
      <c r="A73" s="231" t="s">
        <v>62</v>
      </c>
      <c r="B73" s="36" t="s">
        <v>9</v>
      </c>
      <c r="C73" s="61" t="s">
        <v>11</v>
      </c>
      <c r="D73" s="30" t="s">
        <v>155</v>
      </c>
      <c r="E73" s="145"/>
      <c r="F73" s="31">
        <f t="shared" si="1"/>
        <v>592000</v>
      </c>
      <c r="G73" s="31">
        <f t="shared" si="1"/>
        <v>592000</v>
      </c>
      <c r="H73" s="212">
        <f t="shared" si="0"/>
        <v>0</v>
      </c>
    </row>
    <row r="74" spans="1:8" ht="16.5" customHeight="1">
      <c r="A74" s="220" t="s">
        <v>134</v>
      </c>
      <c r="B74" s="35" t="s">
        <v>9</v>
      </c>
      <c r="C74" s="59" t="s">
        <v>11</v>
      </c>
      <c r="D74" s="8" t="s">
        <v>155</v>
      </c>
      <c r="E74" s="146" t="s">
        <v>91</v>
      </c>
      <c r="F74" s="19">
        <v>592000</v>
      </c>
      <c r="G74" s="19">
        <v>592000</v>
      </c>
      <c r="H74" s="212">
        <f t="shared" si="0"/>
        <v>0</v>
      </c>
    </row>
    <row r="75" spans="1:8" ht="36.75" customHeight="1">
      <c r="A75" s="232" t="s">
        <v>226</v>
      </c>
      <c r="B75" s="71" t="s">
        <v>11</v>
      </c>
      <c r="C75" s="195"/>
      <c r="D75" s="196"/>
      <c r="E75" s="195"/>
      <c r="F75" s="100">
        <f>F76</f>
        <v>710000</v>
      </c>
      <c r="G75" s="100">
        <f>G76</f>
        <v>830000</v>
      </c>
      <c r="H75" s="212">
        <f t="shared" si="0"/>
        <v>120000</v>
      </c>
    </row>
    <row r="76" spans="1:8" ht="30" customHeight="1">
      <c r="A76" s="233" t="s">
        <v>251</v>
      </c>
      <c r="B76" s="101" t="s">
        <v>11</v>
      </c>
      <c r="C76" s="76" t="s">
        <v>45</v>
      </c>
      <c r="D76" s="7"/>
      <c r="E76" s="144"/>
      <c r="F76" s="20">
        <f>F77+F80</f>
        <v>710000</v>
      </c>
      <c r="G76" s="20">
        <f>G77+G80+G82</f>
        <v>830000</v>
      </c>
      <c r="H76" s="212">
        <f t="shared" si="0"/>
        <v>120000</v>
      </c>
    </row>
    <row r="77" spans="1:8" ht="20.25" customHeight="1">
      <c r="A77" s="221" t="s">
        <v>228</v>
      </c>
      <c r="B77" s="167" t="s">
        <v>11</v>
      </c>
      <c r="C77" s="168" t="s">
        <v>45</v>
      </c>
      <c r="D77" s="169" t="s">
        <v>260</v>
      </c>
      <c r="E77" s="170"/>
      <c r="F77" s="171">
        <f>F78+F79</f>
        <v>460000</v>
      </c>
      <c r="G77" s="171">
        <f>G78+G79</f>
        <v>460000</v>
      </c>
      <c r="H77" s="212">
        <f t="shared" si="0"/>
        <v>0</v>
      </c>
    </row>
    <row r="78" spans="1:8" ht="47.25" customHeight="1">
      <c r="A78" s="220" t="s">
        <v>258</v>
      </c>
      <c r="B78" s="35" t="s">
        <v>11</v>
      </c>
      <c r="C78" s="59" t="s">
        <v>45</v>
      </c>
      <c r="D78" s="8" t="s">
        <v>260</v>
      </c>
      <c r="E78" s="137" t="s">
        <v>257</v>
      </c>
      <c r="F78" s="19">
        <v>280000</v>
      </c>
      <c r="G78" s="19">
        <v>280000</v>
      </c>
      <c r="H78" s="212">
        <f t="shared" si="0"/>
        <v>0</v>
      </c>
    </row>
    <row r="79" spans="1:8" ht="27" customHeight="1">
      <c r="A79" s="220" t="s">
        <v>261</v>
      </c>
      <c r="B79" s="35" t="s">
        <v>11</v>
      </c>
      <c r="C79" s="59" t="s">
        <v>45</v>
      </c>
      <c r="D79" s="8" t="s">
        <v>260</v>
      </c>
      <c r="E79" s="137" t="s">
        <v>259</v>
      </c>
      <c r="F79" s="19">
        <v>180000</v>
      </c>
      <c r="G79" s="19">
        <v>180000</v>
      </c>
      <c r="H79" s="212">
        <f aca="true" t="shared" si="2" ref="H79:H158">G79-F79</f>
        <v>0</v>
      </c>
    </row>
    <row r="80" spans="1:8" ht="48" customHeight="1">
      <c r="A80" s="234" t="s">
        <v>225</v>
      </c>
      <c r="B80" s="36" t="s">
        <v>11</v>
      </c>
      <c r="C80" s="61" t="s">
        <v>45</v>
      </c>
      <c r="D80" s="30" t="s">
        <v>235</v>
      </c>
      <c r="E80" s="145"/>
      <c r="F80" s="31">
        <f>F81</f>
        <v>250000</v>
      </c>
      <c r="G80" s="31">
        <f>G81</f>
        <v>250000</v>
      </c>
      <c r="H80" s="212">
        <f t="shared" si="2"/>
        <v>0</v>
      </c>
    </row>
    <row r="81" spans="1:8" ht="17.25" customHeight="1">
      <c r="A81" s="235" t="s">
        <v>61</v>
      </c>
      <c r="B81" s="35" t="s">
        <v>11</v>
      </c>
      <c r="C81" s="59" t="s">
        <v>45</v>
      </c>
      <c r="D81" s="8" t="s">
        <v>235</v>
      </c>
      <c r="E81" s="146" t="s">
        <v>227</v>
      </c>
      <c r="F81" s="19">
        <v>250000</v>
      </c>
      <c r="G81" s="19">
        <v>250000</v>
      </c>
      <c r="H81" s="212">
        <f t="shared" si="2"/>
        <v>0</v>
      </c>
    </row>
    <row r="82" spans="1:8" ht="32.25" customHeight="1">
      <c r="A82" s="234" t="s">
        <v>317</v>
      </c>
      <c r="B82" s="36" t="s">
        <v>11</v>
      </c>
      <c r="C82" s="61" t="s">
        <v>45</v>
      </c>
      <c r="D82" s="30" t="s">
        <v>318</v>
      </c>
      <c r="E82" s="145"/>
      <c r="F82" s="31">
        <f>F83</f>
        <v>0</v>
      </c>
      <c r="G82" s="31">
        <f>G83</f>
        <v>120000</v>
      </c>
      <c r="H82" s="212">
        <f>G82-F82</f>
        <v>120000</v>
      </c>
    </row>
    <row r="83" spans="1:8" ht="40.5" customHeight="1">
      <c r="A83" s="220" t="s">
        <v>258</v>
      </c>
      <c r="B83" s="35" t="s">
        <v>11</v>
      </c>
      <c r="C83" s="59" t="s">
        <v>45</v>
      </c>
      <c r="D83" s="8" t="s">
        <v>318</v>
      </c>
      <c r="E83" s="146" t="s">
        <v>257</v>
      </c>
      <c r="F83" s="19"/>
      <c r="G83" s="19">
        <v>120000</v>
      </c>
      <c r="H83" s="212">
        <f>G83-F83</f>
        <v>120000</v>
      </c>
    </row>
    <row r="84" spans="1:8" ht="21" customHeight="1">
      <c r="A84" s="229" t="s">
        <v>36</v>
      </c>
      <c r="B84" s="71" t="s">
        <v>12</v>
      </c>
      <c r="C84" s="128"/>
      <c r="D84" s="66"/>
      <c r="E84" s="128"/>
      <c r="F84" s="197">
        <f>F85+F88+F94</f>
        <v>897014</v>
      </c>
      <c r="G84" s="197">
        <f>G85+G88+G91+G94</f>
        <v>961484</v>
      </c>
      <c r="H84" s="212">
        <f t="shared" si="2"/>
        <v>64470</v>
      </c>
    </row>
    <row r="85" spans="1:8" ht="19.5" customHeight="1">
      <c r="A85" s="236" t="s">
        <v>289</v>
      </c>
      <c r="B85" s="37" t="s">
        <v>12</v>
      </c>
      <c r="C85" s="129" t="s">
        <v>2</v>
      </c>
      <c r="D85" s="7"/>
      <c r="E85" s="129"/>
      <c r="F85" s="20">
        <f>F86</f>
        <v>69343</v>
      </c>
      <c r="G85" s="20">
        <f>G86</f>
        <v>69343</v>
      </c>
      <c r="H85" s="212">
        <f>G85-F85</f>
        <v>0</v>
      </c>
    </row>
    <row r="86" spans="1:8" ht="29.25" customHeight="1">
      <c r="A86" s="237" t="s">
        <v>290</v>
      </c>
      <c r="B86" s="32" t="s">
        <v>12</v>
      </c>
      <c r="C86" s="130" t="s">
        <v>2</v>
      </c>
      <c r="D86" s="30" t="s">
        <v>291</v>
      </c>
      <c r="E86" s="130"/>
      <c r="F86" s="31">
        <f>F87</f>
        <v>69343</v>
      </c>
      <c r="G86" s="31">
        <f>G87</f>
        <v>69343</v>
      </c>
      <c r="H86" s="212">
        <f>G86-F86</f>
        <v>0</v>
      </c>
    </row>
    <row r="87" spans="1:8" ht="29.25" customHeight="1">
      <c r="A87" s="227" t="s">
        <v>154</v>
      </c>
      <c r="B87" s="17" t="s">
        <v>12</v>
      </c>
      <c r="C87" s="59" t="s">
        <v>2</v>
      </c>
      <c r="D87" s="8" t="s">
        <v>291</v>
      </c>
      <c r="E87" s="147" t="s">
        <v>114</v>
      </c>
      <c r="F87" s="19">
        <v>69343</v>
      </c>
      <c r="G87" s="19">
        <v>69343</v>
      </c>
      <c r="H87" s="212">
        <f>G87-F87</f>
        <v>0</v>
      </c>
    </row>
    <row r="88" spans="1:8" ht="18" customHeight="1">
      <c r="A88" s="236" t="s">
        <v>252</v>
      </c>
      <c r="B88" s="37" t="s">
        <v>12</v>
      </c>
      <c r="C88" s="129" t="s">
        <v>8</v>
      </c>
      <c r="D88" s="7"/>
      <c r="E88" s="129"/>
      <c r="F88" s="20">
        <f>F89</f>
        <v>143000</v>
      </c>
      <c r="G88" s="20">
        <f>G89</f>
        <v>143000</v>
      </c>
      <c r="H88" s="212">
        <f t="shared" si="2"/>
        <v>0</v>
      </c>
    </row>
    <row r="89" spans="1:8" ht="26.25" customHeight="1">
      <c r="A89" s="237" t="s">
        <v>253</v>
      </c>
      <c r="B89" s="32" t="s">
        <v>12</v>
      </c>
      <c r="C89" s="130" t="s">
        <v>8</v>
      </c>
      <c r="D89" s="30" t="s">
        <v>254</v>
      </c>
      <c r="E89" s="130"/>
      <c r="F89" s="31">
        <f>F90</f>
        <v>143000</v>
      </c>
      <c r="G89" s="31">
        <f>G90</f>
        <v>143000</v>
      </c>
      <c r="H89" s="212">
        <f t="shared" si="2"/>
        <v>0</v>
      </c>
    </row>
    <row r="90" spans="1:8" ht="27.75" customHeight="1">
      <c r="A90" s="227" t="s">
        <v>154</v>
      </c>
      <c r="B90" s="17" t="s">
        <v>12</v>
      </c>
      <c r="C90" s="59" t="s">
        <v>8</v>
      </c>
      <c r="D90" s="8" t="s">
        <v>254</v>
      </c>
      <c r="E90" s="147" t="s">
        <v>114</v>
      </c>
      <c r="F90" s="19">
        <v>143000</v>
      </c>
      <c r="G90" s="19">
        <v>143000</v>
      </c>
      <c r="H90" s="212">
        <f t="shared" si="2"/>
        <v>0</v>
      </c>
    </row>
    <row r="91" spans="1:8" ht="19.5" customHeight="1">
      <c r="A91" s="236" t="s">
        <v>319</v>
      </c>
      <c r="B91" s="37" t="s">
        <v>12</v>
      </c>
      <c r="C91" s="129" t="s">
        <v>5</v>
      </c>
      <c r="D91" s="7"/>
      <c r="E91" s="129"/>
      <c r="F91" s="20">
        <f>F92</f>
        <v>0</v>
      </c>
      <c r="G91" s="20">
        <f>G92</f>
        <v>64470</v>
      </c>
      <c r="H91" s="212">
        <f>G91-F91</f>
        <v>64470</v>
      </c>
    </row>
    <row r="92" spans="1:8" ht="27.75" customHeight="1">
      <c r="A92" s="234" t="s">
        <v>317</v>
      </c>
      <c r="B92" s="32" t="s">
        <v>12</v>
      </c>
      <c r="C92" s="130" t="s">
        <v>5</v>
      </c>
      <c r="D92" s="30" t="s">
        <v>320</v>
      </c>
      <c r="E92" s="130"/>
      <c r="F92" s="31">
        <f>F93</f>
        <v>0</v>
      </c>
      <c r="G92" s="31">
        <f>G93</f>
        <v>64470</v>
      </c>
      <c r="H92" s="212">
        <f>G92-F92</f>
        <v>64470</v>
      </c>
    </row>
    <row r="93" spans="1:8" ht="37.5" customHeight="1">
      <c r="A93" s="220" t="s">
        <v>258</v>
      </c>
      <c r="B93" s="17" t="s">
        <v>12</v>
      </c>
      <c r="C93" s="59" t="s">
        <v>5</v>
      </c>
      <c r="D93" s="8" t="s">
        <v>320</v>
      </c>
      <c r="E93" s="147" t="s">
        <v>257</v>
      </c>
      <c r="F93" s="19"/>
      <c r="G93" s="19">
        <v>64470</v>
      </c>
      <c r="H93" s="212">
        <f>G93-F93</f>
        <v>64470</v>
      </c>
    </row>
    <row r="94" spans="1:8" ht="20.25" customHeight="1">
      <c r="A94" s="236" t="s">
        <v>57</v>
      </c>
      <c r="B94" s="37" t="s">
        <v>12</v>
      </c>
      <c r="C94" s="129" t="s">
        <v>6</v>
      </c>
      <c r="D94" s="7"/>
      <c r="E94" s="129"/>
      <c r="F94" s="20">
        <f>F95+F97+F99</f>
        <v>684671</v>
      </c>
      <c r="G94" s="20">
        <f>G95+G97+G99</f>
        <v>684671</v>
      </c>
      <c r="H94" s="212">
        <f t="shared" si="2"/>
        <v>0</v>
      </c>
    </row>
    <row r="95" spans="1:8" ht="30" customHeight="1">
      <c r="A95" s="237" t="s">
        <v>292</v>
      </c>
      <c r="B95" s="32" t="s">
        <v>12</v>
      </c>
      <c r="C95" s="130" t="s">
        <v>6</v>
      </c>
      <c r="D95" s="30" t="s">
        <v>293</v>
      </c>
      <c r="E95" s="130"/>
      <c r="F95" s="31">
        <f>F96</f>
        <v>616671</v>
      </c>
      <c r="G95" s="31">
        <f>G96</f>
        <v>616671</v>
      </c>
      <c r="H95" s="212">
        <f>G95-F95</f>
        <v>0</v>
      </c>
    </row>
    <row r="96" spans="1:8" ht="30" customHeight="1">
      <c r="A96" s="227" t="s">
        <v>234</v>
      </c>
      <c r="B96" s="17" t="s">
        <v>12</v>
      </c>
      <c r="C96" s="59" t="s">
        <v>6</v>
      </c>
      <c r="D96" s="8" t="s">
        <v>293</v>
      </c>
      <c r="E96" s="147" t="s">
        <v>233</v>
      </c>
      <c r="F96" s="19">
        <v>616671</v>
      </c>
      <c r="G96" s="19">
        <v>616671</v>
      </c>
      <c r="H96" s="212">
        <f>G96-F96</f>
        <v>0</v>
      </c>
    </row>
    <row r="97" spans="1:8" ht="29.25" customHeight="1">
      <c r="A97" s="237" t="s">
        <v>95</v>
      </c>
      <c r="B97" s="32" t="s">
        <v>12</v>
      </c>
      <c r="C97" s="130" t="s">
        <v>6</v>
      </c>
      <c r="D97" s="30" t="s">
        <v>156</v>
      </c>
      <c r="E97" s="130"/>
      <c r="F97" s="31">
        <f>F98</f>
        <v>53000</v>
      </c>
      <c r="G97" s="31">
        <f>G98</f>
        <v>53000</v>
      </c>
      <c r="H97" s="212">
        <f t="shared" si="2"/>
        <v>0</v>
      </c>
    </row>
    <row r="98" spans="1:8" ht="30" customHeight="1">
      <c r="A98" s="227" t="s">
        <v>154</v>
      </c>
      <c r="B98" s="17" t="s">
        <v>12</v>
      </c>
      <c r="C98" s="59" t="s">
        <v>6</v>
      </c>
      <c r="D98" s="8" t="s">
        <v>156</v>
      </c>
      <c r="E98" s="147" t="s">
        <v>114</v>
      </c>
      <c r="F98" s="19">
        <v>53000</v>
      </c>
      <c r="G98" s="19">
        <v>53000</v>
      </c>
      <c r="H98" s="212">
        <f t="shared" si="2"/>
        <v>0</v>
      </c>
    </row>
    <row r="99" spans="1:8" ht="29.25" customHeight="1">
      <c r="A99" s="238" t="s">
        <v>157</v>
      </c>
      <c r="B99" s="32" t="s">
        <v>12</v>
      </c>
      <c r="C99" s="61" t="s">
        <v>6</v>
      </c>
      <c r="D99" s="30" t="s">
        <v>158</v>
      </c>
      <c r="E99" s="52"/>
      <c r="F99" s="31">
        <f>F100</f>
        <v>15000</v>
      </c>
      <c r="G99" s="31">
        <f>G100</f>
        <v>15000</v>
      </c>
      <c r="H99" s="212">
        <f t="shared" si="2"/>
        <v>0</v>
      </c>
    </row>
    <row r="100" spans="1:8" ht="33" customHeight="1">
      <c r="A100" s="227" t="s">
        <v>154</v>
      </c>
      <c r="B100" s="17" t="s">
        <v>12</v>
      </c>
      <c r="C100" s="59" t="s">
        <v>6</v>
      </c>
      <c r="D100" s="8" t="s">
        <v>158</v>
      </c>
      <c r="E100" s="147" t="s">
        <v>114</v>
      </c>
      <c r="F100" s="19">
        <v>15000</v>
      </c>
      <c r="G100" s="19">
        <v>15000</v>
      </c>
      <c r="H100" s="212">
        <f t="shared" si="2"/>
        <v>0</v>
      </c>
    </row>
    <row r="101" spans="1:8" ht="22.5" customHeight="1">
      <c r="A101" s="239" t="s">
        <v>32</v>
      </c>
      <c r="B101" s="198" t="s">
        <v>8</v>
      </c>
      <c r="C101" s="199"/>
      <c r="D101" s="200"/>
      <c r="E101" s="201"/>
      <c r="F101" s="197">
        <f>F102+F107+F121+F128</f>
        <v>23317665</v>
      </c>
      <c r="G101" s="197">
        <f>G102+G107+G121+G128</f>
        <v>24610495</v>
      </c>
      <c r="H101" s="212">
        <f t="shared" si="2"/>
        <v>1292830</v>
      </c>
    </row>
    <row r="102" spans="1:8" ht="18.75" customHeight="1">
      <c r="A102" s="240" t="s">
        <v>255</v>
      </c>
      <c r="B102" s="122" t="s">
        <v>8</v>
      </c>
      <c r="C102" s="172" t="s">
        <v>2</v>
      </c>
      <c r="D102" s="165"/>
      <c r="E102" s="166"/>
      <c r="F102" s="173">
        <f>F103</f>
        <v>1083333</v>
      </c>
      <c r="G102" s="173">
        <f>G103+G105</f>
        <v>1884663</v>
      </c>
      <c r="H102" s="212">
        <f t="shared" si="2"/>
        <v>801330</v>
      </c>
    </row>
    <row r="103" spans="1:8" ht="18.75" customHeight="1">
      <c r="A103" s="221" t="s">
        <v>228</v>
      </c>
      <c r="B103" s="167" t="s">
        <v>8</v>
      </c>
      <c r="C103" s="168" t="s">
        <v>2</v>
      </c>
      <c r="D103" s="169" t="s">
        <v>256</v>
      </c>
      <c r="E103" s="170"/>
      <c r="F103" s="171">
        <f>F104</f>
        <v>1083333</v>
      </c>
      <c r="G103" s="171">
        <f>G104</f>
        <v>1083333</v>
      </c>
      <c r="H103" s="212">
        <f t="shared" si="2"/>
        <v>0</v>
      </c>
    </row>
    <row r="104" spans="1:8" ht="46.5" customHeight="1">
      <c r="A104" s="220" t="s">
        <v>258</v>
      </c>
      <c r="B104" s="35" t="s">
        <v>8</v>
      </c>
      <c r="C104" s="59" t="s">
        <v>2</v>
      </c>
      <c r="D104" s="8" t="s">
        <v>256</v>
      </c>
      <c r="E104" s="137" t="s">
        <v>257</v>
      </c>
      <c r="F104" s="19">
        <v>1083333</v>
      </c>
      <c r="G104" s="19">
        <v>1083333</v>
      </c>
      <c r="H104" s="212">
        <f t="shared" si="2"/>
        <v>0</v>
      </c>
    </row>
    <row r="105" spans="1:8" ht="33" customHeight="1">
      <c r="A105" s="234" t="s">
        <v>317</v>
      </c>
      <c r="B105" s="167" t="s">
        <v>8</v>
      </c>
      <c r="C105" s="168" t="s">
        <v>2</v>
      </c>
      <c r="D105" s="169" t="s">
        <v>321</v>
      </c>
      <c r="E105" s="170"/>
      <c r="F105" s="171">
        <f>F106</f>
        <v>0</v>
      </c>
      <c r="G105" s="171">
        <f>G106</f>
        <v>801330</v>
      </c>
      <c r="H105" s="212">
        <f>G105-F105</f>
        <v>801330</v>
      </c>
    </row>
    <row r="106" spans="1:8" ht="46.5" customHeight="1">
      <c r="A106" s="220" t="s">
        <v>258</v>
      </c>
      <c r="B106" s="35" t="s">
        <v>8</v>
      </c>
      <c r="C106" s="59" t="s">
        <v>2</v>
      </c>
      <c r="D106" s="8" t="s">
        <v>321</v>
      </c>
      <c r="E106" s="137" t="s">
        <v>257</v>
      </c>
      <c r="F106" s="19"/>
      <c r="G106" s="19">
        <v>801330</v>
      </c>
      <c r="H106" s="212">
        <f>G106-F106</f>
        <v>801330</v>
      </c>
    </row>
    <row r="107" spans="1:8" ht="21" customHeight="1">
      <c r="A107" s="240" t="s">
        <v>120</v>
      </c>
      <c r="B107" s="122" t="s">
        <v>8</v>
      </c>
      <c r="C107" s="172" t="s">
        <v>9</v>
      </c>
      <c r="D107" s="165"/>
      <c r="E107" s="166"/>
      <c r="F107" s="173">
        <f>F108+F110+F113+F117+F119</f>
        <v>20939374.33</v>
      </c>
      <c r="G107" s="173">
        <f>G108+G110+G113+G115+G117+G119</f>
        <v>21430874.33</v>
      </c>
      <c r="H107" s="212">
        <f t="shared" si="2"/>
        <v>491500</v>
      </c>
    </row>
    <row r="108" spans="1:8" ht="28.5" customHeight="1">
      <c r="A108" s="221" t="s">
        <v>262</v>
      </c>
      <c r="B108" s="167" t="s">
        <v>8</v>
      </c>
      <c r="C108" s="168" t="s">
        <v>9</v>
      </c>
      <c r="D108" s="169" t="s">
        <v>263</v>
      </c>
      <c r="E108" s="170"/>
      <c r="F108" s="171">
        <f>F109</f>
        <v>13528000</v>
      </c>
      <c r="G108" s="171">
        <f>G109</f>
        <v>13528000</v>
      </c>
      <c r="H108" s="212">
        <f t="shared" si="2"/>
        <v>0</v>
      </c>
    </row>
    <row r="109" spans="1:8" ht="34.5" customHeight="1">
      <c r="A109" s="220" t="s">
        <v>261</v>
      </c>
      <c r="B109" s="35" t="s">
        <v>8</v>
      </c>
      <c r="C109" s="59" t="s">
        <v>9</v>
      </c>
      <c r="D109" s="8" t="s">
        <v>263</v>
      </c>
      <c r="E109" s="137" t="s">
        <v>259</v>
      </c>
      <c r="F109" s="19">
        <v>13528000</v>
      </c>
      <c r="G109" s="19">
        <v>13528000</v>
      </c>
      <c r="H109" s="212">
        <f t="shared" si="2"/>
        <v>0</v>
      </c>
    </row>
    <row r="110" spans="1:8" ht="19.5" customHeight="1">
      <c r="A110" s="221" t="s">
        <v>228</v>
      </c>
      <c r="B110" s="167" t="s">
        <v>8</v>
      </c>
      <c r="C110" s="168" t="s">
        <v>9</v>
      </c>
      <c r="D110" s="169" t="s">
        <v>256</v>
      </c>
      <c r="E110" s="170"/>
      <c r="F110" s="171">
        <f>F111+F112</f>
        <v>1371374.33</v>
      </c>
      <c r="G110" s="171">
        <f>G111+G112</f>
        <v>1371374.33</v>
      </c>
      <c r="H110" s="212">
        <f t="shared" si="2"/>
        <v>0</v>
      </c>
    </row>
    <row r="111" spans="1:8" ht="44.25" customHeight="1">
      <c r="A111" s="220" t="s">
        <v>258</v>
      </c>
      <c r="B111" s="35" t="s">
        <v>8</v>
      </c>
      <c r="C111" s="59" t="s">
        <v>9</v>
      </c>
      <c r="D111" s="8" t="s">
        <v>256</v>
      </c>
      <c r="E111" s="137" t="s">
        <v>257</v>
      </c>
      <c r="F111" s="19">
        <f>200000+110000+70333+787708.33</f>
        <v>1168041.33</v>
      </c>
      <c r="G111" s="19">
        <f>200000+110000+70333+787708.33</f>
        <v>1168041.33</v>
      </c>
      <c r="H111" s="212">
        <f t="shared" si="2"/>
        <v>0</v>
      </c>
    </row>
    <row r="112" spans="1:8" ht="28.5" customHeight="1">
      <c r="A112" s="220" t="s">
        <v>261</v>
      </c>
      <c r="B112" s="35" t="s">
        <v>8</v>
      </c>
      <c r="C112" s="59" t="s">
        <v>9</v>
      </c>
      <c r="D112" s="8" t="s">
        <v>256</v>
      </c>
      <c r="E112" s="137" t="s">
        <v>259</v>
      </c>
      <c r="F112" s="19">
        <v>203333</v>
      </c>
      <c r="G112" s="19">
        <v>203333</v>
      </c>
      <c r="H112" s="212">
        <f t="shared" si="2"/>
        <v>0</v>
      </c>
    </row>
    <row r="113" spans="1:8" ht="54" customHeight="1">
      <c r="A113" s="221" t="s">
        <v>121</v>
      </c>
      <c r="B113" s="167" t="s">
        <v>8</v>
      </c>
      <c r="C113" s="168" t="s">
        <v>9</v>
      </c>
      <c r="D113" s="169" t="s">
        <v>122</v>
      </c>
      <c r="E113" s="170"/>
      <c r="F113" s="171">
        <f>F114</f>
        <v>40000</v>
      </c>
      <c r="G113" s="171">
        <f>G114</f>
        <v>40000</v>
      </c>
      <c r="H113" s="212">
        <f t="shared" si="2"/>
        <v>0</v>
      </c>
    </row>
    <row r="114" spans="1:8" ht="33" customHeight="1">
      <c r="A114" s="220" t="s">
        <v>112</v>
      </c>
      <c r="B114" s="35" t="s">
        <v>8</v>
      </c>
      <c r="C114" s="59" t="s">
        <v>9</v>
      </c>
      <c r="D114" s="8" t="s">
        <v>122</v>
      </c>
      <c r="E114" s="137" t="s">
        <v>114</v>
      </c>
      <c r="F114" s="19">
        <v>40000</v>
      </c>
      <c r="G114" s="19">
        <v>40000</v>
      </c>
      <c r="H114" s="212">
        <f t="shared" si="2"/>
        <v>0</v>
      </c>
    </row>
    <row r="115" spans="1:8" ht="33" customHeight="1">
      <c r="A115" s="234" t="s">
        <v>317</v>
      </c>
      <c r="B115" s="167" t="s">
        <v>8</v>
      </c>
      <c r="C115" s="168" t="s">
        <v>9</v>
      </c>
      <c r="D115" s="169" t="s">
        <v>321</v>
      </c>
      <c r="E115" s="170"/>
      <c r="F115" s="171">
        <f>F116</f>
        <v>0</v>
      </c>
      <c r="G115" s="171">
        <f>G116</f>
        <v>491500</v>
      </c>
      <c r="H115" s="212">
        <f t="shared" si="2"/>
        <v>491500</v>
      </c>
    </row>
    <row r="116" spans="1:8" ht="45" customHeight="1">
      <c r="A116" s="220" t="s">
        <v>258</v>
      </c>
      <c r="B116" s="35" t="s">
        <v>8</v>
      </c>
      <c r="C116" s="59" t="s">
        <v>9</v>
      </c>
      <c r="D116" s="8" t="s">
        <v>321</v>
      </c>
      <c r="E116" s="137" t="s">
        <v>257</v>
      </c>
      <c r="F116" s="19"/>
      <c r="G116" s="19">
        <v>491500</v>
      </c>
      <c r="H116" s="212">
        <f t="shared" si="2"/>
        <v>491500</v>
      </c>
    </row>
    <row r="117" spans="1:8" ht="18.75" customHeight="1">
      <c r="A117" s="221" t="s">
        <v>159</v>
      </c>
      <c r="B117" s="167" t="s">
        <v>8</v>
      </c>
      <c r="C117" s="168" t="s">
        <v>9</v>
      </c>
      <c r="D117" s="169" t="s">
        <v>160</v>
      </c>
      <c r="E117" s="170"/>
      <c r="F117" s="171">
        <f>F118</f>
        <v>0</v>
      </c>
      <c r="G117" s="171">
        <f>G118</f>
        <v>0</v>
      </c>
      <c r="H117" s="212">
        <f t="shared" si="2"/>
        <v>0</v>
      </c>
    </row>
    <row r="118" spans="1:8" ht="29.25" customHeight="1">
      <c r="A118" s="220" t="s">
        <v>112</v>
      </c>
      <c r="B118" s="35" t="s">
        <v>8</v>
      </c>
      <c r="C118" s="59" t="s">
        <v>9</v>
      </c>
      <c r="D118" s="8" t="s">
        <v>160</v>
      </c>
      <c r="E118" s="137" t="s">
        <v>114</v>
      </c>
      <c r="F118" s="19"/>
      <c r="G118" s="19"/>
      <c r="H118" s="212">
        <f t="shared" si="2"/>
        <v>0</v>
      </c>
    </row>
    <row r="119" spans="1:8" ht="42.75" customHeight="1">
      <c r="A119" s="241" t="s">
        <v>161</v>
      </c>
      <c r="B119" s="176" t="s">
        <v>8</v>
      </c>
      <c r="C119" s="168" t="s">
        <v>9</v>
      </c>
      <c r="D119" s="168" t="s">
        <v>162</v>
      </c>
      <c r="E119" s="178"/>
      <c r="F119" s="179">
        <f>F120</f>
        <v>6000000</v>
      </c>
      <c r="G119" s="179">
        <f>G120</f>
        <v>6000000</v>
      </c>
      <c r="H119" s="212">
        <f t="shared" si="2"/>
        <v>0</v>
      </c>
    </row>
    <row r="120" spans="1:8" ht="32.25" customHeight="1">
      <c r="A120" s="220" t="s">
        <v>234</v>
      </c>
      <c r="B120" s="54" t="s">
        <v>8</v>
      </c>
      <c r="C120" s="8" t="s">
        <v>9</v>
      </c>
      <c r="D120" s="8" t="s">
        <v>162</v>
      </c>
      <c r="E120" s="137" t="s">
        <v>233</v>
      </c>
      <c r="F120" s="19">
        <v>6000000</v>
      </c>
      <c r="G120" s="19">
        <v>6000000</v>
      </c>
      <c r="H120" s="212">
        <f t="shared" si="2"/>
        <v>0</v>
      </c>
    </row>
    <row r="121" spans="1:8" ht="15.75" customHeight="1">
      <c r="A121" s="242" t="s">
        <v>123</v>
      </c>
      <c r="B121" s="41" t="s">
        <v>8</v>
      </c>
      <c r="C121" s="185" t="s">
        <v>11</v>
      </c>
      <c r="D121" s="185"/>
      <c r="E121" s="186"/>
      <c r="F121" s="187">
        <f>F122+F124+F126</f>
        <v>1255957.67</v>
      </c>
      <c r="G121" s="187">
        <f>G122+G124+G126</f>
        <v>1255957.67</v>
      </c>
      <c r="H121" s="212">
        <f t="shared" si="2"/>
        <v>0</v>
      </c>
    </row>
    <row r="122" spans="1:8" ht="15.75" customHeight="1">
      <c r="A122" s="221" t="s">
        <v>228</v>
      </c>
      <c r="B122" s="167" t="s">
        <v>8</v>
      </c>
      <c r="C122" s="168" t="s">
        <v>11</v>
      </c>
      <c r="D122" s="169" t="s">
        <v>256</v>
      </c>
      <c r="E122" s="170"/>
      <c r="F122" s="171">
        <f>F123</f>
        <v>878957.67</v>
      </c>
      <c r="G122" s="171">
        <f>G123</f>
        <v>878957.67</v>
      </c>
      <c r="H122" s="212">
        <f>G122-F122</f>
        <v>0</v>
      </c>
    </row>
    <row r="123" spans="1:8" ht="39.75" customHeight="1">
      <c r="A123" s="220" t="s">
        <v>258</v>
      </c>
      <c r="B123" s="35" t="s">
        <v>8</v>
      </c>
      <c r="C123" s="59" t="s">
        <v>11</v>
      </c>
      <c r="D123" s="8" t="s">
        <v>256</v>
      </c>
      <c r="E123" s="137" t="s">
        <v>257</v>
      </c>
      <c r="F123" s="19">
        <v>878957.67</v>
      </c>
      <c r="G123" s="19">
        <v>878957.67</v>
      </c>
      <c r="H123" s="212">
        <f>G123-F123</f>
        <v>0</v>
      </c>
    </row>
    <row r="124" spans="1:8" ht="30" customHeight="1">
      <c r="A124" s="243" t="s">
        <v>124</v>
      </c>
      <c r="B124" s="183" t="s">
        <v>8</v>
      </c>
      <c r="C124" s="184" t="s">
        <v>11</v>
      </c>
      <c r="D124" s="168" t="s">
        <v>125</v>
      </c>
      <c r="E124" s="178"/>
      <c r="F124" s="179">
        <f>F125</f>
        <v>40000</v>
      </c>
      <c r="G124" s="179">
        <f>G125</f>
        <v>40000</v>
      </c>
      <c r="H124" s="212">
        <f t="shared" si="2"/>
        <v>0</v>
      </c>
    </row>
    <row r="125" spans="1:8" ht="29.25" customHeight="1">
      <c r="A125" s="220" t="s">
        <v>112</v>
      </c>
      <c r="B125" s="182" t="s">
        <v>8</v>
      </c>
      <c r="C125" s="9" t="s">
        <v>11</v>
      </c>
      <c r="D125" s="8" t="s">
        <v>125</v>
      </c>
      <c r="E125" s="137" t="s">
        <v>114</v>
      </c>
      <c r="F125" s="19">
        <v>40000</v>
      </c>
      <c r="G125" s="19">
        <v>40000</v>
      </c>
      <c r="H125" s="212">
        <f t="shared" si="2"/>
        <v>0</v>
      </c>
    </row>
    <row r="126" spans="1:8" ht="17.25" customHeight="1">
      <c r="A126" s="223" t="s">
        <v>264</v>
      </c>
      <c r="B126" s="209" t="s">
        <v>8</v>
      </c>
      <c r="C126" s="210" t="s">
        <v>11</v>
      </c>
      <c r="D126" s="30" t="s">
        <v>265</v>
      </c>
      <c r="E126" s="210"/>
      <c r="F126" s="31">
        <f>F127</f>
        <v>337000</v>
      </c>
      <c r="G126" s="31">
        <f>G127</f>
        <v>337000</v>
      </c>
      <c r="H126" s="212">
        <f t="shared" si="2"/>
        <v>0</v>
      </c>
    </row>
    <row r="127" spans="1:8" ht="29.25" customHeight="1">
      <c r="A127" s="220" t="s">
        <v>112</v>
      </c>
      <c r="B127" s="182" t="s">
        <v>8</v>
      </c>
      <c r="C127" s="9" t="s">
        <v>11</v>
      </c>
      <c r="D127" s="8" t="s">
        <v>265</v>
      </c>
      <c r="E127" s="9" t="s">
        <v>114</v>
      </c>
      <c r="F127" s="19">
        <v>337000</v>
      </c>
      <c r="G127" s="19">
        <v>337000</v>
      </c>
      <c r="H127" s="212">
        <f t="shared" si="2"/>
        <v>0</v>
      </c>
    </row>
    <row r="128" spans="1:8" ht="16.5" customHeight="1">
      <c r="A128" s="242" t="s">
        <v>33</v>
      </c>
      <c r="B128" s="41" t="s">
        <v>8</v>
      </c>
      <c r="C128" s="76" t="s">
        <v>8</v>
      </c>
      <c r="D128" s="7"/>
      <c r="E128" s="129"/>
      <c r="F128" s="22">
        <f>F129</f>
        <v>39000</v>
      </c>
      <c r="G128" s="22">
        <f>G129</f>
        <v>39000</v>
      </c>
      <c r="H128" s="212">
        <f t="shared" si="2"/>
        <v>0</v>
      </c>
    </row>
    <row r="129" spans="1:8" ht="16.5" customHeight="1">
      <c r="A129" s="228" t="s">
        <v>163</v>
      </c>
      <c r="B129" s="36" t="s">
        <v>8</v>
      </c>
      <c r="C129" s="61" t="s">
        <v>8</v>
      </c>
      <c r="D129" s="30" t="s">
        <v>164</v>
      </c>
      <c r="E129" s="130"/>
      <c r="F129" s="31">
        <f>F130</f>
        <v>39000</v>
      </c>
      <c r="G129" s="31">
        <f>G130</f>
        <v>39000</v>
      </c>
      <c r="H129" s="212">
        <f t="shared" si="2"/>
        <v>0</v>
      </c>
    </row>
    <row r="130" spans="1:8" ht="16.5" customHeight="1">
      <c r="A130" s="244" t="s">
        <v>201</v>
      </c>
      <c r="B130" s="39" t="s">
        <v>8</v>
      </c>
      <c r="C130" s="59" t="s">
        <v>8</v>
      </c>
      <c r="D130" s="8" t="s">
        <v>164</v>
      </c>
      <c r="E130" s="137" t="s">
        <v>202</v>
      </c>
      <c r="F130" s="19">
        <v>39000</v>
      </c>
      <c r="G130" s="19">
        <v>39000</v>
      </c>
      <c r="H130" s="212">
        <f t="shared" si="2"/>
        <v>0</v>
      </c>
    </row>
    <row r="131" spans="1:8" ht="29.25" customHeight="1">
      <c r="A131" s="239" t="s">
        <v>23</v>
      </c>
      <c r="B131" s="198" t="s">
        <v>3</v>
      </c>
      <c r="C131" s="199"/>
      <c r="D131" s="200"/>
      <c r="E131" s="201"/>
      <c r="F131" s="197">
        <f>F132+F163+F216+F228</f>
        <v>279533232.6</v>
      </c>
      <c r="G131" s="197">
        <f>G132+G163+G216+G228</f>
        <v>284539723.62</v>
      </c>
      <c r="H131" s="212">
        <f t="shared" si="2"/>
        <v>5006491.019999981</v>
      </c>
    </row>
    <row r="132" spans="1:8" ht="15" customHeight="1">
      <c r="A132" s="242" t="s">
        <v>24</v>
      </c>
      <c r="B132" s="40" t="s">
        <v>3</v>
      </c>
      <c r="C132" s="86" t="s">
        <v>2</v>
      </c>
      <c r="D132" s="10"/>
      <c r="E132" s="149"/>
      <c r="F132" s="22">
        <f>F133+F135+F144+F150+F153+F157+F159+F161</f>
        <v>68206429.22</v>
      </c>
      <c r="G132" s="22">
        <f>G133+G135+G144+G150+G153+G157+G159+G161</f>
        <v>69254429.22</v>
      </c>
      <c r="H132" s="212">
        <f t="shared" si="2"/>
        <v>1048000</v>
      </c>
    </row>
    <row r="133" spans="1:8" ht="17.25" customHeight="1">
      <c r="A133" s="245" t="s">
        <v>177</v>
      </c>
      <c r="B133" s="38" t="s">
        <v>3</v>
      </c>
      <c r="C133" s="60" t="s">
        <v>2</v>
      </c>
      <c r="D133" s="12" t="s">
        <v>178</v>
      </c>
      <c r="E133" s="132"/>
      <c r="F133" s="18">
        <f>F134</f>
        <v>10033979.41</v>
      </c>
      <c r="G133" s="18">
        <f>G134</f>
        <v>10033979.41</v>
      </c>
      <c r="H133" s="212">
        <f t="shared" si="2"/>
        <v>0</v>
      </c>
    </row>
    <row r="134" spans="1:8" ht="31.5" customHeight="1">
      <c r="A134" s="220" t="s">
        <v>154</v>
      </c>
      <c r="B134" s="39" t="s">
        <v>3</v>
      </c>
      <c r="C134" s="59" t="s">
        <v>2</v>
      </c>
      <c r="D134" s="8" t="s">
        <v>178</v>
      </c>
      <c r="E134" s="137" t="s">
        <v>114</v>
      </c>
      <c r="F134" s="19">
        <v>10033979.41</v>
      </c>
      <c r="G134" s="19">
        <v>10033979.41</v>
      </c>
      <c r="H134" s="212">
        <f t="shared" si="2"/>
        <v>0</v>
      </c>
    </row>
    <row r="135" spans="1:8" ht="18.75" customHeight="1">
      <c r="A135" s="245" t="s">
        <v>25</v>
      </c>
      <c r="B135" s="38" t="s">
        <v>3</v>
      </c>
      <c r="C135" s="60" t="s">
        <v>2</v>
      </c>
      <c r="D135" s="12" t="s">
        <v>165</v>
      </c>
      <c r="E135" s="132"/>
      <c r="F135" s="18">
        <f>SUM(F136:F143)</f>
        <v>23658449.810000002</v>
      </c>
      <c r="G135" s="18">
        <f>SUM(G136:G143)</f>
        <v>23658449.810000002</v>
      </c>
      <c r="H135" s="212">
        <f t="shared" si="2"/>
        <v>0</v>
      </c>
    </row>
    <row r="136" spans="1:8" ht="27.75" customHeight="1">
      <c r="A136" s="220" t="s">
        <v>149</v>
      </c>
      <c r="B136" s="43" t="s">
        <v>3</v>
      </c>
      <c r="C136" s="84" t="s">
        <v>2</v>
      </c>
      <c r="D136" s="8" t="s">
        <v>165</v>
      </c>
      <c r="E136" s="142" t="s">
        <v>151</v>
      </c>
      <c r="F136" s="19">
        <v>17818385</v>
      </c>
      <c r="G136" s="19">
        <v>17818385</v>
      </c>
      <c r="H136" s="212">
        <f t="shared" si="2"/>
        <v>0</v>
      </c>
    </row>
    <row r="137" spans="1:8" ht="33" customHeight="1">
      <c r="A137" s="220" t="s">
        <v>153</v>
      </c>
      <c r="B137" s="43" t="s">
        <v>3</v>
      </c>
      <c r="C137" s="84" t="s">
        <v>2</v>
      </c>
      <c r="D137" s="8" t="s">
        <v>165</v>
      </c>
      <c r="E137" s="142" t="s">
        <v>152</v>
      </c>
      <c r="F137" s="19">
        <v>606551</v>
      </c>
      <c r="G137" s="19">
        <v>606551</v>
      </c>
      <c r="H137" s="212">
        <f t="shared" si="2"/>
        <v>0</v>
      </c>
    </row>
    <row r="138" spans="1:8" ht="25.5" customHeight="1">
      <c r="A138" s="220" t="s">
        <v>111</v>
      </c>
      <c r="B138" s="43" t="s">
        <v>3</v>
      </c>
      <c r="C138" s="84" t="s">
        <v>2</v>
      </c>
      <c r="D138" s="8" t="s">
        <v>165</v>
      </c>
      <c r="E138" s="142" t="s">
        <v>113</v>
      </c>
      <c r="F138" s="19">
        <v>16800</v>
      </c>
      <c r="G138" s="19">
        <v>16800</v>
      </c>
      <c r="H138" s="212">
        <f t="shared" si="2"/>
        <v>0</v>
      </c>
    </row>
    <row r="139" spans="1:8" ht="27.75" customHeight="1">
      <c r="A139" s="220" t="s">
        <v>154</v>
      </c>
      <c r="B139" s="43" t="s">
        <v>3</v>
      </c>
      <c r="C139" s="84" t="s">
        <v>2</v>
      </c>
      <c r="D139" s="8" t="s">
        <v>165</v>
      </c>
      <c r="E139" s="142" t="s">
        <v>114</v>
      </c>
      <c r="F139" s="19">
        <v>4332750</v>
      </c>
      <c r="G139" s="19">
        <v>4332750</v>
      </c>
      <c r="H139" s="212">
        <f t="shared" si="2"/>
        <v>0</v>
      </c>
    </row>
    <row r="140" spans="1:8" ht="41.25" customHeight="1">
      <c r="A140" s="246" t="s">
        <v>166</v>
      </c>
      <c r="B140" s="189" t="s">
        <v>3</v>
      </c>
      <c r="C140" s="84" t="s">
        <v>2</v>
      </c>
      <c r="D140" s="8" t="s">
        <v>165</v>
      </c>
      <c r="E140" s="142" t="s">
        <v>167</v>
      </c>
      <c r="F140" s="19">
        <v>340000</v>
      </c>
      <c r="G140" s="19">
        <v>340000</v>
      </c>
      <c r="H140" s="212">
        <f t="shared" si="2"/>
        <v>0</v>
      </c>
    </row>
    <row r="141" spans="1:8" ht="69" customHeight="1">
      <c r="A141" s="220" t="s">
        <v>148</v>
      </c>
      <c r="B141" s="43" t="s">
        <v>3</v>
      </c>
      <c r="C141" s="84" t="s">
        <v>2</v>
      </c>
      <c r="D141" s="8" t="s">
        <v>165</v>
      </c>
      <c r="E141" s="142" t="s">
        <v>144</v>
      </c>
      <c r="F141" s="19">
        <v>99245.94</v>
      </c>
      <c r="G141" s="19">
        <v>99245.94</v>
      </c>
      <c r="H141" s="212">
        <f t="shared" si="2"/>
        <v>0</v>
      </c>
    </row>
    <row r="142" spans="1:8" ht="22.5" customHeight="1">
      <c r="A142" s="220" t="s">
        <v>143</v>
      </c>
      <c r="B142" s="43" t="s">
        <v>3</v>
      </c>
      <c r="C142" s="84" t="s">
        <v>2</v>
      </c>
      <c r="D142" s="8" t="s">
        <v>165</v>
      </c>
      <c r="E142" s="137" t="s">
        <v>146</v>
      </c>
      <c r="F142" s="19">
        <v>415800</v>
      </c>
      <c r="G142" s="19">
        <v>415800</v>
      </c>
      <c r="H142" s="212">
        <f t="shared" si="2"/>
        <v>0</v>
      </c>
    </row>
    <row r="143" spans="1:8" ht="19.5" customHeight="1">
      <c r="A143" s="220" t="s">
        <v>145</v>
      </c>
      <c r="B143" s="43" t="s">
        <v>3</v>
      </c>
      <c r="C143" s="84" t="s">
        <v>2</v>
      </c>
      <c r="D143" s="8" t="s">
        <v>165</v>
      </c>
      <c r="E143" s="137" t="s">
        <v>147</v>
      </c>
      <c r="F143" s="19">
        <v>28917.87</v>
      </c>
      <c r="G143" s="19">
        <v>28917.87</v>
      </c>
      <c r="H143" s="212">
        <f t="shared" si="2"/>
        <v>0</v>
      </c>
    </row>
    <row r="144" spans="1:8" ht="51.75" customHeight="1">
      <c r="A144" s="241" t="s">
        <v>171</v>
      </c>
      <c r="B144" s="190" t="s">
        <v>3</v>
      </c>
      <c r="C144" s="191" t="s">
        <v>2</v>
      </c>
      <c r="D144" s="168" t="s">
        <v>243</v>
      </c>
      <c r="E144" s="178"/>
      <c r="F144" s="179">
        <f>SUM(F145:F149)</f>
        <v>30112000</v>
      </c>
      <c r="G144" s="179">
        <f>SUM(G145:G149)</f>
        <v>30112000</v>
      </c>
      <c r="H144" s="212">
        <f t="shared" si="2"/>
        <v>0</v>
      </c>
    </row>
    <row r="145" spans="1:8" ht="37.5" customHeight="1">
      <c r="A145" s="220" t="s">
        <v>149</v>
      </c>
      <c r="B145" s="43" t="s">
        <v>3</v>
      </c>
      <c r="C145" s="84" t="s">
        <v>2</v>
      </c>
      <c r="D145" s="8" t="s">
        <v>243</v>
      </c>
      <c r="E145" s="142" t="s">
        <v>151</v>
      </c>
      <c r="F145" s="19">
        <v>28246000</v>
      </c>
      <c r="G145" s="19">
        <v>28246000</v>
      </c>
      <c r="H145" s="212">
        <f t="shared" si="2"/>
        <v>0</v>
      </c>
    </row>
    <row r="146" spans="1:8" ht="35.25" customHeight="1">
      <c r="A146" s="220" t="s">
        <v>153</v>
      </c>
      <c r="B146" s="43" t="s">
        <v>3</v>
      </c>
      <c r="C146" s="84" t="s">
        <v>2</v>
      </c>
      <c r="D146" s="8" t="s">
        <v>243</v>
      </c>
      <c r="E146" s="142" t="s">
        <v>152</v>
      </c>
      <c r="F146" s="19">
        <v>162440</v>
      </c>
      <c r="G146" s="19">
        <v>162440</v>
      </c>
      <c r="H146" s="212">
        <f t="shared" si="2"/>
        <v>0</v>
      </c>
    </row>
    <row r="147" spans="1:8" ht="29.25" customHeight="1">
      <c r="A147" s="220" t="s">
        <v>111</v>
      </c>
      <c r="B147" s="43" t="s">
        <v>3</v>
      </c>
      <c r="C147" s="84" t="s">
        <v>2</v>
      </c>
      <c r="D147" s="8" t="s">
        <v>243</v>
      </c>
      <c r="E147" s="142" t="s">
        <v>113</v>
      </c>
      <c r="F147" s="19">
        <v>3000</v>
      </c>
      <c r="G147" s="19">
        <v>3000</v>
      </c>
      <c r="H147" s="212">
        <f t="shared" si="2"/>
        <v>0</v>
      </c>
    </row>
    <row r="148" spans="1:8" ht="33" customHeight="1">
      <c r="A148" s="220" t="s">
        <v>154</v>
      </c>
      <c r="B148" s="43" t="s">
        <v>3</v>
      </c>
      <c r="C148" s="84" t="s">
        <v>2</v>
      </c>
      <c r="D148" s="8" t="s">
        <v>243</v>
      </c>
      <c r="E148" s="142" t="s">
        <v>114</v>
      </c>
      <c r="F148" s="19">
        <v>655560</v>
      </c>
      <c r="G148" s="19">
        <v>655560</v>
      </c>
      <c r="H148" s="212">
        <f t="shared" si="2"/>
        <v>0</v>
      </c>
    </row>
    <row r="149" spans="1:8" ht="42.75" customHeight="1">
      <c r="A149" s="246" t="s">
        <v>166</v>
      </c>
      <c r="B149" s="189" t="s">
        <v>3</v>
      </c>
      <c r="C149" s="84" t="s">
        <v>2</v>
      </c>
      <c r="D149" s="8" t="s">
        <v>243</v>
      </c>
      <c r="E149" s="142" t="s">
        <v>167</v>
      </c>
      <c r="F149" s="19">
        <v>1045000</v>
      </c>
      <c r="G149" s="19">
        <v>1045000</v>
      </c>
      <c r="H149" s="212">
        <f t="shared" si="2"/>
        <v>0</v>
      </c>
    </row>
    <row r="150" spans="1:8" ht="27" customHeight="1">
      <c r="A150" s="228" t="s">
        <v>92</v>
      </c>
      <c r="B150" s="36" t="s">
        <v>3</v>
      </c>
      <c r="C150" s="61" t="s">
        <v>2</v>
      </c>
      <c r="D150" s="30" t="s">
        <v>168</v>
      </c>
      <c r="E150" s="130"/>
      <c r="F150" s="31">
        <f>F151+F152</f>
        <v>1090000</v>
      </c>
      <c r="G150" s="31">
        <f>G151+G152</f>
        <v>1090000</v>
      </c>
      <c r="H150" s="212">
        <f t="shared" si="2"/>
        <v>0</v>
      </c>
    </row>
    <row r="151" spans="1:8" ht="27" customHeight="1">
      <c r="A151" s="244" t="s">
        <v>153</v>
      </c>
      <c r="B151" s="35" t="s">
        <v>3</v>
      </c>
      <c r="C151" s="59" t="s">
        <v>2</v>
      </c>
      <c r="D151" s="8" t="s">
        <v>168</v>
      </c>
      <c r="E151" s="137" t="s">
        <v>152</v>
      </c>
      <c r="F151" s="19">
        <v>990000</v>
      </c>
      <c r="G151" s="19">
        <v>990000</v>
      </c>
      <c r="H151" s="212">
        <f t="shared" si="2"/>
        <v>0</v>
      </c>
    </row>
    <row r="152" spans="1:8" ht="18.75" customHeight="1">
      <c r="A152" s="244" t="s">
        <v>108</v>
      </c>
      <c r="B152" s="35" t="s">
        <v>3</v>
      </c>
      <c r="C152" s="59" t="s">
        <v>2</v>
      </c>
      <c r="D152" s="8" t="s">
        <v>168</v>
      </c>
      <c r="E152" s="137" t="s">
        <v>107</v>
      </c>
      <c r="F152" s="19">
        <v>100000</v>
      </c>
      <c r="G152" s="19">
        <v>100000</v>
      </c>
      <c r="H152" s="212">
        <f t="shared" si="2"/>
        <v>0</v>
      </c>
    </row>
    <row r="153" spans="1:8" ht="33" customHeight="1">
      <c r="A153" s="228" t="s">
        <v>50</v>
      </c>
      <c r="B153" s="36" t="s">
        <v>3</v>
      </c>
      <c r="C153" s="61" t="s">
        <v>2</v>
      </c>
      <c r="D153" s="30" t="s">
        <v>169</v>
      </c>
      <c r="E153" s="130"/>
      <c r="F153" s="31">
        <f>SUM(F154:F156)</f>
        <v>700000</v>
      </c>
      <c r="G153" s="31">
        <f>SUM(G154:G156)</f>
        <v>700000</v>
      </c>
      <c r="H153" s="212">
        <f t="shared" si="2"/>
        <v>0</v>
      </c>
    </row>
    <row r="154" spans="1:8" ht="32.25" customHeight="1">
      <c r="A154" s="220" t="s">
        <v>154</v>
      </c>
      <c r="B154" s="54" t="s">
        <v>3</v>
      </c>
      <c r="C154" s="8" t="s">
        <v>2</v>
      </c>
      <c r="D154" s="8" t="s">
        <v>169</v>
      </c>
      <c r="E154" s="8" t="s">
        <v>114</v>
      </c>
      <c r="F154" s="19">
        <v>467500</v>
      </c>
      <c r="G154" s="19">
        <v>467500</v>
      </c>
      <c r="H154" s="212">
        <f t="shared" si="2"/>
        <v>0</v>
      </c>
    </row>
    <row r="155" spans="1:8" ht="32.25" customHeight="1">
      <c r="A155" s="220" t="s">
        <v>149</v>
      </c>
      <c r="B155" s="54" t="s">
        <v>3</v>
      </c>
      <c r="C155" s="8" t="s">
        <v>2</v>
      </c>
      <c r="D155" s="8" t="s">
        <v>169</v>
      </c>
      <c r="E155" s="8" t="s">
        <v>151</v>
      </c>
      <c r="F155" s="19">
        <v>132500</v>
      </c>
      <c r="G155" s="19">
        <v>132500</v>
      </c>
      <c r="H155" s="212">
        <f t="shared" si="2"/>
        <v>0</v>
      </c>
    </row>
    <row r="156" spans="1:8" ht="16.5" customHeight="1">
      <c r="A156" s="244" t="s">
        <v>108</v>
      </c>
      <c r="B156" s="54" t="s">
        <v>3</v>
      </c>
      <c r="C156" s="8" t="s">
        <v>2</v>
      </c>
      <c r="D156" s="8" t="s">
        <v>169</v>
      </c>
      <c r="E156" s="8" t="s">
        <v>107</v>
      </c>
      <c r="F156" s="19">
        <v>100000</v>
      </c>
      <c r="G156" s="19">
        <v>100000</v>
      </c>
      <c r="H156" s="212">
        <f t="shared" si="2"/>
        <v>0</v>
      </c>
    </row>
    <row r="157" spans="1:8" ht="27.75" customHeight="1">
      <c r="A157" s="228" t="s">
        <v>267</v>
      </c>
      <c r="B157" s="36" t="s">
        <v>3</v>
      </c>
      <c r="C157" s="61" t="s">
        <v>2</v>
      </c>
      <c r="D157" s="30" t="s">
        <v>266</v>
      </c>
      <c r="E157" s="130"/>
      <c r="F157" s="31">
        <f>F158</f>
        <v>597000</v>
      </c>
      <c r="G157" s="31">
        <f>G158</f>
        <v>315000</v>
      </c>
      <c r="H157" s="212">
        <f t="shared" si="2"/>
        <v>-282000</v>
      </c>
    </row>
    <row r="158" spans="1:8" ht="29.25" customHeight="1">
      <c r="A158" s="244" t="s">
        <v>201</v>
      </c>
      <c r="B158" s="35" t="s">
        <v>3</v>
      </c>
      <c r="C158" s="59" t="s">
        <v>2</v>
      </c>
      <c r="D158" s="8" t="s">
        <v>266</v>
      </c>
      <c r="E158" s="8" t="s">
        <v>202</v>
      </c>
      <c r="F158" s="19">
        <v>597000</v>
      </c>
      <c r="G158" s="19">
        <v>315000</v>
      </c>
      <c r="H158" s="212">
        <f t="shared" si="2"/>
        <v>-282000</v>
      </c>
    </row>
    <row r="159" spans="1:8" ht="31.5" customHeight="1">
      <c r="A159" s="228" t="s">
        <v>268</v>
      </c>
      <c r="B159" s="36" t="s">
        <v>3</v>
      </c>
      <c r="C159" s="61" t="s">
        <v>2</v>
      </c>
      <c r="D159" s="30" t="s">
        <v>269</v>
      </c>
      <c r="E159" s="130"/>
      <c r="F159" s="31">
        <f>F160</f>
        <v>35000</v>
      </c>
      <c r="G159" s="31">
        <f>G160</f>
        <v>35000</v>
      </c>
      <c r="H159" s="212">
        <f aca="true" t="shared" si="3" ref="H159:H231">G159-F159</f>
        <v>0</v>
      </c>
    </row>
    <row r="160" spans="1:8" ht="29.25" customHeight="1">
      <c r="A160" s="244" t="s">
        <v>201</v>
      </c>
      <c r="B160" s="35" t="s">
        <v>3</v>
      </c>
      <c r="C160" s="59" t="s">
        <v>2</v>
      </c>
      <c r="D160" s="8" t="s">
        <v>269</v>
      </c>
      <c r="E160" s="8" t="s">
        <v>202</v>
      </c>
      <c r="F160" s="19">
        <v>35000</v>
      </c>
      <c r="G160" s="19">
        <v>35000</v>
      </c>
      <c r="H160" s="212">
        <f t="shared" si="3"/>
        <v>0</v>
      </c>
    </row>
    <row r="161" spans="1:8" ht="15" customHeight="1">
      <c r="A161" s="228" t="s">
        <v>228</v>
      </c>
      <c r="B161" s="36" t="s">
        <v>3</v>
      </c>
      <c r="C161" s="61" t="s">
        <v>2</v>
      </c>
      <c r="D161" s="30" t="s">
        <v>245</v>
      </c>
      <c r="E161" s="130"/>
      <c r="F161" s="31">
        <f>F162</f>
        <v>1980000</v>
      </c>
      <c r="G161" s="31">
        <f>G162</f>
        <v>3310000</v>
      </c>
      <c r="H161" s="212">
        <f t="shared" si="3"/>
        <v>1330000</v>
      </c>
    </row>
    <row r="162" spans="1:8" ht="34.5" customHeight="1">
      <c r="A162" s="220" t="s">
        <v>154</v>
      </c>
      <c r="B162" s="35" t="s">
        <v>3</v>
      </c>
      <c r="C162" s="59" t="s">
        <v>2</v>
      </c>
      <c r="D162" s="8" t="s">
        <v>245</v>
      </c>
      <c r="E162" s="8" t="s">
        <v>114</v>
      </c>
      <c r="F162" s="19">
        <v>1980000</v>
      </c>
      <c r="G162" s="19">
        <f>1980000+1330000</f>
        <v>3310000</v>
      </c>
      <c r="H162" s="212">
        <f t="shared" si="3"/>
        <v>1330000</v>
      </c>
    </row>
    <row r="163" spans="1:8" ht="15" customHeight="1">
      <c r="A163" s="242" t="s">
        <v>26</v>
      </c>
      <c r="B163" s="41" t="s">
        <v>3</v>
      </c>
      <c r="C163" s="81" t="s">
        <v>9</v>
      </c>
      <c r="D163" s="7"/>
      <c r="E163" s="152"/>
      <c r="F163" s="22">
        <f>F166+F174+F176+F183+F185+F187+F189+F192+F196+F205+F207+F210+F212</f>
        <v>196460922.19</v>
      </c>
      <c r="G163" s="22">
        <f>G164+G166+G174+G176+G183+G185+G187+G189+G192+G196+G205+G207+G210+G212+G214</f>
        <v>200419413.21</v>
      </c>
      <c r="H163" s="212">
        <f t="shared" si="3"/>
        <v>3958491.0200000107</v>
      </c>
    </row>
    <row r="164" spans="1:8" ht="15" customHeight="1">
      <c r="A164" s="247" t="s">
        <v>322</v>
      </c>
      <c r="B164" s="194" t="s">
        <v>3</v>
      </c>
      <c r="C164" s="82" t="s">
        <v>9</v>
      </c>
      <c r="D164" s="162" t="s">
        <v>323</v>
      </c>
      <c r="E164" s="153"/>
      <c r="F164" s="18">
        <f>F165</f>
        <v>0</v>
      </c>
      <c r="G164" s="18">
        <f>G165</f>
        <v>1085280</v>
      </c>
      <c r="H164" s="212">
        <f>G164-F164</f>
        <v>1085280</v>
      </c>
    </row>
    <row r="165" spans="1:8" ht="15" customHeight="1">
      <c r="A165" s="244" t="s">
        <v>108</v>
      </c>
      <c r="B165" s="54" t="s">
        <v>3</v>
      </c>
      <c r="C165" s="8" t="s">
        <v>9</v>
      </c>
      <c r="D165" s="8" t="s">
        <v>323</v>
      </c>
      <c r="E165" s="142" t="s">
        <v>107</v>
      </c>
      <c r="F165" s="19"/>
      <c r="G165" s="19">
        <v>1085280</v>
      </c>
      <c r="H165" s="212">
        <f>G165-F165</f>
        <v>1085280</v>
      </c>
    </row>
    <row r="166" spans="1:8" ht="67.5" customHeight="1">
      <c r="A166" s="228" t="s">
        <v>58</v>
      </c>
      <c r="B166" s="42" t="s">
        <v>3</v>
      </c>
      <c r="C166" s="83" t="s">
        <v>9</v>
      </c>
      <c r="D166" s="30" t="s">
        <v>170</v>
      </c>
      <c r="E166" s="150"/>
      <c r="F166" s="31">
        <f>SUM(F167:F173)</f>
        <v>12644000</v>
      </c>
      <c r="G166" s="31">
        <f>SUM(G167:G173)</f>
        <v>12644000</v>
      </c>
      <c r="H166" s="212">
        <f t="shared" si="3"/>
        <v>0</v>
      </c>
    </row>
    <row r="167" spans="1:8" ht="32.25" customHeight="1">
      <c r="A167" s="220" t="s">
        <v>149</v>
      </c>
      <c r="B167" s="43" t="s">
        <v>3</v>
      </c>
      <c r="C167" s="84" t="s">
        <v>9</v>
      </c>
      <c r="D167" s="8" t="s">
        <v>170</v>
      </c>
      <c r="E167" s="142" t="s">
        <v>151</v>
      </c>
      <c r="F167" s="19">
        <v>8233000</v>
      </c>
      <c r="G167" s="19">
        <v>8233000</v>
      </c>
      <c r="H167" s="212">
        <f t="shared" si="3"/>
        <v>0</v>
      </c>
    </row>
    <row r="168" spans="1:8" ht="32.25" customHeight="1">
      <c r="A168" s="220" t="s">
        <v>153</v>
      </c>
      <c r="B168" s="43" t="s">
        <v>3</v>
      </c>
      <c r="C168" s="84" t="s">
        <v>9</v>
      </c>
      <c r="D168" s="8" t="s">
        <v>170</v>
      </c>
      <c r="E168" s="142" t="s">
        <v>152</v>
      </c>
      <c r="F168" s="19">
        <v>207500</v>
      </c>
      <c r="G168" s="19">
        <v>207500</v>
      </c>
      <c r="H168" s="212">
        <f t="shared" si="3"/>
        <v>0</v>
      </c>
    </row>
    <row r="169" spans="1:8" ht="30.75" customHeight="1">
      <c r="A169" s="220" t="s">
        <v>111</v>
      </c>
      <c r="B169" s="43" t="s">
        <v>3</v>
      </c>
      <c r="C169" s="84" t="s">
        <v>9</v>
      </c>
      <c r="D169" s="8" t="s">
        <v>170</v>
      </c>
      <c r="E169" s="142" t="s">
        <v>113</v>
      </c>
      <c r="F169" s="19"/>
      <c r="G169" s="19"/>
      <c r="H169" s="212">
        <f t="shared" si="3"/>
        <v>0</v>
      </c>
    </row>
    <row r="170" spans="1:8" ht="23.25" customHeight="1">
      <c r="A170" s="220" t="s">
        <v>154</v>
      </c>
      <c r="B170" s="43" t="s">
        <v>3</v>
      </c>
      <c r="C170" s="84" t="s">
        <v>9</v>
      </c>
      <c r="D170" s="8" t="s">
        <v>170</v>
      </c>
      <c r="E170" s="142" t="s">
        <v>114</v>
      </c>
      <c r="F170" s="19">
        <v>3847500</v>
      </c>
      <c r="G170" s="19">
        <v>3847500</v>
      </c>
      <c r="H170" s="212">
        <f t="shared" si="3"/>
        <v>0</v>
      </c>
    </row>
    <row r="171" spans="1:8" ht="28.5" customHeight="1">
      <c r="A171" s="220" t="s">
        <v>173</v>
      </c>
      <c r="B171" s="43" t="s">
        <v>3</v>
      </c>
      <c r="C171" s="84" t="s">
        <v>9</v>
      </c>
      <c r="D171" s="8" t="s">
        <v>170</v>
      </c>
      <c r="E171" s="142" t="s">
        <v>174</v>
      </c>
      <c r="F171" s="19">
        <v>289000</v>
      </c>
      <c r="G171" s="19">
        <v>289000</v>
      </c>
      <c r="H171" s="212">
        <f t="shared" si="3"/>
        <v>0</v>
      </c>
    </row>
    <row r="172" spans="1:8" ht="18" customHeight="1">
      <c r="A172" s="220" t="s">
        <v>143</v>
      </c>
      <c r="B172" s="43" t="s">
        <v>3</v>
      </c>
      <c r="C172" s="84" t="s">
        <v>9</v>
      </c>
      <c r="D172" s="8" t="s">
        <v>170</v>
      </c>
      <c r="E172" s="137" t="s">
        <v>146</v>
      </c>
      <c r="F172" s="19">
        <v>57000</v>
      </c>
      <c r="G172" s="19">
        <v>57000</v>
      </c>
      <c r="H172" s="212">
        <f t="shared" si="3"/>
        <v>0</v>
      </c>
    </row>
    <row r="173" spans="1:8" ht="19.5" customHeight="1">
      <c r="A173" s="220" t="s">
        <v>145</v>
      </c>
      <c r="B173" s="43" t="s">
        <v>3</v>
      </c>
      <c r="C173" s="84" t="s">
        <v>9</v>
      </c>
      <c r="D173" s="8" t="s">
        <v>170</v>
      </c>
      <c r="E173" s="137" t="s">
        <v>147</v>
      </c>
      <c r="F173" s="19">
        <v>10000</v>
      </c>
      <c r="G173" s="19">
        <v>10000</v>
      </c>
      <c r="H173" s="212">
        <f t="shared" si="3"/>
        <v>0</v>
      </c>
    </row>
    <row r="174" spans="1:8" ht="18" customHeight="1">
      <c r="A174" s="248" t="s">
        <v>179</v>
      </c>
      <c r="B174" s="192" t="s">
        <v>3</v>
      </c>
      <c r="C174" s="193" t="s">
        <v>9</v>
      </c>
      <c r="D174" s="162" t="s">
        <v>180</v>
      </c>
      <c r="E174" s="163"/>
      <c r="F174" s="164">
        <f>F175</f>
        <v>2453515.59</v>
      </c>
      <c r="G174" s="164">
        <f>G175</f>
        <v>2453515.59</v>
      </c>
      <c r="H174" s="212">
        <f t="shared" si="3"/>
        <v>0</v>
      </c>
    </row>
    <row r="175" spans="1:8" ht="30" customHeight="1">
      <c r="A175" s="220" t="s">
        <v>154</v>
      </c>
      <c r="B175" s="43" t="s">
        <v>3</v>
      </c>
      <c r="C175" s="84" t="s">
        <v>9</v>
      </c>
      <c r="D175" s="8" t="s">
        <v>180</v>
      </c>
      <c r="E175" s="137" t="s">
        <v>114</v>
      </c>
      <c r="F175" s="19">
        <v>2453515.59</v>
      </c>
      <c r="G175" s="19">
        <v>2453515.59</v>
      </c>
      <c r="H175" s="212">
        <f t="shared" si="3"/>
        <v>0</v>
      </c>
    </row>
    <row r="176" spans="1:8" ht="18.75" customHeight="1">
      <c r="A176" s="245" t="s">
        <v>27</v>
      </c>
      <c r="B176" s="44" t="s">
        <v>3</v>
      </c>
      <c r="C176" s="82" t="s">
        <v>9</v>
      </c>
      <c r="D176" s="12" t="s">
        <v>175</v>
      </c>
      <c r="E176" s="153"/>
      <c r="F176" s="18">
        <f>SUM(F177:F182)</f>
        <v>18425784.6</v>
      </c>
      <c r="G176" s="18">
        <f>SUM(G177:G182)</f>
        <v>18425784.6</v>
      </c>
      <c r="H176" s="212">
        <f t="shared" si="3"/>
        <v>0</v>
      </c>
    </row>
    <row r="177" spans="1:8" ht="29.25" customHeight="1">
      <c r="A177" s="220" t="s">
        <v>153</v>
      </c>
      <c r="B177" s="43" t="s">
        <v>3</v>
      </c>
      <c r="C177" s="84" t="s">
        <v>9</v>
      </c>
      <c r="D177" s="8" t="s">
        <v>175</v>
      </c>
      <c r="E177" s="142" t="s">
        <v>152</v>
      </c>
      <c r="F177" s="19">
        <v>49800</v>
      </c>
      <c r="G177" s="19">
        <v>49800</v>
      </c>
      <c r="H177" s="212">
        <f t="shared" si="3"/>
        <v>0</v>
      </c>
    </row>
    <row r="178" spans="1:8" ht="27" customHeight="1">
      <c r="A178" s="220" t="s">
        <v>154</v>
      </c>
      <c r="B178" s="43" t="s">
        <v>3</v>
      </c>
      <c r="C178" s="84" t="s">
        <v>9</v>
      </c>
      <c r="D178" s="8" t="s">
        <v>175</v>
      </c>
      <c r="E178" s="142" t="s">
        <v>114</v>
      </c>
      <c r="F178" s="19">
        <v>7465845.29</v>
      </c>
      <c r="G178" s="19">
        <v>7465845.29</v>
      </c>
      <c r="H178" s="212">
        <f t="shared" si="3"/>
        <v>0</v>
      </c>
    </row>
    <row r="179" spans="1:8" ht="38.25">
      <c r="A179" s="246" t="s">
        <v>166</v>
      </c>
      <c r="B179" s="189" t="s">
        <v>3</v>
      </c>
      <c r="C179" s="84" t="s">
        <v>9</v>
      </c>
      <c r="D179" s="8" t="s">
        <v>175</v>
      </c>
      <c r="E179" s="142" t="s">
        <v>167</v>
      </c>
      <c r="F179" s="19">
        <v>9775584.6</v>
      </c>
      <c r="G179" s="19">
        <v>9775584.6</v>
      </c>
      <c r="H179" s="212">
        <f t="shared" si="3"/>
        <v>0</v>
      </c>
    </row>
    <row r="180" spans="1:8" ht="76.5">
      <c r="A180" s="249" t="s">
        <v>148</v>
      </c>
      <c r="B180" s="189" t="s">
        <v>3</v>
      </c>
      <c r="C180" s="84" t="s">
        <v>9</v>
      </c>
      <c r="D180" s="8" t="s">
        <v>175</v>
      </c>
      <c r="E180" s="142" t="s">
        <v>144</v>
      </c>
      <c r="F180" s="19">
        <f>126534.71+35000</f>
        <v>161534.71000000002</v>
      </c>
      <c r="G180" s="19">
        <f>126534.71+35000</f>
        <v>161534.71000000002</v>
      </c>
      <c r="H180" s="212">
        <f t="shared" si="3"/>
        <v>0</v>
      </c>
    </row>
    <row r="181" spans="1:8" ht="12.75">
      <c r="A181" s="249" t="s">
        <v>143</v>
      </c>
      <c r="B181" s="189" t="s">
        <v>3</v>
      </c>
      <c r="C181" s="84" t="s">
        <v>9</v>
      </c>
      <c r="D181" s="8" t="s">
        <v>175</v>
      </c>
      <c r="E181" s="137" t="s">
        <v>146</v>
      </c>
      <c r="F181" s="19">
        <v>832120</v>
      </c>
      <c r="G181" s="19">
        <v>832120</v>
      </c>
      <c r="H181" s="212">
        <f t="shared" si="3"/>
        <v>0</v>
      </c>
    </row>
    <row r="182" spans="1:8" ht="12.75">
      <c r="A182" s="249" t="s">
        <v>145</v>
      </c>
      <c r="B182" s="189" t="s">
        <v>3</v>
      </c>
      <c r="C182" s="84" t="s">
        <v>9</v>
      </c>
      <c r="D182" s="8" t="s">
        <v>175</v>
      </c>
      <c r="E182" s="137" t="s">
        <v>147</v>
      </c>
      <c r="F182" s="19">
        <v>140900</v>
      </c>
      <c r="G182" s="19">
        <v>140900</v>
      </c>
      <c r="H182" s="212">
        <f t="shared" si="3"/>
        <v>0</v>
      </c>
    </row>
    <row r="183" spans="1:8" ht="12.75">
      <c r="A183" s="250" t="s">
        <v>228</v>
      </c>
      <c r="B183" s="53" t="s">
        <v>3</v>
      </c>
      <c r="C183" s="61" t="s">
        <v>9</v>
      </c>
      <c r="D183" s="30" t="s">
        <v>245</v>
      </c>
      <c r="E183" s="130"/>
      <c r="F183" s="31">
        <f>F184</f>
        <v>6179000</v>
      </c>
      <c r="G183" s="31">
        <f>G184</f>
        <v>9014000</v>
      </c>
      <c r="H183" s="212">
        <f t="shared" si="3"/>
        <v>2835000</v>
      </c>
    </row>
    <row r="184" spans="1:8" ht="27" customHeight="1">
      <c r="A184" s="249" t="s">
        <v>154</v>
      </c>
      <c r="B184" s="54" t="s">
        <v>3</v>
      </c>
      <c r="C184" s="59" t="s">
        <v>9</v>
      </c>
      <c r="D184" s="8" t="s">
        <v>245</v>
      </c>
      <c r="E184" s="8" t="s">
        <v>114</v>
      </c>
      <c r="F184" s="19">
        <v>6179000</v>
      </c>
      <c r="G184" s="19">
        <f>6179000+2835000</f>
        <v>9014000</v>
      </c>
      <c r="H184" s="212">
        <f t="shared" si="3"/>
        <v>2835000</v>
      </c>
    </row>
    <row r="185" spans="1:8" ht="15.75" customHeight="1">
      <c r="A185" s="251" t="s">
        <v>28</v>
      </c>
      <c r="B185" s="57" t="s">
        <v>3</v>
      </c>
      <c r="C185" s="82" t="s">
        <v>9</v>
      </c>
      <c r="D185" s="12" t="s">
        <v>176</v>
      </c>
      <c r="E185" s="153"/>
      <c r="F185" s="18">
        <f>F186</f>
        <v>17914000</v>
      </c>
      <c r="G185" s="18">
        <f>G186</f>
        <v>17914000</v>
      </c>
      <c r="H185" s="212">
        <f t="shared" si="3"/>
        <v>0</v>
      </c>
    </row>
    <row r="186" spans="1:8" ht="39.75" customHeight="1">
      <c r="A186" s="246" t="s">
        <v>166</v>
      </c>
      <c r="B186" s="189" t="s">
        <v>3</v>
      </c>
      <c r="C186" s="84" t="s">
        <v>9</v>
      </c>
      <c r="D186" s="8" t="s">
        <v>176</v>
      </c>
      <c r="E186" s="151" t="s">
        <v>167</v>
      </c>
      <c r="F186" s="19">
        <v>17914000</v>
      </c>
      <c r="G186" s="19">
        <v>17914000</v>
      </c>
      <c r="H186" s="212">
        <f t="shared" si="3"/>
        <v>0</v>
      </c>
    </row>
    <row r="187" spans="1:8" ht="16.5" customHeight="1">
      <c r="A187" s="251" t="s">
        <v>181</v>
      </c>
      <c r="B187" s="57" t="s">
        <v>3</v>
      </c>
      <c r="C187" s="82" t="s">
        <v>9</v>
      </c>
      <c r="D187" s="12" t="s">
        <v>182</v>
      </c>
      <c r="E187" s="153"/>
      <c r="F187" s="18">
        <f>F188</f>
        <v>197505</v>
      </c>
      <c r="G187" s="18">
        <f>G188</f>
        <v>197505</v>
      </c>
      <c r="H187" s="212">
        <f t="shared" si="3"/>
        <v>0</v>
      </c>
    </row>
    <row r="188" spans="1:8" ht="24.75" customHeight="1">
      <c r="A188" s="249" t="s">
        <v>154</v>
      </c>
      <c r="B188" s="189" t="s">
        <v>3</v>
      </c>
      <c r="C188" s="84" t="s">
        <v>9</v>
      </c>
      <c r="D188" s="8" t="s">
        <v>182</v>
      </c>
      <c r="E188" s="151" t="s">
        <v>114</v>
      </c>
      <c r="F188" s="19">
        <v>197505</v>
      </c>
      <c r="G188" s="19">
        <v>197505</v>
      </c>
      <c r="H188" s="212">
        <f t="shared" si="3"/>
        <v>0</v>
      </c>
    </row>
    <row r="189" spans="1:8" ht="32.25" customHeight="1">
      <c r="A189" s="228" t="s">
        <v>92</v>
      </c>
      <c r="B189" s="36" t="s">
        <v>3</v>
      </c>
      <c r="C189" s="61" t="s">
        <v>9</v>
      </c>
      <c r="D189" s="30" t="s">
        <v>168</v>
      </c>
      <c r="E189" s="130"/>
      <c r="F189" s="31">
        <f>F190+F191</f>
        <v>5431000</v>
      </c>
      <c r="G189" s="31">
        <f>G190+G191</f>
        <v>5431000</v>
      </c>
      <c r="H189" s="212">
        <f t="shared" si="3"/>
        <v>0</v>
      </c>
    </row>
    <row r="190" spans="1:8" ht="27" customHeight="1">
      <c r="A190" s="244" t="s">
        <v>153</v>
      </c>
      <c r="B190" s="35" t="s">
        <v>3</v>
      </c>
      <c r="C190" s="59" t="s">
        <v>9</v>
      </c>
      <c r="D190" s="8" t="s">
        <v>168</v>
      </c>
      <c r="E190" s="137" t="s">
        <v>152</v>
      </c>
      <c r="F190" s="23">
        <v>4196618.12</v>
      </c>
      <c r="G190" s="23">
        <v>4196618.12</v>
      </c>
      <c r="H190" s="212">
        <f t="shared" si="3"/>
        <v>0</v>
      </c>
    </row>
    <row r="191" spans="1:8" ht="18" customHeight="1">
      <c r="A191" s="244" t="s">
        <v>108</v>
      </c>
      <c r="B191" s="35" t="s">
        <v>3</v>
      </c>
      <c r="C191" s="59" t="s">
        <v>9</v>
      </c>
      <c r="D191" s="8" t="s">
        <v>168</v>
      </c>
      <c r="E191" s="137" t="s">
        <v>107</v>
      </c>
      <c r="F191" s="19">
        <v>1234381.88</v>
      </c>
      <c r="G191" s="19">
        <v>1234381.88</v>
      </c>
      <c r="H191" s="212">
        <f t="shared" si="3"/>
        <v>0</v>
      </c>
    </row>
    <row r="192" spans="1:8" ht="29.25" customHeight="1">
      <c r="A192" s="228" t="s">
        <v>50</v>
      </c>
      <c r="B192" s="36" t="s">
        <v>3</v>
      </c>
      <c r="C192" s="61" t="s">
        <v>9</v>
      </c>
      <c r="D192" s="30" t="s">
        <v>169</v>
      </c>
      <c r="E192" s="130"/>
      <c r="F192" s="31">
        <f>SUM(F193:F195)</f>
        <v>107000</v>
      </c>
      <c r="G192" s="31">
        <f>SUM(G193:G195)</f>
        <v>107000</v>
      </c>
      <c r="H192" s="212">
        <f t="shared" si="3"/>
        <v>0</v>
      </c>
    </row>
    <row r="193" spans="1:8" ht="33" customHeight="1">
      <c r="A193" s="220" t="s">
        <v>154</v>
      </c>
      <c r="B193" s="54" t="s">
        <v>3</v>
      </c>
      <c r="C193" s="8" t="s">
        <v>9</v>
      </c>
      <c r="D193" s="8" t="s">
        <v>169</v>
      </c>
      <c r="E193" s="8" t="s">
        <v>114</v>
      </c>
      <c r="F193" s="19">
        <v>72000</v>
      </c>
      <c r="G193" s="19">
        <v>72000</v>
      </c>
      <c r="H193" s="212">
        <f t="shared" si="3"/>
        <v>0</v>
      </c>
    </row>
    <row r="194" spans="1:8" ht="33" customHeight="1">
      <c r="A194" s="220" t="s">
        <v>149</v>
      </c>
      <c r="B194" s="54" t="s">
        <v>3</v>
      </c>
      <c r="C194" s="8" t="s">
        <v>9</v>
      </c>
      <c r="D194" s="8" t="s">
        <v>169</v>
      </c>
      <c r="E194" s="8" t="s">
        <v>151</v>
      </c>
      <c r="F194" s="19">
        <v>15000</v>
      </c>
      <c r="G194" s="19">
        <v>15000</v>
      </c>
      <c r="H194" s="212">
        <f t="shared" si="3"/>
        <v>0</v>
      </c>
    </row>
    <row r="195" spans="1:8" ht="16.5" customHeight="1">
      <c r="A195" s="244" t="s">
        <v>108</v>
      </c>
      <c r="B195" s="54" t="s">
        <v>3</v>
      </c>
      <c r="C195" s="8" t="s">
        <v>9</v>
      </c>
      <c r="D195" s="8" t="s">
        <v>169</v>
      </c>
      <c r="E195" s="8" t="s">
        <v>107</v>
      </c>
      <c r="F195" s="19">
        <v>20000</v>
      </c>
      <c r="G195" s="19">
        <v>20000</v>
      </c>
      <c r="H195" s="212">
        <f t="shared" si="3"/>
        <v>0</v>
      </c>
    </row>
    <row r="196" spans="1:8" ht="63" customHeight="1">
      <c r="A196" s="247" t="s">
        <v>183</v>
      </c>
      <c r="B196" s="194" t="s">
        <v>3</v>
      </c>
      <c r="C196" s="82" t="s">
        <v>9</v>
      </c>
      <c r="D196" s="162" t="s">
        <v>172</v>
      </c>
      <c r="E196" s="153"/>
      <c r="F196" s="18">
        <f>SUM(F197:F204)</f>
        <v>131429000</v>
      </c>
      <c r="G196" s="18">
        <f>SUM(G197:G204)</f>
        <v>131429000</v>
      </c>
      <c r="H196" s="212">
        <f t="shared" si="3"/>
        <v>0</v>
      </c>
    </row>
    <row r="197" spans="1:8" ht="30.75" customHeight="1">
      <c r="A197" s="220" t="s">
        <v>149</v>
      </c>
      <c r="B197" s="54" t="s">
        <v>3</v>
      </c>
      <c r="C197" s="8" t="s">
        <v>9</v>
      </c>
      <c r="D197" s="8" t="s">
        <v>172</v>
      </c>
      <c r="E197" s="142" t="s">
        <v>151</v>
      </c>
      <c r="F197" s="19">
        <v>68345169.65</v>
      </c>
      <c r="G197" s="19">
        <v>68345169.65</v>
      </c>
      <c r="H197" s="212">
        <f t="shared" si="3"/>
        <v>0</v>
      </c>
    </row>
    <row r="198" spans="1:8" ht="29.25" customHeight="1">
      <c r="A198" s="220" t="s">
        <v>153</v>
      </c>
      <c r="B198" s="54" t="s">
        <v>3</v>
      </c>
      <c r="C198" s="8" t="s">
        <v>9</v>
      </c>
      <c r="D198" s="8" t="s">
        <v>172</v>
      </c>
      <c r="E198" s="142" t="s">
        <v>152</v>
      </c>
      <c r="F198" s="19">
        <v>982320</v>
      </c>
      <c r="G198" s="19">
        <v>982320</v>
      </c>
      <c r="H198" s="212">
        <f t="shared" si="3"/>
        <v>0</v>
      </c>
    </row>
    <row r="199" spans="1:8" ht="36" customHeight="1">
      <c r="A199" s="220" t="s">
        <v>111</v>
      </c>
      <c r="B199" s="54" t="s">
        <v>3</v>
      </c>
      <c r="C199" s="8" t="s">
        <v>9</v>
      </c>
      <c r="D199" s="8" t="s">
        <v>172</v>
      </c>
      <c r="E199" s="142" t="s">
        <v>113</v>
      </c>
      <c r="F199" s="19"/>
      <c r="G199" s="19"/>
      <c r="H199" s="212">
        <f t="shared" si="3"/>
        <v>0</v>
      </c>
    </row>
    <row r="200" spans="1:8" ht="28.5" customHeight="1">
      <c r="A200" s="220" t="s">
        <v>154</v>
      </c>
      <c r="B200" s="54" t="s">
        <v>3</v>
      </c>
      <c r="C200" s="8" t="s">
        <v>9</v>
      </c>
      <c r="D200" s="8" t="s">
        <v>172</v>
      </c>
      <c r="E200" s="142" t="s">
        <v>114</v>
      </c>
      <c r="F200" s="19">
        <v>3446050.35</v>
      </c>
      <c r="G200" s="19">
        <v>3446050.35</v>
      </c>
      <c r="H200" s="212">
        <f t="shared" si="3"/>
        <v>0</v>
      </c>
    </row>
    <row r="201" spans="1:8" ht="40.5" customHeight="1">
      <c r="A201" s="246" t="s">
        <v>166</v>
      </c>
      <c r="B201" s="54" t="s">
        <v>3</v>
      </c>
      <c r="C201" s="8" t="s">
        <v>9</v>
      </c>
      <c r="D201" s="8" t="s">
        <v>172</v>
      </c>
      <c r="E201" s="142" t="s">
        <v>167</v>
      </c>
      <c r="F201" s="19">
        <v>58548900</v>
      </c>
      <c r="G201" s="19">
        <v>58548900</v>
      </c>
      <c r="H201" s="212">
        <f t="shared" si="3"/>
        <v>0</v>
      </c>
    </row>
    <row r="202" spans="1:8" ht="66.75" customHeight="1">
      <c r="A202" s="220" t="s">
        <v>148</v>
      </c>
      <c r="B202" s="54" t="s">
        <v>3</v>
      </c>
      <c r="C202" s="8" t="s">
        <v>9</v>
      </c>
      <c r="D202" s="8" t="s">
        <v>172</v>
      </c>
      <c r="E202" s="142" t="s">
        <v>144</v>
      </c>
      <c r="F202" s="19"/>
      <c r="G202" s="19"/>
      <c r="H202" s="212">
        <f t="shared" si="3"/>
        <v>0</v>
      </c>
    </row>
    <row r="203" spans="1:8" ht="17.25" customHeight="1">
      <c r="A203" s="220" t="s">
        <v>143</v>
      </c>
      <c r="B203" s="54" t="s">
        <v>3</v>
      </c>
      <c r="C203" s="8" t="s">
        <v>9</v>
      </c>
      <c r="D203" s="8" t="s">
        <v>172</v>
      </c>
      <c r="E203" s="137" t="s">
        <v>146</v>
      </c>
      <c r="F203" s="19">
        <v>71560</v>
      </c>
      <c r="G203" s="19">
        <v>71560</v>
      </c>
      <c r="H203" s="212">
        <f t="shared" si="3"/>
        <v>0</v>
      </c>
    </row>
    <row r="204" spans="1:8" ht="16.5" customHeight="1">
      <c r="A204" s="220" t="s">
        <v>145</v>
      </c>
      <c r="B204" s="54" t="s">
        <v>3</v>
      </c>
      <c r="C204" s="8" t="s">
        <v>9</v>
      </c>
      <c r="D204" s="8" t="s">
        <v>172</v>
      </c>
      <c r="E204" s="137" t="s">
        <v>147</v>
      </c>
      <c r="F204" s="19">
        <v>35000</v>
      </c>
      <c r="G204" s="19">
        <v>35000</v>
      </c>
      <c r="H204" s="212">
        <f t="shared" si="3"/>
        <v>0</v>
      </c>
    </row>
    <row r="205" spans="1:8" ht="39.75" customHeight="1">
      <c r="A205" s="247" t="s">
        <v>270</v>
      </c>
      <c r="B205" s="194" t="s">
        <v>3</v>
      </c>
      <c r="C205" s="82" t="s">
        <v>9</v>
      </c>
      <c r="D205" s="162" t="s">
        <v>271</v>
      </c>
      <c r="E205" s="153"/>
      <c r="F205" s="18">
        <f>F206</f>
        <v>52000</v>
      </c>
      <c r="G205" s="18">
        <f>G206</f>
        <v>52000</v>
      </c>
      <c r="H205" s="212">
        <f t="shared" si="3"/>
        <v>0</v>
      </c>
    </row>
    <row r="206" spans="1:8" ht="29.25" customHeight="1">
      <c r="A206" s="220" t="s">
        <v>149</v>
      </c>
      <c r="B206" s="54" t="s">
        <v>3</v>
      </c>
      <c r="C206" s="8" t="s">
        <v>9</v>
      </c>
      <c r="D206" s="8" t="s">
        <v>271</v>
      </c>
      <c r="E206" s="142" t="s">
        <v>151</v>
      </c>
      <c r="F206" s="19">
        <v>52000</v>
      </c>
      <c r="G206" s="19">
        <v>52000</v>
      </c>
      <c r="H206" s="212">
        <f t="shared" si="3"/>
        <v>0</v>
      </c>
    </row>
    <row r="207" spans="1:8" ht="40.5" customHeight="1">
      <c r="A207" s="247" t="s">
        <v>272</v>
      </c>
      <c r="B207" s="194" t="s">
        <v>3</v>
      </c>
      <c r="C207" s="82" t="s">
        <v>9</v>
      </c>
      <c r="D207" s="162" t="s">
        <v>273</v>
      </c>
      <c r="E207" s="153"/>
      <c r="F207" s="18">
        <f>F208+F209</f>
        <v>590000</v>
      </c>
      <c r="G207" s="18">
        <f>G208+G209</f>
        <v>590000</v>
      </c>
      <c r="H207" s="212">
        <f t="shared" si="3"/>
        <v>0</v>
      </c>
    </row>
    <row r="208" spans="1:8" ht="29.25" customHeight="1">
      <c r="A208" s="220" t="s">
        <v>154</v>
      </c>
      <c r="B208" s="54" t="s">
        <v>3</v>
      </c>
      <c r="C208" s="8" t="s">
        <v>9</v>
      </c>
      <c r="D208" s="8" t="s">
        <v>273</v>
      </c>
      <c r="E208" s="142" t="s">
        <v>114</v>
      </c>
      <c r="F208" s="19">
        <f>257140+31860</f>
        <v>289000</v>
      </c>
      <c r="G208" s="19">
        <f>257140+31860</f>
        <v>289000</v>
      </c>
      <c r="H208" s="212">
        <f t="shared" si="3"/>
        <v>0</v>
      </c>
    </row>
    <row r="209" spans="1:8" ht="19.5" customHeight="1">
      <c r="A209" s="244" t="s">
        <v>108</v>
      </c>
      <c r="B209" s="54" t="s">
        <v>3</v>
      </c>
      <c r="C209" s="8" t="s">
        <v>9</v>
      </c>
      <c r="D209" s="8" t="s">
        <v>273</v>
      </c>
      <c r="E209" s="142" t="s">
        <v>107</v>
      </c>
      <c r="F209" s="19">
        <v>301000</v>
      </c>
      <c r="G209" s="19">
        <v>301000</v>
      </c>
      <c r="H209" s="212">
        <f t="shared" si="3"/>
        <v>0</v>
      </c>
    </row>
    <row r="210" spans="1:8" ht="19.5" customHeight="1">
      <c r="A210" s="247" t="s">
        <v>294</v>
      </c>
      <c r="B210" s="194" t="s">
        <v>3</v>
      </c>
      <c r="C210" s="82" t="s">
        <v>9</v>
      </c>
      <c r="D210" s="162" t="s">
        <v>295</v>
      </c>
      <c r="E210" s="153"/>
      <c r="F210" s="18">
        <f>F211</f>
        <v>988117</v>
      </c>
      <c r="G210" s="18">
        <f>G211</f>
        <v>988117</v>
      </c>
      <c r="H210" s="212">
        <f t="shared" si="3"/>
        <v>0</v>
      </c>
    </row>
    <row r="211" spans="1:8" ht="19.5" customHeight="1">
      <c r="A211" s="244" t="s">
        <v>108</v>
      </c>
      <c r="B211" s="54" t="s">
        <v>3</v>
      </c>
      <c r="C211" s="8" t="s">
        <v>9</v>
      </c>
      <c r="D211" s="8" t="s">
        <v>295</v>
      </c>
      <c r="E211" s="142" t="s">
        <v>107</v>
      </c>
      <c r="F211" s="19">
        <v>988117</v>
      </c>
      <c r="G211" s="19">
        <v>988117</v>
      </c>
      <c r="H211" s="212">
        <f t="shared" si="3"/>
        <v>0</v>
      </c>
    </row>
    <row r="212" spans="1:8" ht="30.75" customHeight="1">
      <c r="A212" s="247" t="s">
        <v>296</v>
      </c>
      <c r="B212" s="194" t="s">
        <v>3</v>
      </c>
      <c r="C212" s="82" t="s">
        <v>9</v>
      </c>
      <c r="D212" s="162" t="s">
        <v>297</v>
      </c>
      <c r="E212" s="153"/>
      <c r="F212" s="18">
        <f>F213</f>
        <v>50000</v>
      </c>
      <c r="G212" s="18">
        <f>G213</f>
        <v>50000</v>
      </c>
      <c r="H212" s="212">
        <f>G212-F212</f>
        <v>0</v>
      </c>
    </row>
    <row r="213" spans="1:8" ht="19.5" customHeight="1">
      <c r="A213" s="244" t="s">
        <v>108</v>
      </c>
      <c r="B213" s="54" t="s">
        <v>3</v>
      </c>
      <c r="C213" s="8" t="s">
        <v>9</v>
      </c>
      <c r="D213" s="8" t="s">
        <v>297</v>
      </c>
      <c r="E213" s="142" t="s">
        <v>107</v>
      </c>
      <c r="F213" s="19">
        <v>50000</v>
      </c>
      <c r="G213" s="19">
        <v>50000</v>
      </c>
      <c r="H213" s="212">
        <f>G213-F213</f>
        <v>0</v>
      </c>
    </row>
    <row r="214" spans="1:8" ht="30.75" customHeight="1">
      <c r="A214" s="247" t="s">
        <v>324</v>
      </c>
      <c r="B214" s="194" t="s">
        <v>3</v>
      </c>
      <c r="C214" s="82" t="s">
        <v>9</v>
      </c>
      <c r="D214" s="162" t="s">
        <v>325</v>
      </c>
      <c r="E214" s="153"/>
      <c r="F214" s="18">
        <f>F215</f>
        <v>0</v>
      </c>
      <c r="G214" s="18">
        <f>G215</f>
        <v>38211.02</v>
      </c>
      <c r="H214" s="212">
        <f>G214-F214</f>
        <v>38211.02</v>
      </c>
    </row>
    <row r="215" spans="1:8" ht="34.5" customHeight="1">
      <c r="A215" s="220" t="s">
        <v>149</v>
      </c>
      <c r="B215" s="54" t="s">
        <v>3</v>
      </c>
      <c r="C215" s="8" t="s">
        <v>9</v>
      </c>
      <c r="D215" s="8" t="s">
        <v>325</v>
      </c>
      <c r="E215" s="142" t="s">
        <v>151</v>
      </c>
      <c r="F215" s="19"/>
      <c r="G215" s="19">
        <v>38211.02</v>
      </c>
      <c r="H215" s="212">
        <f>G215-F215</f>
        <v>38211.02</v>
      </c>
    </row>
    <row r="216" spans="1:8" ht="12.75">
      <c r="A216" s="240" t="s">
        <v>104</v>
      </c>
      <c r="B216" s="122" t="s">
        <v>3</v>
      </c>
      <c r="C216" s="131" t="s">
        <v>3</v>
      </c>
      <c r="D216" s="123"/>
      <c r="E216" s="154"/>
      <c r="F216" s="124">
        <f>F217+F222+F225</f>
        <v>2668400</v>
      </c>
      <c r="G216" s="124">
        <f>G217+G222+G225</f>
        <v>2668400</v>
      </c>
      <c r="H216" s="212">
        <f t="shared" si="3"/>
        <v>0</v>
      </c>
    </row>
    <row r="217" spans="1:8" ht="12.75">
      <c r="A217" s="238" t="s">
        <v>105</v>
      </c>
      <c r="B217" s="56" t="s">
        <v>3</v>
      </c>
      <c r="C217" s="61" t="s">
        <v>3</v>
      </c>
      <c r="D217" s="30" t="s">
        <v>184</v>
      </c>
      <c r="E217" s="52"/>
      <c r="F217" s="31">
        <f>SUM(F218:F221)</f>
        <v>314000</v>
      </c>
      <c r="G217" s="31">
        <f>SUM(G218:G221)</f>
        <v>314000</v>
      </c>
      <c r="H217" s="212">
        <f t="shared" si="3"/>
        <v>0</v>
      </c>
    </row>
    <row r="218" spans="1:8" ht="25.5">
      <c r="A218" s="220" t="s">
        <v>149</v>
      </c>
      <c r="B218" s="43" t="s">
        <v>3</v>
      </c>
      <c r="C218" s="84" t="s">
        <v>3</v>
      </c>
      <c r="D218" s="8" t="s">
        <v>184</v>
      </c>
      <c r="E218" s="137" t="s">
        <v>151</v>
      </c>
      <c r="F218" s="19">
        <v>40867.38</v>
      </c>
      <c r="G218" s="19">
        <v>40867.38</v>
      </c>
      <c r="H218" s="212">
        <f t="shared" si="3"/>
        <v>0</v>
      </c>
    </row>
    <row r="219" spans="1:8" ht="38.25">
      <c r="A219" s="220" t="s">
        <v>287</v>
      </c>
      <c r="B219" s="43" t="s">
        <v>3</v>
      </c>
      <c r="C219" s="84" t="s">
        <v>3</v>
      </c>
      <c r="D219" s="8" t="s">
        <v>184</v>
      </c>
      <c r="E219" s="137" t="s">
        <v>288</v>
      </c>
      <c r="F219" s="19">
        <v>136602.2</v>
      </c>
      <c r="G219" s="19">
        <v>136602.2</v>
      </c>
      <c r="H219" s="212">
        <f>G219-F219</f>
        <v>0</v>
      </c>
    </row>
    <row r="220" spans="1:8" ht="25.5">
      <c r="A220" s="220" t="s">
        <v>154</v>
      </c>
      <c r="B220" s="43" t="s">
        <v>3</v>
      </c>
      <c r="C220" s="84" t="s">
        <v>3</v>
      </c>
      <c r="D220" s="8" t="s">
        <v>184</v>
      </c>
      <c r="E220" s="151" t="s">
        <v>114</v>
      </c>
      <c r="F220" s="19">
        <v>79248.85</v>
      </c>
      <c r="G220" s="19">
        <v>79248.85</v>
      </c>
      <c r="H220" s="212">
        <f t="shared" si="3"/>
        <v>0</v>
      </c>
    </row>
    <row r="221" spans="1:8" ht="12.75">
      <c r="A221" s="244" t="s">
        <v>108</v>
      </c>
      <c r="B221" s="43" t="s">
        <v>3</v>
      </c>
      <c r="C221" s="84" t="s">
        <v>3</v>
      </c>
      <c r="D221" s="8" t="s">
        <v>184</v>
      </c>
      <c r="E221" s="151" t="s">
        <v>107</v>
      </c>
      <c r="F221" s="19">
        <v>57281.57</v>
      </c>
      <c r="G221" s="19">
        <v>57281.57</v>
      </c>
      <c r="H221" s="212">
        <f t="shared" si="3"/>
        <v>0</v>
      </c>
    </row>
    <row r="222" spans="1:8" ht="12.75">
      <c r="A222" s="238" t="s">
        <v>274</v>
      </c>
      <c r="B222" s="56" t="s">
        <v>3</v>
      </c>
      <c r="C222" s="61" t="s">
        <v>3</v>
      </c>
      <c r="D222" s="30" t="s">
        <v>275</v>
      </c>
      <c r="E222" s="52"/>
      <c r="F222" s="31">
        <f>SUM(F223:F224)</f>
        <v>2119000</v>
      </c>
      <c r="G222" s="31">
        <f>SUM(G223:G224)</f>
        <v>2119000</v>
      </c>
      <c r="H222" s="212">
        <f t="shared" si="3"/>
        <v>0</v>
      </c>
    </row>
    <row r="223" spans="1:8" ht="25.5">
      <c r="A223" s="220" t="s">
        <v>154</v>
      </c>
      <c r="B223" s="43" t="s">
        <v>3</v>
      </c>
      <c r="C223" s="84" t="s">
        <v>3</v>
      </c>
      <c r="D223" s="8" t="s">
        <v>275</v>
      </c>
      <c r="E223" s="137" t="s">
        <v>114</v>
      </c>
      <c r="F223" s="19">
        <v>943485</v>
      </c>
      <c r="G223" s="19">
        <v>943485</v>
      </c>
      <c r="H223" s="212">
        <f t="shared" si="3"/>
        <v>0</v>
      </c>
    </row>
    <row r="224" spans="1:8" ht="12.75">
      <c r="A224" s="244" t="s">
        <v>108</v>
      </c>
      <c r="B224" s="43" t="s">
        <v>3</v>
      </c>
      <c r="C224" s="84" t="s">
        <v>3</v>
      </c>
      <c r="D224" s="8" t="s">
        <v>275</v>
      </c>
      <c r="E224" s="151" t="s">
        <v>107</v>
      </c>
      <c r="F224" s="19">
        <v>1175515</v>
      </c>
      <c r="G224" s="19">
        <v>1175515</v>
      </c>
      <c r="H224" s="212">
        <f t="shared" si="3"/>
        <v>0</v>
      </c>
    </row>
    <row r="225" spans="1:8" ht="25.5">
      <c r="A225" s="238" t="s">
        <v>276</v>
      </c>
      <c r="B225" s="56" t="s">
        <v>3</v>
      </c>
      <c r="C225" s="61" t="s">
        <v>3</v>
      </c>
      <c r="D225" s="30" t="s">
        <v>277</v>
      </c>
      <c r="E225" s="52"/>
      <c r="F225" s="31">
        <f>SUM(F226:F227)</f>
        <v>235400</v>
      </c>
      <c r="G225" s="31">
        <f>SUM(G226:G227)</f>
        <v>235400</v>
      </c>
      <c r="H225" s="212">
        <f t="shared" si="3"/>
        <v>0</v>
      </c>
    </row>
    <row r="226" spans="1:8" ht="25.5">
      <c r="A226" s="220" t="s">
        <v>154</v>
      </c>
      <c r="B226" s="43" t="s">
        <v>3</v>
      </c>
      <c r="C226" s="84" t="s">
        <v>3</v>
      </c>
      <c r="D226" s="8" t="s">
        <v>277</v>
      </c>
      <c r="E226" s="137" t="s">
        <v>114</v>
      </c>
      <c r="F226" s="19">
        <v>104789</v>
      </c>
      <c r="G226" s="19">
        <v>104789</v>
      </c>
      <c r="H226" s="212">
        <f t="shared" si="3"/>
        <v>0</v>
      </c>
    </row>
    <row r="227" spans="1:8" ht="15.75" customHeight="1">
      <c r="A227" s="244" t="s">
        <v>108</v>
      </c>
      <c r="B227" s="43" t="s">
        <v>3</v>
      </c>
      <c r="C227" s="84" t="s">
        <v>3</v>
      </c>
      <c r="D227" s="8" t="s">
        <v>277</v>
      </c>
      <c r="E227" s="151" t="s">
        <v>107</v>
      </c>
      <c r="F227" s="19">
        <v>130611</v>
      </c>
      <c r="G227" s="19">
        <v>130611</v>
      </c>
      <c r="H227" s="212">
        <f t="shared" si="3"/>
        <v>0</v>
      </c>
    </row>
    <row r="228" spans="1:8" ht="12.75">
      <c r="A228" s="242" t="s">
        <v>29</v>
      </c>
      <c r="B228" s="41" t="s">
        <v>3</v>
      </c>
      <c r="C228" s="76" t="s">
        <v>5</v>
      </c>
      <c r="D228" s="7"/>
      <c r="E228" s="129"/>
      <c r="F228" s="20">
        <f>F229+F237+F239+F243+F246</f>
        <v>12197481.19</v>
      </c>
      <c r="G228" s="20">
        <f>G229+G237+G239+G243+G246</f>
        <v>12197481.19</v>
      </c>
      <c r="H228" s="212">
        <f t="shared" si="3"/>
        <v>0</v>
      </c>
    </row>
    <row r="229" spans="1:8" ht="17.25" customHeight="1">
      <c r="A229" s="245" t="s">
        <v>185</v>
      </c>
      <c r="B229" s="44" t="s">
        <v>3</v>
      </c>
      <c r="C229" s="60" t="s">
        <v>5</v>
      </c>
      <c r="D229" s="12" t="s">
        <v>186</v>
      </c>
      <c r="E229" s="132"/>
      <c r="F229" s="18">
        <f>SUM(F230:F236)</f>
        <v>9515100</v>
      </c>
      <c r="G229" s="18">
        <f>SUM(G230:G236)</f>
        <v>9515100</v>
      </c>
      <c r="H229" s="212">
        <f t="shared" si="3"/>
        <v>0</v>
      </c>
    </row>
    <row r="230" spans="1:8" ht="25.5">
      <c r="A230" s="220" t="s">
        <v>149</v>
      </c>
      <c r="B230" s="43" t="s">
        <v>3</v>
      </c>
      <c r="C230" s="59" t="s">
        <v>5</v>
      </c>
      <c r="D230" s="8" t="s">
        <v>186</v>
      </c>
      <c r="E230" s="142" t="s">
        <v>151</v>
      </c>
      <c r="F230" s="19">
        <f>9190000*95%</f>
        <v>8730500</v>
      </c>
      <c r="G230" s="19">
        <f>9190000*95%</f>
        <v>8730500</v>
      </c>
      <c r="H230" s="212">
        <f t="shared" si="3"/>
        <v>0</v>
      </c>
    </row>
    <row r="231" spans="1:8" ht="24.75" customHeight="1">
      <c r="A231" s="220" t="s">
        <v>153</v>
      </c>
      <c r="B231" s="43" t="s">
        <v>3</v>
      </c>
      <c r="C231" s="59" t="s">
        <v>5</v>
      </c>
      <c r="D231" s="8" t="s">
        <v>186</v>
      </c>
      <c r="E231" s="142" t="s">
        <v>152</v>
      </c>
      <c r="F231" s="19">
        <v>130000</v>
      </c>
      <c r="G231" s="19">
        <v>130000</v>
      </c>
      <c r="H231" s="212">
        <f t="shared" si="3"/>
        <v>0</v>
      </c>
    </row>
    <row r="232" spans="1:8" ht="29.25" customHeight="1">
      <c r="A232" s="220" t="s">
        <v>111</v>
      </c>
      <c r="B232" s="43" t="s">
        <v>3</v>
      </c>
      <c r="C232" s="59" t="s">
        <v>5</v>
      </c>
      <c r="D232" s="8" t="s">
        <v>186</v>
      </c>
      <c r="E232" s="142" t="s">
        <v>113</v>
      </c>
      <c r="F232" s="19">
        <v>81000</v>
      </c>
      <c r="G232" s="19">
        <v>81000</v>
      </c>
      <c r="H232" s="212">
        <f aca="true" t="shared" si="4" ref="H232:H314">G232-F232</f>
        <v>0</v>
      </c>
    </row>
    <row r="233" spans="1:8" ht="28.5" customHeight="1">
      <c r="A233" s="220" t="s">
        <v>154</v>
      </c>
      <c r="B233" s="43" t="s">
        <v>3</v>
      </c>
      <c r="C233" s="59" t="s">
        <v>5</v>
      </c>
      <c r="D233" s="8" t="s">
        <v>186</v>
      </c>
      <c r="E233" s="142" t="s">
        <v>114</v>
      </c>
      <c r="F233" s="19">
        <v>485000</v>
      </c>
      <c r="G233" s="19">
        <v>485000</v>
      </c>
      <c r="H233" s="212">
        <f t="shared" si="4"/>
        <v>0</v>
      </c>
    </row>
    <row r="234" spans="1:8" ht="17.25" customHeight="1">
      <c r="A234" s="220" t="s">
        <v>143</v>
      </c>
      <c r="B234" s="43" t="s">
        <v>3</v>
      </c>
      <c r="C234" s="59" t="s">
        <v>5</v>
      </c>
      <c r="D234" s="8" t="s">
        <v>186</v>
      </c>
      <c r="E234" s="137" t="s">
        <v>146</v>
      </c>
      <c r="F234" s="19">
        <v>40000</v>
      </c>
      <c r="G234" s="19">
        <v>40000</v>
      </c>
      <c r="H234" s="212">
        <f t="shared" si="4"/>
        <v>0</v>
      </c>
    </row>
    <row r="235" spans="1:8" ht="19.5" customHeight="1">
      <c r="A235" s="220" t="s">
        <v>145</v>
      </c>
      <c r="B235" s="43" t="s">
        <v>3</v>
      </c>
      <c r="C235" s="59" t="s">
        <v>5</v>
      </c>
      <c r="D235" s="8" t="s">
        <v>186</v>
      </c>
      <c r="E235" s="137" t="s">
        <v>147</v>
      </c>
      <c r="F235" s="19">
        <v>40000</v>
      </c>
      <c r="G235" s="19">
        <v>40000</v>
      </c>
      <c r="H235" s="212">
        <f t="shared" si="4"/>
        <v>0</v>
      </c>
    </row>
    <row r="236" spans="1:8" ht="19.5" customHeight="1">
      <c r="A236" s="224" t="s">
        <v>142</v>
      </c>
      <c r="B236" s="43" t="s">
        <v>3</v>
      </c>
      <c r="C236" s="59" t="s">
        <v>5</v>
      </c>
      <c r="D236" s="8" t="s">
        <v>186</v>
      </c>
      <c r="E236" s="137" t="s">
        <v>97</v>
      </c>
      <c r="F236" s="19">
        <v>8600</v>
      </c>
      <c r="G236" s="19">
        <v>8600</v>
      </c>
      <c r="H236" s="212">
        <f t="shared" si="4"/>
        <v>0</v>
      </c>
    </row>
    <row r="237" spans="1:8" ht="27.75" customHeight="1">
      <c r="A237" s="228" t="s">
        <v>278</v>
      </c>
      <c r="B237" s="42" t="s">
        <v>3</v>
      </c>
      <c r="C237" s="61" t="s">
        <v>5</v>
      </c>
      <c r="D237" s="30" t="s">
        <v>245</v>
      </c>
      <c r="E237" s="130"/>
      <c r="F237" s="31">
        <f>F238</f>
        <v>833335</v>
      </c>
      <c r="G237" s="31">
        <f>G238</f>
        <v>833335</v>
      </c>
      <c r="H237" s="212">
        <f t="shared" si="4"/>
        <v>0</v>
      </c>
    </row>
    <row r="238" spans="1:8" ht="24.75" customHeight="1">
      <c r="A238" s="244" t="s">
        <v>108</v>
      </c>
      <c r="B238" s="43" t="s">
        <v>3</v>
      </c>
      <c r="C238" s="59" t="s">
        <v>5</v>
      </c>
      <c r="D238" s="8" t="s">
        <v>245</v>
      </c>
      <c r="E238" s="142" t="s">
        <v>107</v>
      </c>
      <c r="F238" s="19">
        <v>833335</v>
      </c>
      <c r="G238" s="19">
        <v>833335</v>
      </c>
      <c r="H238" s="212">
        <f t="shared" si="4"/>
        <v>0</v>
      </c>
    </row>
    <row r="239" spans="1:8" ht="18.75" customHeight="1">
      <c r="A239" s="228" t="s">
        <v>187</v>
      </c>
      <c r="B239" s="42" t="s">
        <v>3</v>
      </c>
      <c r="C239" s="61" t="s">
        <v>5</v>
      </c>
      <c r="D239" s="30" t="s">
        <v>188</v>
      </c>
      <c r="E239" s="130"/>
      <c r="F239" s="31">
        <f>F240+F241+F242</f>
        <v>1125700</v>
      </c>
      <c r="G239" s="31">
        <f>G240+G241+G242</f>
        <v>1125700</v>
      </c>
      <c r="H239" s="212">
        <f t="shared" si="4"/>
        <v>0</v>
      </c>
    </row>
    <row r="240" spans="1:8" ht="41.25" customHeight="1">
      <c r="A240" s="220" t="s">
        <v>287</v>
      </c>
      <c r="B240" s="43" t="s">
        <v>3</v>
      </c>
      <c r="C240" s="59" t="s">
        <v>5</v>
      </c>
      <c r="D240" s="8" t="s">
        <v>188</v>
      </c>
      <c r="E240" s="142" t="s">
        <v>288</v>
      </c>
      <c r="F240" s="19">
        <v>40000</v>
      </c>
      <c r="G240" s="19">
        <v>40000</v>
      </c>
      <c r="H240" s="212">
        <f>G240-F240</f>
        <v>0</v>
      </c>
    </row>
    <row r="241" spans="1:8" ht="30.75" customHeight="1">
      <c r="A241" s="220" t="s">
        <v>154</v>
      </c>
      <c r="B241" s="43" t="s">
        <v>3</v>
      </c>
      <c r="C241" s="59" t="s">
        <v>5</v>
      </c>
      <c r="D241" s="8" t="s">
        <v>188</v>
      </c>
      <c r="E241" s="142" t="s">
        <v>114</v>
      </c>
      <c r="F241" s="19">
        <v>216660</v>
      </c>
      <c r="G241" s="19">
        <v>216660</v>
      </c>
      <c r="H241" s="212">
        <f t="shared" si="4"/>
        <v>0</v>
      </c>
    </row>
    <row r="242" spans="1:8" ht="18.75" customHeight="1">
      <c r="A242" s="244" t="s">
        <v>108</v>
      </c>
      <c r="B242" s="43" t="s">
        <v>3</v>
      </c>
      <c r="C242" s="59" t="s">
        <v>5</v>
      </c>
      <c r="D242" s="8" t="s">
        <v>188</v>
      </c>
      <c r="E242" s="142" t="s">
        <v>107</v>
      </c>
      <c r="F242" s="19">
        <v>869040</v>
      </c>
      <c r="G242" s="19">
        <v>869040</v>
      </c>
      <c r="H242" s="212">
        <f t="shared" si="4"/>
        <v>0</v>
      </c>
    </row>
    <row r="243" spans="1:8" ht="28.5" customHeight="1">
      <c r="A243" s="228" t="s">
        <v>90</v>
      </c>
      <c r="B243" s="42" t="s">
        <v>3</v>
      </c>
      <c r="C243" s="61" t="s">
        <v>5</v>
      </c>
      <c r="D243" s="30" t="s">
        <v>189</v>
      </c>
      <c r="E243" s="130"/>
      <c r="F243" s="31">
        <f>F244+F245</f>
        <v>630753.19</v>
      </c>
      <c r="G243" s="31">
        <f>G244+G245</f>
        <v>630753.19</v>
      </c>
      <c r="H243" s="212">
        <f t="shared" si="4"/>
        <v>0</v>
      </c>
    </row>
    <row r="244" spans="1:8" ht="23.25" customHeight="1">
      <c r="A244" s="220" t="s">
        <v>154</v>
      </c>
      <c r="B244" s="43" t="s">
        <v>3</v>
      </c>
      <c r="C244" s="59" t="s">
        <v>5</v>
      </c>
      <c r="D244" s="8" t="s">
        <v>189</v>
      </c>
      <c r="E244" s="142" t="s">
        <v>114</v>
      </c>
      <c r="F244" s="19">
        <v>445103.19</v>
      </c>
      <c r="G244" s="19">
        <v>445103.19</v>
      </c>
      <c r="H244" s="212">
        <f t="shared" si="4"/>
        <v>0</v>
      </c>
    </row>
    <row r="245" spans="1:8" ht="15.75" customHeight="1">
      <c r="A245" s="244" t="s">
        <v>108</v>
      </c>
      <c r="B245" s="43" t="s">
        <v>3</v>
      </c>
      <c r="C245" s="59" t="s">
        <v>5</v>
      </c>
      <c r="D245" s="8" t="s">
        <v>189</v>
      </c>
      <c r="E245" s="142" t="s">
        <v>107</v>
      </c>
      <c r="F245" s="19">
        <v>185650</v>
      </c>
      <c r="G245" s="19">
        <v>185650</v>
      </c>
      <c r="H245" s="212">
        <f t="shared" si="4"/>
        <v>0</v>
      </c>
    </row>
    <row r="246" spans="1:8" ht="38.25" customHeight="1">
      <c r="A246" s="228" t="s">
        <v>311</v>
      </c>
      <c r="B246" s="42" t="s">
        <v>3</v>
      </c>
      <c r="C246" s="61" t="s">
        <v>5</v>
      </c>
      <c r="D246" s="30" t="s">
        <v>312</v>
      </c>
      <c r="E246" s="130"/>
      <c r="F246" s="31">
        <f>F247</f>
        <v>92593</v>
      </c>
      <c r="G246" s="31">
        <f>G247</f>
        <v>92593</v>
      </c>
      <c r="H246" s="212">
        <f>G246-F246</f>
        <v>0</v>
      </c>
    </row>
    <row r="247" spans="1:8" ht="15.75" customHeight="1">
      <c r="A247" s="244" t="s">
        <v>108</v>
      </c>
      <c r="B247" s="43" t="s">
        <v>3</v>
      </c>
      <c r="C247" s="59" t="s">
        <v>5</v>
      </c>
      <c r="D247" s="8" t="s">
        <v>312</v>
      </c>
      <c r="E247" s="142" t="s">
        <v>107</v>
      </c>
      <c r="F247" s="19">
        <v>92593</v>
      </c>
      <c r="G247" s="19">
        <v>92593</v>
      </c>
      <c r="H247" s="212">
        <f>G247-F247</f>
        <v>0</v>
      </c>
    </row>
    <row r="248" spans="1:8" ht="15.75">
      <c r="A248" s="252" t="s">
        <v>82</v>
      </c>
      <c r="B248" s="46" t="s">
        <v>4</v>
      </c>
      <c r="C248" s="80"/>
      <c r="D248" s="14"/>
      <c r="E248" s="148"/>
      <c r="F248" s="21">
        <f>F249</f>
        <v>12544400</v>
      </c>
      <c r="G248" s="21">
        <f>G249</f>
        <v>12544400</v>
      </c>
      <c r="H248" s="212">
        <f t="shared" si="4"/>
        <v>0</v>
      </c>
    </row>
    <row r="249" spans="1:8" ht="12.75">
      <c r="A249" s="242" t="s">
        <v>30</v>
      </c>
      <c r="B249" s="37" t="s">
        <v>4</v>
      </c>
      <c r="C249" s="76" t="s">
        <v>2</v>
      </c>
      <c r="D249" s="7"/>
      <c r="E249" s="129"/>
      <c r="F249" s="22">
        <f>F250+F252+F256+F260+F264+F266+F270+F278+F280+F282+F285+F287+F289+F292+F294</f>
        <v>12544400</v>
      </c>
      <c r="G249" s="22">
        <f>G250+G252+G256+G260+G264+G266+G270+G278+G280+G282+G285+G287+G289+G292+G294</f>
        <v>12544400</v>
      </c>
      <c r="H249" s="212">
        <f t="shared" si="4"/>
        <v>0</v>
      </c>
    </row>
    <row r="250" spans="1:8" ht="38.25">
      <c r="A250" s="253" t="s">
        <v>98</v>
      </c>
      <c r="B250" s="36" t="s">
        <v>4</v>
      </c>
      <c r="C250" s="61" t="s">
        <v>2</v>
      </c>
      <c r="D250" s="30" t="s">
        <v>190</v>
      </c>
      <c r="E250" s="130"/>
      <c r="F250" s="31">
        <f>F251</f>
        <v>10000</v>
      </c>
      <c r="G250" s="31">
        <f>G251</f>
        <v>10000</v>
      </c>
      <c r="H250" s="212">
        <f t="shared" si="4"/>
        <v>0</v>
      </c>
    </row>
    <row r="251" spans="1:8" ht="25.5">
      <c r="A251" s="220" t="s">
        <v>154</v>
      </c>
      <c r="B251" s="35" t="s">
        <v>4</v>
      </c>
      <c r="C251" s="59" t="s">
        <v>2</v>
      </c>
      <c r="D251" s="8" t="s">
        <v>190</v>
      </c>
      <c r="E251" s="137" t="s">
        <v>114</v>
      </c>
      <c r="F251" s="19">
        <v>10000</v>
      </c>
      <c r="G251" s="19">
        <v>10000</v>
      </c>
      <c r="H251" s="212">
        <f t="shared" si="4"/>
        <v>0</v>
      </c>
    </row>
    <row r="252" spans="1:8" ht="38.25">
      <c r="A252" s="253" t="s">
        <v>99</v>
      </c>
      <c r="B252" s="108" t="s">
        <v>4</v>
      </c>
      <c r="C252" s="110" t="s">
        <v>2</v>
      </c>
      <c r="D252" s="109" t="s">
        <v>191</v>
      </c>
      <c r="E252" s="141"/>
      <c r="F252" s="111">
        <f>SUM(F253:F255)</f>
        <v>500000</v>
      </c>
      <c r="G252" s="111">
        <f>SUM(G253:G255)</f>
        <v>500000</v>
      </c>
      <c r="H252" s="212">
        <f t="shared" si="4"/>
        <v>0</v>
      </c>
    </row>
    <row r="253" spans="1:8" ht="34.5" customHeight="1">
      <c r="A253" s="220" t="s">
        <v>149</v>
      </c>
      <c r="B253" s="112" t="s">
        <v>4</v>
      </c>
      <c r="C253" s="114" t="s">
        <v>2</v>
      </c>
      <c r="D253" s="113" t="s">
        <v>191</v>
      </c>
      <c r="E253" s="142" t="s">
        <v>151</v>
      </c>
      <c r="F253" s="115">
        <v>440000</v>
      </c>
      <c r="G253" s="115">
        <v>440000</v>
      </c>
      <c r="H253" s="212">
        <f t="shared" si="4"/>
        <v>0</v>
      </c>
    </row>
    <row r="254" spans="1:8" ht="30" customHeight="1">
      <c r="A254" s="220" t="s">
        <v>153</v>
      </c>
      <c r="B254" s="112" t="s">
        <v>4</v>
      </c>
      <c r="C254" s="114" t="s">
        <v>2</v>
      </c>
      <c r="D254" s="113" t="s">
        <v>191</v>
      </c>
      <c r="E254" s="142" t="s">
        <v>152</v>
      </c>
      <c r="F254" s="115">
        <v>4000</v>
      </c>
      <c r="G254" s="115">
        <v>4000</v>
      </c>
      <c r="H254" s="212">
        <f t="shared" si="4"/>
        <v>0</v>
      </c>
    </row>
    <row r="255" spans="1:8" ht="30" customHeight="1">
      <c r="A255" s="220" t="s">
        <v>154</v>
      </c>
      <c r="B255" s="112" t="s">
        <v>4</v>
      </c>
      <c r="C255" s="114" t="s">
        <v>2</v>
      </c>
      <c r="D255" s="113" t="s">
        <v>191</v>
      </c>
      <c r="E255" s="137" t="s">
        <v>114</v>
      </c>
      <c r="F255" s="115">
        <v>56000</v>
      </c>
      <c r="G255" s="115">
        <v>56000</v>
      </c>
      <c r="H255" s="212">
        <f t="shared" si="4"/>
        <v>0</v>
      </c>
    </row>
    <row r="256" spans="1:8" ht="38.25">
      <c r="A256" s="228" t="s">
        <v>84</v>
      </c>
      <c r="B256" s="36" t="s">
        <v>4</v>
      </c>
      <c r="C256" s="61" t="s">
        <v>2</v>
      </c>
      <c r="D256" s="30" t="s">
        <v>192</v>
      </c>
      <c r="E256" s="130"/>
      <c r="F256" s="31">
        <f>SUM(F257:F259)</f>
        <v>280000</v>
      </c>
      <c r="G256" s="31">
        <f>SUM(G257:G259)</f>
        <v>280000</v>
      </c>
      <c r="H256" s="212">
        <f t="shared" si="4"/>
        <v>0</v>
      </c>
    </row>
    <row r="257" spans="1:8" ht="25.5">
      <c r="A257" s="220" t="s">
        <v>149</v>
      </c>
      <c r="B257" s="112" t="s">
        <v>4</v>
      </c>
      <c r="C257" s="114" t="s">
        <v>2</v>
      </c>
      <c r="D257" s="113" t="s">
        <v>192</v>
      </c>
      <c r="E257" s="142" t="s">
        <v>151</v>
      </c>
      <c r="F257" s="115">
        <v>160000</v>
      </c>
      <c r="G257" s="115">
        <v>160000</v>
      </c>
      <c r="H257" s="212">
        <f t="shared" si="4"/>
        <v>0</v>
      </c>
    </row>
    <row r="258" spans="1:8" ht="25.5">
      <c r="A258" s="220" t="s">
        <v>153</v>
      </c>
      <c r="B258" s="112" t="s">
        <v>4</v>
      </c>
      <c r="C258" s="114" t="s">
        <v>2</v>
      </c>
      <c r="D258" s="113" t="s">
        <v>192</v>
      </c>
      <c r="E258" s="142" t="s">
        <v>152</v>
      </c>
      <c r="F258" s="115">
        <v>4000</v>
      </c>
      <c r="G258" s="115">
        <v>4000</v>
      </c>
      <c r="H258" s="212">
        <f t="shared" si="4"/>
        <v>0</v>
      </c>
    </row>
    <row r="259" spans="1:8" ht="25.5">
      <c r="A259" s="220" t="s">
        <v>154</v>
      </c>
      <c r="B259" s="112" t="s">
        <v>4</v>
      </c>
      <c r="C259" s="114" t="s">
        <v>2</v>
      </c>
      <c r="D259" s="113" t="s">
        <v>192</v>
      </c>
      <c r="E259" s="137" t="s">
        <v>114</v>
      </c>
      <c r="F259" s="115">
        <v>116000</v>
      </c>
      <c r="G259" s="115">
        <v>116000</v>
      </c>
      <c r="H259" s="212">
        <f t="shared" si="4"/>
        <v>0</v>
      </c>
    </row>
    <row r="260" spans="1:8" ht="38.25">
      <c r="A260" s="228" t="s">
        <v>231</v>
      </c>
      <c r="B260" s="36" t="s">
        <v>4</v>
      </c>
      <c r="C260" s="61" t="s">
        <v>2</v>
      </c>
      <c r="D260" s="30" t="s">
        <v>232</v>
      </c>
      <c r="E260" s="130"/>
      <c r="F260" s="31">
        <f>SUM(F261:F263)</f>
        <v>500000</v>
      </c>
      <c r="G260" s="31">
        <f>SUM(G261:G263)</f>
        <v>500000</v>
      </c>
      <c r="H260" s="212">
        <f t="shared" si="4"/>
        <v>0</v>
      </c>
    </row>
    <row r="261" spans="1:8" ht="25.5">
      <c r="A261" s="220" t="s">
        <v>149</v>
      </c>
      <c r="B261" s="112" t="s">
        <v>4</v>
      </c>
      <c r="C261" s="114" t="s">
        <v>2</v>
      </c>
      <c r="D261" s="113" t="s">
        <v>232</v>
      </c>
      <c r="E261" s="142" t="s">
        <v>151</v>
      </c>
      <c r="F261" s="115">
        <v>330000</v>
      </c>
      <c r="G261" s="115">
        <v>330000</v>
      </c>
      <c r="H261" s="212">
        <f t="shared" si="4"/>
        <v>0</v>
      </c>
    </row>
    <row r="262" spans="1:8" ht="25.5">
      <c r="A262" s="220" t="s">
        <v>153</v>
      </c>
      <c r="B262" s="112" t="s">
        <v>4</v>
      </c>
      <c r="C262" s="114" t="s">
        <v>2</v>
      </c>
      <c r="D262" s="113" t="s">
        <v>232</v>
      </c>
      <c r="E262" s="142" t="s">
        <v>152</v>
      </c>
      <c r="F262" s="115">
        <v>10000</v>
      </c>
      <c r="G262" s="115">
        <v>10000</v>
      </c>
      <c r="H262" s="212">
        <f t="shared" si="4"/>
        <v>0</v>
      </c>
    </row>
    <row r="263" spans="1:8" ht="25.5">
      <c r="A263" s="220" t="s">
        <v>154</v>
      </c>
      <c r="B263" s="112" t="s">
        <v>4</v>
      </c>
      <c r="C263" s="114" t="s">
        <v>2</v>
      </c>
      <c r="D263" s="113" t="s">
        <v>232</v>
      </c>
      <c r="E263" s="137" t="s">
        <v>114</v>
      </c>
      <c r="F263" s="115">
        <v>160000</v>
      </c>
      <c r="G263" s="115">
        <v>160000</v>
      </c>
      <c r="H263" s="212">
        <f t="shared" si="4"/>
        <v>0</v>
      </c>
    </row>
    <row r="264" spans="1:8" ht="25.5">
      <c r="A264" s="254" t="s">
        <v>301</v>
      </c>
      <c r="B264" s="167" t="s">
        <v>4</v>
      </c>
      <c r="C264" s="168" t="s">
        <v>2</v>
      </c>
      <c r="D264" s="169" t="s">
        <v>302</v>
      </c>
      <c r="E264" s="170"/>
      <c r="F264" s="171">
        <f>F265</f>
        <v>140600</v>
      </c>
      <c r="G264" s="171">
        <f>G265</f>
        <v>140600</v>
      </c>
      <c r="H264" s="212">
        <f t="shared" si="4"/>
        <v>0</v>
      </c>
    </row>
    <row r="265" spans="1:8" ht="38.25">
      <c r="A265" s="220" t="s">
        <v>258</v>
      </c>
      <c r="B265" s="35" t="s">
        <v>4</v>
      </c>
      <c r="C265" s="59" t="s">
        <v>2</v>
      </c>
      <c r="D265" s="8" t="s">
        <v>302</v>
      </c>
      <c r="E265" s="137" t="s">
        <v>257</v>
      </c>
      <c r="F265" s="19">
        <v>140600</v>
      </c>
      <c r="G265" s="19">
        <v>140600</v>
      </c>
      <c r="H265" s="212">
        <f t="shared" si="4"/>
        <v>0</v>
      </c>
    </row>
    <row r="266" spans="1:8" ht="12.75">
      <c r="A266" s="255" t="s">
        <v>193</v>
      </c>
      <c r="B266" s="36" t="s">
        <v>4</v>
      </c>
      <c r="C266" s="61" t="s">
        <v>2</v>
      </c>
      <c r="D266" s="30" t="s">
        <v>194</v>
      </c>
      <c r="E266" s="130"/>
      <c r="F266" s="31">
        <f>F267+F268+F269</f>
        <v>315000</v>
      </c>
      <c r="G266" s="31">
        <f>G267+G268+G269</f>
        <v>315000</v>
      </c>
      <c r="H266" s="212">
        <f t="shared" si="4"/>
        <v>0</v>
      </c>
    </row>
    <row r="267" spans="1:8" ht="25.5">
      <c r="A267" s="220" t="s">
        <v>153</v>
      </c>
      <c r="B267" s="45" t="s">
        <v>4</v>
      </c>
      <c r="C267" s="59" t="s">
        <v>2</v>
      </c>
      <c r="D267" s="8" t="s">
        <v>194</v>
      </c>
      <c r="E267" s="137" t="s">
        <v>152</v>
      </c>
      <c r="F267" s="19">
        <v>10000</v>
      </c>
      <c r="G267" s="19">
        <v>10000</v>
      </c>
      <c r="H267" s="212">
        <f t="shared" si="4"/>
        <v>0</v>
      </c>
    </row>
    <row r="268" spans="1:8" ht="25.5">
      <c r="A268" s="220" t="s">
        <v>154</v>
      </c>
      <c r="B268" s="45" t="s">
        <v>4</v>
      </c>
      <c r="C268" s="59" t="s">
        <v>2</v>
      </c>
      <c r="D268" s="8" t="s">
        <v>194</v>
      </c>
      <c r="E268" s="137" t="s">
        <v>114</v>
      </c>
      <c r="F268" s="19">
        <v>284636</v>
      </c>
      <c r="G268" s="19">
        <v>284636</v>
      </c>
      <c r="H268" s="212">
        <f t="shared" si="4"/>
        <v>0</v>
      </c>
    </row>
    <row r="269" spans="1:8" ht="12.75">
      <c r="A269" s="220" t="s">
        <v>145</v>
      </c>
      <c r="B269" s="45" t="s">
        <v>4</v>
      </c>
      <c r="C269" s="59" t="s">
        <v>2</v>
      </c>
      <c r="D269" s="8" t="s">
        <v>194</v>
      </c>
      <c r="E269" s="137" t="s">
        <v>147</v>
      </c>
      <c r="F269" s="19">
        <v>20364</v>
      </c>
      <c r="G269" s="19">
        <v>20364</v>
      </c>
      <c r="H269" s="212">
        <f>G269-F269</f>
        <v>0</v>
      </c>
    </row>
    <row r="270" spans="1:8" ht="12.75">
      <c r="A270" s="255" t="s">
        <v>31</v>
      </c>
      <c r="B270" s="36" t="s">
        <v>4</v>
      </c>
      <c r="C270" s="61" t="s">
        <v>2</v>
      </c>
      <c r="D270" s="30" t="s">
        <v>195</v>
      </c>
      <c r="E270" s="130"/>
      <c r="F270" s="31">
        <f>SUM(F271:F277)</f>
        <v>9586000</v>
      </c>
      <c r="G270" s="31">
        <f>SUM(G271:G277)</f>
        <v>9586000</v>
      </c>
      <c r="H270" s="212">
        <f t="shared" si="4"/>
        <v>0</v>
      </c>
    </row>
    <row r="271" spans="1:8" ht="25.5">
      <c r="A271" s="220" t="s">
        <v>149</v>
      </c>
      <c r="B271" s="45" t="s">
        <v>4</v>
      </c>
      <c r="C271" s="59" t="s">
        <v>2</v>
      </c>
      <c r="D271" s="8" t="s">
        <v>195</v>
      </c>
      <c r="E271" s="142" t="s">
        <v>151</v>
      </c>
      <c r="F271" s="19">
        <f>8600000*95%</f>
        <v>8170000</v>
      </c>
      <c r="G271" s="19">
        <f>8600000*95%</f>
        <v>8170000</v>
      </c>
      <c r="H271" s="212">
        <f t="shared" si="4"/>
        <v>0</v>
      </c>
    </row>
    <row r="272" spans="1:8" ht="25.5">
      <c r="A272" s="220" t="s">
        <v>153</v>
      </c>
      <c r="B272" s="45" t="s">
        <v>4</v>
      </c>
      <c r="C272" s="59" t="s">
        <v>2</v>
      </c>
      <c r="D272" s="8" t="s">
        <v>195</v>
      </c>
      <c r="E272" s="142" t="s">
        <v>152</v>
      </c>
      <c r="F272" s="19">
        <v>109000</v>
      </c>
      <c r="G272" s="19">
        <v>109000</v>
      </c>
      <c r="H272" s="212">
        <f t="shared" si="4"/>
        <v>0</v>
      </c>
    </row>
    <row r="273" spans="1:8" ht="25.5">
      <c r="A273" s="220" t="s">
        <v>111</v>
      </c>
      <c r="B273" s="45" t="s">
        <v>4</v>
      </c>
      <c r="C273" s="59" t="s">
        <v>2</v>
      </c>
      <c r="D273" s="8" t="s">
        <v>195</v>
      </c>
      <c r="E273" s="142" t="s">
        <v>113</v>
      </c>
      <c r="F273" s="19"/>
      <c r="G273" s="19"/>
      <c r="H273" s="212">
        <f t="shared" si="4"/>
        <v>0</v>
      </c>
    </row>
    <row r="274" spans="1:8" ht="23.25" customHeight="1">
      <c r="A274" s="220" t="s">
        <v>154</v>
      </c>
      <c r="B274" s="45" t="s">
        <v>4</v>
      </c>
      <c r="C274" s="59" t="s">
        <v>2</v>
      </c>
      <c r="D274" s="8" t="s">
        <v>195</v>
      </c>
      <c r="E274" s="137" t="s">
        <v>114</v>
      </c>
      <c r="F274" s="19">
        <v>1256472.86</v>
      </c>
      <c r="G274" s="19">
        <v>1256472.86</v>
      </c>
      <c r="H274" s="212">
        <f t="shared" si="4"/>
        <v>0</v>
      </c>
    </row>
    <row r="275" spans="1:8" ht="69" customHeight="1">
      <c r="A275" s="220" t="s">
        <v>148</v>
      </c>
      <c r="B275" s="45" t="s">
        <v>4</v>
      </c>
      <c r="C275" s="59" t="s">
        <v>2</v>
      </c>
      <c r="D275" s="8" t="s">
        <v>195</v>
      </c>
      <c r="E275" s="137" t="s">
        <v>144</v>
      </c>
      <c r="F275" s="19">
        <v>12527.14</v>
      </c>
      <c r="G275" s="19">
        <v>12527.14</v>
      </c>
      <c r="H275" s="212">
        <f t="shared" si="4"/>
        <v>0</v>
      </c>
    </row>
    <row r="276" spans="1:8" ht="12.75">
      <c r="A276" s="220" t="s">
        <v>143</v>
      </c>
      <c r="B276" s="45" t="s">
        <v>4</v>
      </c>
      <c r="C276" s="59" t="s">
        <v>2</v>
      </c>
      <c r="D276" s="8" t="s">
        <v>195</v>
      </c>
      <c r="E276" s="137" t="s">
        <v>146</v>
      </c>
      <c r="F276" s="19">
        <v>26000</v>
      </c>
      <c r="G276" s="19">
        <v>26000</v>
      </c>
      <c r="H276" s="212">
        <f t="shared" si="4"/>
        <v>0</v>
      </c>
    </row>
    <row r="277" spans="1:8" ht="12.75">
      <c r="A277" s="220" t="s">
        <v>145</v>
      </c>
      <c r="B277" s="45" t="s">
        <v>4</v>
      </c>
      <c r="C277" s="59" t="s">
        <v>2</v>
      </c>
      <c r="D277" s="8" t="s">
        <v>195</v>
      </c>
      <c r="E277" s="137" t="s">
        <v>147</v>
      </c>
      <c r="F277" s="19">
        <v>12000</v>
      </c>
      <c r="G277" s="19">
        <v>12000</v>
      </c>
      <c r="H277" s="212">
        <f t="shared" si="4"/>
        <v>0</v>
      </c>
    </row>
    <row r="278" spans="1:8" ht="12.75">
      <c r="A278" s="256" t="s">
        <v>228</v>
      </c>
      <c r="B278" s="167" t="s">
        <v>4</v>
      </c>
      <c r="C278" s="168" t="s">
        <v>2</v>
      </c>
      <c r="D278" s="169" t="s">
        <v>298</v>
      </c>
      <c r="E278" s="170"/>
      <c r="F278" s="171">
        <f>F279</f>
        <v>623000</v>
      </c>
      <c r="G278" s="171">
        <f>G279</f>
        <v>623000</v>
      </c>
      <c r="H278" s="212">
        <f t="shared" si="4"/>
        <v>0</v>
      </c>
    </row>
    <row r="279" spans="1:8" ht="38.25">
      <c r="A279" s="220" t="s">
        <v>258</v>
      </c>
      <c r="B279" s="35" t="s">
        <v>4</v>
      </c>
      <c r="C279" s="59" t="s">
        <v>2</v>
      </c>
      <c r="D279" s="8" t="s">
        <v>298</v>
      </c>
      <c r="E279" s="137" t="s">
        <v>257</v>
      </c>
      <c r="F279" s="19">
        <f>500000+123000</f>
        <v>623000</v>
      </c>
      <c r="G279" s="19">
        <f>500000+123000</f>
        <v>623000</v>
      </c>
      <c r="H279" s="212">
        <f t="shared" si="4"/>
        <v>0</v>
      </c>
    </row>
    <row r="280" spans="1:8" ht="31.5" customHeight="1">
      <c r="A280" s="254" t="s">
        <v>299</v>
      </c>
      <c r="B280" s="167" t="s">
        <v>4</v>
      </c>
      <c r="C280" s="168" t="s">
        <v>2</v>
      </c>
      <c r="D280" s="169" t="s">
        <v>300</v>
      </c>
      <c r="E280" s="170"/>
      <c r="F280" s="171">
        <f>F281</f>
        <v>149500</v>
      </c>
      <c r="G280" s="171">
        <f>G281</f>
        <v>149500</v>
      </c>
      <c r="H280" s="212">
        <f>G280-F280</f>
        <v>0</v>
      </c>
    </row>
    <row r="281" spans="1:8" ht="38.25">
      <c r="A281" s="220" t="s">
        <v>258</v>
      </c>
      <c r="B281" s="35" t="s">
        <v>4</v>
      </c>
      <c r="C281" s="59" t="s">
        <v>2</v>
      </c>
      <c r="D281" s="8" t="s">
        <v>300</v>
      </c>
      <c r="E281" s="137" t="s">
        <v>257</v>
      </c>
      <c r="F281" s="19">
        <v>149500</v>
      </c>
      <c r="G281" s="19">
        <v>149500</v>
      </c>
      <c r="H281" s="212">
        <f>G281-F281</f>
        <v>0</v>
      </c>
    </row>
    <row r="282" spans="1:8" ht="12.75">
      <c r="A282" s="228" t="s">
        <v>69</v>
      </c>
      <c r="B282" s="42" t="s">
        <v>4</v>
      </c>
      <c r="C282" s="61" t="s">
        <v>2</v>
      </c>
      <c r="D282" s="30" t="s">
        <v>196</v>
      </c>
      <c r="E282" s="130"/>
      <c r="F282" s="31">
        <f>SUM(F283:F284)</f>
        <v>100000</v>
      </c>
      <c r="G282" s="31">
        <f>SUM(G283:G284)</f>
        <v>100000</v>
      </c>
      <c r="H282" s="212">
        <f t="shared" si="4"/>
        <v>0</v>
      </c>
    </row>
    <row r="283" spans="1:8" ht="25.5">
      <c r="A283" s="220" t="s">
        <v>154</v>
      </c>
      <c r="B283" s="43" t="s">
        <v>4</v>
      </c>
      <c r="C283" s="59" t="s">
        <v>2</v>
      </c>
      <c r="D283" s="8" t="s">
        <v>196</v>
      </c>
      <c r="E283" s="137" t="s">
        <v>288</v>
      </c>
      <c r="F283" s="19">
        <v>100000</v>
      </c>
      <c r="G283" s="19">
        <v>100000</v>
      </c>
      <c r="H283" s="212">
        <f>G283-F283</f>
        <v>0</v>
      </c>
    </row>
    <row r="284" spans="1:8" ht="25.5">
      <c r="A284" s="220" t="s">
        <v>154</v>
      </c>
      <c r="B284" s="43" t="s">
        <v>4</v>
      </c>
      <c r="C284" s="59" t="s">
        <v>2</v>
      </c>
      <c r="D284" s="8" t="s">
        <v>196</v>
      </c>
      <c r="E284" s="137" t="s">
        <v>114</v>
      </c>
      <c r="F284" s="19"/>
      <c r="G284" s="19"/>
      <c r="H284" s="212">
        <f t="shared" si="4"/>
        <v>0</v>
      </c>
    </row>
    <row r="285" spans="1:8" ht="25.5">
      <c r="A285" s="228" t="s">
        <v>90</v>
      </c>
      <c r="B285" s="42" t="s">
        <v>4</v>
      </c>
      <c r="C285" s="61" t="s">
        <v>2</v>
      </c>
      <c r="D285" s="30" t="s">
        <v>197</v>
      </c>
      <c r="E285" s="130"/>
      <c r="F285" s="31">
        <f>F286</f>
        <v>50000</v>
      </c>
      <c r="G285" s="31">
        <f>G286</f>
        <v>50000</v>
      </c>
      <c r="H285" s="212">
        <f t="shared" si="4"/>
        <v>0</v>
      </c>
    </row>
    <row r="286" spans="1:8" ht="25.5">
      <c r="A286" s="220" t="s">
        <v>154</v>
      </c>
      <c r="B286" s="43" t="s">
        <v>4</v>
      </c>
      <c r="C286" s="59" t="s">
        <v>2</v>
      </c>
      <c r="D286" s="8" t="s">
        <v>197</v>
      </c>
      <c r="E286" s="137" t="s">
        <v>114</v>
      </c>
      <c r="F286" s="19">
        <v>50000</v>
      </c>
      <c r="G286" s="19">
        <v>50000</v>
      </c>
      <c r="H286" s="212">
        <f t="shared" si="4"/>
        <v>0</v>
      </c>
    </row>
    <row r="287" spans="1:8" ht="12.75">
      <c r="A287" s="228" t="s">
        <v>100</v>
      </c>
      <c r="B287" s="42" t="s">
        <v>4</v>
      </c>
      <c r="C287" s="61" t="s">
        <v>2</v>
      </c>
      <c r="D287" s="30" t="s">
        <v>198</v>
      </c>
      <c r="E287" s="130"/>
      <c r="F287" s="31">
        <f>F288</f>
        <v>240000</v>
      </c>
      <c r="G287" s="31">
        <f>G288</f>
        <v>240000</v>
      </c>
      <c r="H287" s="212">
        <f t="shared" si="4"/>
        <v>0</v>
      </c>
    </row>
    <row r="288" spans="1:8" ht="26.25" customHeight="1">
      <c r="A288" s="220" t="s">
        <v>154</v>
      </c>
      <c r="B288" s="43" t="s">
        <v>4</v>
      </c>
      <c r="C288" s="59" t="s">
        <v>2</v>
      </c>
      <c r="D288" s="8" t="s">
        <v>198</v>
      </c>
      <c r="E288" s="137" t="s">
        <v>114</v>
      </c>
      <c r="F288" s="19">
        <v>240000</v>
      </c>
      <c r="G288" s="19">
        <v>240000</v>
      </c>
      <c r="H288" s="212">
        <f t="shared" si="4"/>
        <v>0</v>
      </c>
    </row>
    <row r="289" spans="1:8" ht="26.25" customHeight="1">
      <c r="A289" s="254" t="s">
        <v>303</v>
      </c>
      <c r="B289" s="42" t="s">
        <v>4</v>
      </c>
      <c r="C289" s="61" t="s">
        <v>2</v>
      </c>
      <c r="D289" s="30" t="s">
        <v>304</v>
      </c>
      <c r="E289" s="130"/>
      <c r="F289" s="31">
        <f>SUM(F290:F291)</f>
        <v>43300</v>
      </c>
      <c r="G289" s="31">
        <f>SUM(G290:G291)</f>
        <v>43300</v>
      </c>
      <c r="H289" s="212">
        <f>G289-F289</f>
        <v>0</v>
      </c>
    </row>
    <row r="290" spans="1:8" ht="26.25" customHeight="1">
      <c r="A290" s="220" t="s">
        <v>154</v>
      </c>
      <c r="B290" s="43" t="s">
        <v>4</v>
      </c>
      <c r="C290" s="59" t="s">
        <v>2</v>
      </c>
      <c r="D290" s="8" t="s">
        <v>304</v>
      </c>
      <c r="E290" s="137" t="s">
        <v>114</v>
      </c>
      <c r="F290" s="19">
        <v>36500</v>
      </c>
      <c r="G290" s="19">
        <v>36500</v>
      </c>
      <c r="H290" s="212">
        <f>G290-F290</f>
        <v>0</v>
      </c>
    </row>
    <row r="291" spans="1:8" ht="40.5" customHeight="1">
      <c r="A291" s="220" t="s">
        <v>258</v>
      </c>
      <c r="B291" s="43" t="s">
        <v>4</v>
      </c>
      <c r="C291" s="59" t="s">
        <v>2</v>
      </c>
      <c r="D291" s="8" t="s">
        <v>304</v>
      </c>
      <c r="E291" s="137" t="s">
        <v>257</v>
      </c>
      <c r="F291" s="19">
        <v>6800</v>
      </c>
      <c r="G291" s="19">
        <v>6800</v>
      </c>
      <c r="H291" s="212">
        <f>G291-F291</f>
        <v>0</v>
      </c>
    </row>
    <row r="292" spans="1:8" ht="12.75">
      <c r="A292" s="228" t="s">
        <v>101</v>
      </c>
      <c r="B292" s="42" t="s">
        <v>4</v>
      </c>
      <c r="C292" s="61" t="s">
        <v>2</v>
      </c>
      <c r="D292" s="30" t="s">
        <v>199</v>
      </c>
      <c r="E292" s="130"/>
      <c r="F292" s="31">
        <f>F293</f>
        <v>2860</v>
      </c>
      <c r="G292" s="31">
        <f>G293</f>
        <v>2860</v>
      </c>
      <c r="H292" s="212">
        <f t="shared" si="4"/>
        <v>0</v>
      </c>
    </row>
    <row r="293" spans="1:8" ht="25.5">
      <c r="A293" s="220" t="s">
        <v>154</v>
      </c>
      <c r="B293" s="43" t="s">
        <v>4</v>
      </c>
      <c r="C293" s="59" t="s">
        <v>2</v>
      </c>
      <c r="D293" s="8" t="s">
        <v>199</v>
      </c>
      <c r="E293" s="137" t="s">
        <v>114</v>
      </c>
      <c r="F293" s="19">
        <v>2860</v>
      </c>
      <c r="G293" s="19">
        <v>2860</v>
      </c>
      <c r="H293" s="212">
        <f t="shared" si="4"/>
        <v>0</v>
      </c>
    </row>
    <row r="294" spans="1:8" ht="38.25">
      <c r="A294" s="219" t="s">
        <v>305</v>
      </c>
      <c r="B294" s="42" t="s">
        <v>4</v>
      </c>
      <c r="C294" s="61" t="s">
        <v>2</v>
      </c>
      <c r="D294" s="30" t="s">
        <v>306</v>
      </c>
      <c r="E294" s="130"/>
      <c r="F294" s="31">
        <f>SUM(F295:F295)</f>
        <v>4140</v>
      </c>
      <c r="G294" s="31">
        <f>SUM(G295:G295)</f>
        <v>4140</v>
      </c>
      <c r="H294" s="212">
        <f t="shared" si="4"/>
        <v>0</v>
      </c>
    </row>
    <row r="295" spans="1:8" ht="25.5">
      <c r="A295" s="220" t="s">
        <v>154</v>
      </c>
      <c r="B295" s="43" t="s">
        <v>4</v>
      </c>
      <c r="C295" s="59" t="s">
        <v>2</v>
      </c>
      <c r="D295" s="8" t="s">
        <v>306</v>
      </c>
      <c r="E295" s="137" t="s">
        <v>114</v>
      </c>
      <c r="F295" s="19">
        <v>4140</v>
      </c>
      <c r="G295" s="19">
        <v>4140</v>
      </c>
      <c r="H295" s="212">
        <f t="shared" si="4"/>
        <v>0</v>
      </c>
    </row>
    <row r="296" spans="1:8" ht="17.25" customHeight="1">
      <c r="A296" s="239" t="s">
        <v>13</v>
      </c>
      <c r="B296" s="202" t="s">
        <v>7</v>
      </c>
      <c r="C296" s="199"/>
      <c r="D296" s="200"/>
      <c r="E296" s="201"/>
      <c r="F296" s="203">
        <f>F297+F300+F305+F321</f>
        <v>64482772.67</v>
      </c>
      <c r="G296" s="203">
        <f>G297+G300+G305+G321</f>
        <v>64482772.67</v>
      </c>
      <c r="H296" s="212">
        <f t="shared" si="4"/>
        <v>0</v>
      </c>
    </row>
    <row r="297" spans="1:8" ht="12.75">
      <c r="A297" s="225" t="s">
        <v>18</v>
      </c>
      <c r="B297" s="34" t="s">
        <v>7</v>
      </c>
      <c r="C297" s="76" t="s">
        <v>2</v>
      </c>
      <c r="D297" s="7"/>
      <c r="E297" s="129"/>
      <c r="F297" s="20">
        <f>F298</f>
        <v>4000000</v>
      </c>
      <c r="G297" s="20">
        <f>G298</f>
        <v>4000000</v>
      </c>
      <c r="H297" s="212">
        <f t="shared" si="4"/>
        <v>0</v>
      </c>
    </row>
    <row r="298" spans="1:8" ht="15.75" customHeight="1">
      <c r="A298" s="228" t="s">
        <v>37</v>
      </c>
      <c r="B298" s="36" t="s">
        <v>7</v>
      </c>
      <c r="C298" s="61" t="s">
        <v>2</v>
      </c>
      <c r="D298" s="30" t="s">
        <v>200</v>
      </c>
      <c r="E298" s="130"/>
      <c r="F298" s="31">
        <f>F299</f>
        <v>4000000</v>
      </c>
      <c r="G298" s="31">
        <f>G299</f>
        <v>4000000</v>
      </c>
      <c r="H298" s="212">
        <f t="shared" si="4"/>
        <v>0</v>
      </c>
    </row>
    <row r="299" spans="1:8" ht="14.25" customHeight="1">
      <c r="A299" s="244" t="s">
        <v>203</v>
      </c>
      <c r="B299" s="45" t="s">
        <v>7</v>
      </c>
      <c r="C299" s="59" t="s">
        <v>2</v>
      </c>
      <c r="D299" s="8" t="s">
        <v>200</v>
      </c>
      <c r="E299" s="137" t="s">
        <v>204</v>
      </c>
      <c r="F299" s="19">
        <v>4000000</v>
      </c>
      <c r="G299" s="19">
        <v>4000000</v>
      </c>
      <c r="H299" s="212">
        <f t="shared" si="4"/>
        <v>0</v>
      </c>
    </row>
    <row r="300" spans="1:8" ht="18" customHeight="1">
      <c r="A300" s="225" t="s">
        <v>14</v>
      </c>
      <c r="B300" s="34" t="s">
        <v>7</v>
      </c>
      <c r="C300" s="76" t="s">
        <v>9</v>
      </c>
      <c r="D300" s="8"/>
      <c r="E300" s="137"/>
      <c r="F300" s="20">
        <f>F301+F303</f>
        <v>23388000</v>
      </c>
      <c r="G300" s="20">
        <f>G301+G303</f>
        <v>23388000</v>
      </c>
      <c r="H300" s="212">
        <f t="shared" si="4"/>
        <v>0</v>
      </c>
    </row>
    <row r="301" spans="1:8" ht="53.25" customHeight="1">
      <c r="A301" s="257" t="s">
        <v>52</v>
      </c>
      <c r="B301" s="176" t="s">
        <v>7</v>
      </c>
      <c r="C301" s="178" t="s">
        <v>9</v>
      </c>
      <c r="D301" s="168" t="s">
        <v>205</v>
      </c>
      <c r="E301" s="178"/>
      <c r="F301" s="179">
        <f>F302</f>
        <v>22508000</v>
      </c>
      <c r="G301" s="179">
        <f>G302</f>
        <v>22508000</v>
      </c>
      <c r="H301" s="212">
        <f t="shared" si="4"/>
        <v>0</v>
      </c>
    </row>
    <row r="302" spans="1:8" ht="38.25">
      <c r="A302" s="227" t="s">
        <v>166</v>
      </c>
      <c r="B302" s="35" t="s">
        <v>7</v>
      </c>
      <c r="C302" s="59" t="s">
        <v>9</v>
      </c>
      <c r="D302" s="8" t="s">
        <v>205</v>
      </c>
      <c r="E302" s="137" t="s">
        <v>167</v>
      </c>
      <c r="F302" s="19">
        <v>22508000</v>
      </c>
      <c r="G302" s="19">
        <v>22508000</v>
      </c>
      <c r="H302" s="212">
        <f t="shared" si="4"/>
        <v>0</v>
      </c>
    </row>
    <row r="303" spans="1:8" ht="127.5">
      <c r="A303" s="255" t="s">
        <v>47</v>
      </c>
      <c r="B303" s="36" t="s">
        <v>7</v>
      </c>
      <c r="C303" s="61" t="s">
        <v>9</v>
      </c>
      <c r="D303" s="30" t="s">
        <v>206</v>
      </c>
      <c r="E303" s="130"/>
      <c r="F303" s="31">
        <f>F304</f>
        <v>880000</v>
      </c>
      <c r="G303" s="31">
        <f>G304</f>
        <v>880000</v>
      </c>
      <c r="H303" s="212">
        <f t="shared" si="4"/>
        <v>0</v>
      </c>
    </row>
    <row r="304" spans="1:8" ht="27.75" customHeight="1">
      <c r="A304" s="244" t="s">
        <v>201</v>
      </c>
      <c r="B304" s="35" t="s">
        <v>7</v>
      </c>
      <c r="C304" s="59" t="s">
        <v>9</v>
      </c>
      <c r="D304" s="8" t="s">
        <v>206</v>
      </c>
      <c r="E304" s="137" t="s">
        <v>107</v>
      </c>
      <c r="F304" s="23">
        <v>880000</v>
      </c>
      <c r="G304" s="23">
        <v>880000</v>
      </c>
      <c r="H304" s="212">
        <f t="shared" si="4"/>
        <v>0</v>
      </c>
    </row>
    <row r="305" spans="1:8" ht="12.75">
      <c r="A305" s="225" t="s">
        <v>15</v>
      </c>
      <c r="B305" s="34" t="s">
        <v>7</v>
      </c>
      <c r="C305" s="76" t="s">
        <v>11</v>
      </c>
      <c r="D305" s="8"/>
      <c r="E305" s="137"/>
      <c r="F305" s="20">
        <f>F306+F308+F311+F313+F316+F318</f>
        <v>10363772.67</v>
      </c>
      <c r="G305" s="20">
        <f>G306+G308+G311+G313+G316+G318</f>
        <v>10363772.67</v>
      </c>
      <c r="H305" s="212">
        <f t="shared" si="4"/>
        <v>0</v>
      </c>
    </row>
    <row r="306" spans="1:8" ht="12.75">
      <c r="A306" s="228" t="s">
        <v>284</v>
      </c>
      <c r="B306" s="36" t="s">
        <v>7</v>
      </c>
      <c r="C306" s="61" t="s">
        <v>11</v>
      </c>
      <c r="D306" s="30" t="s">
        <v>279</v>
      </c>
      <c r="E306" s="130"/>
      <c r="F306" s="31">
        <f>F307</f>
        <v>3019474.51</v>
      </c>
      <c r="G306" s="31">
        <f>G307</f>
        <v>3019474.51</v>
      </c>
      <c r="H306" s="212">
        <f t="shared" si="4"/>
        <v>0</v>
      </c>
    </row>
    <row r="307" spans="1:8" ht="25.5">
      <c r="A307" s="244" t="s">
        <v>314</v>
      </c>
      <c r="B307" s="35" t="s">
        <v>7</v>
      </c>
      <c r="C307" s="59" t="s">
        <v>11</v>
      </c>
      <c r="D307" s="8" t="s">
        <v>279</v>
      </c>
      <c r="E307" s="137" t="s">
        <v>313</v>
      </c>
      <c r="F307" s="23">
        <v>3019474.51</v>
      </c>
      <c r="G307" s="23">
        <v>3019474.51</v>
      </c>
      <c r="H307" s="212">
        <f t="shared" si="4"/>
        <v>0</v>
      </c>
    </row>
    <row r="308" spans="1:8" ht="20.25" customHeight="1">
      <c r="A308" s="228" t="s">
        <v>285</v>
      </c>
      <c r="B308" s="36" t="s">
        <v>7</v>
      </c>
      <c r="C308" s="61" t="s">
        <v>11</v>
      </c>
      <c r="D308" s="30" t="s">
        <v>286</v>
      </c>
      <c r="E308" s="130"/>
      <c r="F308" s="31">
        <f>F309+F310</f>
        <v>1166298.1600000001</v>
      </c>
      <c r="G308" s="31">
        <f>G309+G310</f>
        <v>1166298.1600000001</v>
      </c>
      <c r="H308" s="212">
        <f>G308-F308</f>
        <v>0</v>
      </c>
    </row>
    <row r="309" spans="1:8" ht="17.25" customHeight="1">
      <c r="A309" s="244" t="s">
        <v>315</v>
      </c>
      <c r="B309" s="35" t="s">
        <v>7</v>
      </c>
      <c r="C309" s="59" t="s">
        <v>11</v>
      </c>
      <c r="D309" s="8" t="s">
        <v>286</v>
      </c>
      <c r="E309" s="137" t="s">
        <v>313</v>
      </c>
      <c r="F309" s="19">
        <v>619884.4</v>
      </c>
      <c r="G309" s="19">
        <v>619884.4</v>
      </c>
      <c r="H309" s="212">
        <f>G309-F309</f>
        <v>0</v>
      </c>
    </row>
    <row r="310" spans="1:8" ht="25.5">
      <c r="A310" s="244" t="s">
        <v>314</v>
      </c>
      <c r="B310" s="35" t="s">
        <v>7</v>
      </c>
      <c r="C310" s="59" t="s">
        <v>11</v>
      </c>
      <c r="D310" s="8" t="s">
        <v>286</v>
      </c>
      <c r="E310" s="137" t="s">
        <v>313</v>
      </c>
      <c r="F310" s="23">
        <v>546413.76</v>
      </c>
      <c r="G310" s="23">
        <v>546413.76</v>
      </c>
      <c r="H310" s="212">
        <f>G310-F310</f>
        <v>0</v>
      </c>
    </row>
    <row r="311" spans="1:8" ht="25.5">
      <c r="A311" s="228" t="s">
        <v>50</v>
      </c>
      <c r="B311" s="36" t="s">
        <v>7</v>
      </c>
      <c r="C311" s="61" t="s">
        <v>11</v>
      </c>
      <c r="D311" s="30" t="s">
        <v>207</v>
      </c>
      <c r="E311" s="130"/>
      <c r="F311" s="31">
        <f>F312</f>
        <v>40000</v>
      </c>
      <c r="G311" s="31">
        <f>G312</f>
        <v>40000</v>
      </c>
      <c r="H311" s="212">
        <f t="shared" si="4"/>
        <v>0</v>
      </c>
    </row>
    <row r="312" spans="1:8" ht="25.5">
      <c r="A312" s="244" t="s">
        <v>201</v>
      </c>
      <c r="B312" s="35" t="s">
        <v>7</v>
      </c>
      <c r="C312" s="59" t="s">
        <v>11</v>
      </c>
      <c r="D312" s="8" t="s">
        <v>207</v>
      </c>
      <c r="E312" s="137" t="s">
        <v>202</v>
      </c>
      <c r="F312" s="23">
        <v>40000</v>
      </c>
      <c r="G312" s="23">
        <v>40000</v>
      </c>
      <c r="H312" s="212">
        <f t="shared" si="4"/>
        <v>0</v>
      </c>
    </row>
    <row r="313" spans="1:8" ht="25.5">
      <c r="A313" s="228" t="s">
        <v>85</v>
      </c>
      <c r="B313" s="36" t="s">
        <v>7</v>
      </c>
      <c r="C313" s="61" t="s">
        <v>11</v>
      </c>
      <c r="D313" s="30" t="s">
        <v>244</v>
      </c>
      <c r="E313" s="130"/>
      <c r="F313" s="31">
        <f>SUM(F314:F315)</f>
        <v>5318000</v>
      </c>
      <c r="G313" s="31">
        <f>SUM(G314:G315)</f>
        <v>5318000</v>
      </c>
      <c r="H313" s="212">
        <f t="shared" si="4"/>
        <v>0</v>
      </c>
    </row>
    <row r="314" spans="1:8" ht="25.5">
      <c r="A314" s="244" t="s">
        <v>201</v>
      </c>
      <c r="B314" s="45" t="s">
        <v>7</v>
      </c>
      <c r="C314" s="59" t="s">
        <v>11</v>
      </c>
      <c r="D314" s="8" t="s">
        <v>244</v>
      </c>
      <c r="E314" s="137" t="s">
        <v>202</v>
      </c>
      <c r="F314" s="19">
        <v>2608000</v>
      </c>
      <c r="G314" s="19">
        <v>2608000</v>
      </c>
      <c r="H314" s="212">
        <f t="shared" si="4"/>
        <v>0</v>
      </c>
    </row>
    <row r="315" spans="1:8" ht="25.5">
      <c r="A315" s="244" t="s">
        <v>201</v>
      </c>
      <c r="B315" s="45" t="s">
        <v>7</v>
      </c>
      <c r="C315" s="59" t="s">
        <v>11</v>
      </c>
      <c r="D315" s="8" t="s">
        <v>244</v>
      </c>
      <c r="E315" s="211" t="s">
        <v>107</v>
      </c>
      <c r="F315" s="19">
        <v>2710000</v>
      </c>
      <c r="G315" s="19">
        <v>2710000</v>
      </c>
      <c r="H315" s="212">
        <f aca="true" t="shared" si="5" ref="H315:H363">G315-F315</f>
        <v>0</v>
      </c>
    </row>
    <row r="316" spans="1:8" ht="12.75">
      <c r="A316" s="228" t="s">
        <v>48</v>
      </c>
      <c r="B316" s="47" t="s">
        <v>7</v>
      </c>
      <c r="C316" s="85" t="s">
        <v>11</v>
      </c>
      <c r="D316" s="30" t="s">
        <v>208</v>
      </c>
      <c r="E316" s="30"/>
      <c r="F316" s="31">
        <f>F317</f>
        <v>600000</v>
      </c>
      <c r="G316" s="31">
        <f>G317</f>
        <v>600000</v>
      </c>
      <c r="H316" s="212">
        <f t="shared" si="5"/>
        <v>0</v>
      </c>
    </row>
    <row r="317" spans="1:8" ht="25.5">
      <c r="A317" s="244" t="s">
        <v>201</v>
      </c>
      <c r="B317" s="35" t="s">
        <v>7</v>
      </c>
      <c r="C317" s="59" t="s">
        <v>11</v>
      </c>
      <c r="D317" s="8" t="s">
        <v>208</v>
      </c>
      <c r="E317" s="137" t="s">
        <v>107</v>
      </c>
      <c r="F317" s="69">
        <v>600000</v>
      </c>
      <c r="G317" s="69">
        <v>600000</v>
      </c>
      <c r="H317" s="212">
        <f t="shared" si="5"/>
        <v>0</v>
      </c>
    </row>
    <row r="318" spans="1:8" ht="17.25" customHeight="1">
      <c r="A318" s="228" t="s">
        <v>106</v>
      </c>
      <c r="B318" s="47" t="s">
        <v>7</v>
      </c>
      <c r="C318" s="85" t="s">
        <v>11</v>
      </c>
      <c r="D318" s="30" t="s">
        <v>209</v>
      </c>
      <c r="E318" s="155"/>
      <c r="F318" s="31">
        <f>SUM(F319:F320)</f>
        <v>220000</v>
      </c>
      <c r="G318" s="31">
        <f>SUM(G319:G320)</f>
        <v>220000</v>
      </c>
      <c r="H318" s="212">
        <f t="shared" si="5"/>
        <v>0</v>
      </c>
    </row>
    <row r="319" spans="1:8" ht="39" customHeight="1">
      <c r="A319" s="220" t="s">
        <v>287</v>
      </c>
      <c r="B319" s="35" t="s">
        <v>7</v>
      </c>
      <c r="C319" s="59" t="s">
        <v>11</v>
      </c>
      <c r="D319" s="8" t="s">
        <v>209</v>
      </c>
      <c r="E319" s="137" t="s">
        <v>288</v>
      </c>
      <c r="F319" s="69">
        <v>184692.08</v>
      </c>
      <c r="G319" s="69">
        <v>184692.08</v>
      </c>
      <c r="H319" s="212">
        <f>G319-F319</f>
        <v>0</v>
      </c>
    </row>
    <row r="320" spans="1:8" ht="32.25" customHeight="1">
      <c r="A320" s="244" t="s">
        <v>201</v>
      </c>
      <c r="B320" s="35" t="s">
        <v>7</v>
      </c>
      <c r="C320" s="59" t="s">
        <v>11</v>
      </c>
      <c r="D320" s="8" t="s">
        <v>209</v>
      </c>
      <c r="E320" s="137" t="s">
        <v>114</v>
      </c>
      <c r="F320" s="69">
        <v>35307.92</v>
      </c>
      <c r="G320" s="69">
        <v>35307.92</v>
      </c>
      <c r="H320" s="212">
        <f t="shared" si="5"/>
        <v>0</v>
      </c>
    </row>
    <row r="321" spans="1:8" ht="12.75">
      <c r="A321" s="225" t="s">
        <v>70</v>
      </c>
      <c r="B321" s="34" t="s">
        <v>7</v>
      </c>
      <c r="C321" s="76" t="s">
        <v>12</v>
      </c>
      <c r="D321" s="11"/>
      <c r="E321" s="156"/>
      <c r="F321" s="20">
        <f>F322+F324+F330+F332+F335+F337</f>
        <v>26731000</v>
      </c>
      <c r="G321" s="20">
        <f>G322+G324+G330+G332+G335+G337</f>
        <v>26731000</v>
      </c>
      <c r="H321" s="212">
        <f t="shared" si="5"/>
        <v>0</v>
      </c>
    </row>
    <row r="322" spans="1:8" ht="63.75">
      <c r="A322" s="228" t="s">
        <v>102</v>
      </c>
      <c r="B322" s="42" t="s">
        <v>7</v>
      </c>
      <c r="C322" s="83" t="s">
        <v>12</v>
      </c>
      <c r="D322" s="30" t="s">
        <v>210</v>
      </c>
      <c r="E322" s="150"/>
      <c r="F322" s="31">
        <f>F323</f>
        <v>17870000</v>
      </c>
      <c r="G322" s="31">
        <f>G323</f>
        <v>17870000</v>
      </c>
      <c r="H322" s="212">
        <f t="shared" si="5"/>
        <v>0</v>
      </c>
    </row>
    <row r="323" spans="1:8" ht="25.5">
      <c r="A323" s="244" t="s">
        <v>201</v>
      </c>
      <c r="B323" s="43" t="s">
        <v>7</v>
      </c>
      <c r="C323" s="84" t="s">
        <v>12</v>
      </c>
      <c r="D323" s="8" t="s">
        <v>210</v>
      </c>
      <c r="E323" s="151" t="s">
        <v>202</v>
      </c>
      <c r="F323" s="19">
        <v>17870000</v>
      </c>
      <c r="G323" s="19">
        <v>17870000</v>
      </c>
      <c r="H323" s="212">
        <f t="shared" si="5"/>
        <v>0</v>
      </c>
    </row>
    <row r="324" spans="1:8" ht="12.75">
      <c r="A324" s="228" t="s">
        <v>71</v>
      </c>
      <c r="B324" s="42" t="s">
        <v>7</v>
      </c>
      <c r="C324" s="83" t="s">
        <v>12</v>
      </c>
      <c r="D324" s="30" t="s">
        <v>211</v>
      </c>
      <c r="E324" s="150"/>
      <c r="F324" s="31">
        <f>SUM(F325:F329)</f>
        <v>590000</v>
      </c>
      <c r="G324" s="31">
        <f>SUM(G325:G329)</f>
        <v>590000</v>
      </c>
      <c r="H324" s="212">
        <f t="shared" si="5"/>
        <v>0</v>
      </c>
    </row>
    <row r="325" spans="1:8" ht="25.5">
      <c r="A325" s="220" t="s">
        <v>153</v>
      </c>
      <c r="B325" s="35" t="s">
        <v>7</v>
      </c>
      <c r="C325" s="59" t="s">
        <v>12</v>
      </c>
      <c r="D325" s="8" t="s">
        <v>211</v>
      </c>
      <c r="E325" s="137" t="s">
        <v>152</v>
      </c>
      <c r="F325" s="19">
        <v>46822</v>
      </c>
      <c r="G325" s="19">
        <v>46822</v>
      </c>
      <c r="H325" s="212">
        <f t="shared" si="5"/>
        <v>0</v>
      </c>
    </row>
    <row r="326" spans="1:8" ht="31.5" customHeight="1">
      <c r="A326" s="220" t="s">
        <v>115</v>
      </c>
      <c r="B326" s="35" t="s">
        <v>7</v>
      </c>
      <c r="C326" s="59" t="s">
        <v>12</v>
      </c>
      <c r="D326" s="8" t="s">
        <v>211</v>
      </c>
      <c r="E326" s="137" t="s">
        <v>116</v>
      </c>
      <c r="F326" s="19">
        <v>430000</v>
      </c>
      <c r="G326" s="19">
        <v>430000</v>
      </c>
      <c r="H326" s="212">
        <f t="shared" si="5"/>
        <v>0</v>
      </c>
    </row>
    <row r="327" spans="1:8" ht="12.75">
      <c r="A327" s="220" t="s">
        <v>131</v>
      </c>
      <c r="B327" s="35" t="s">
        <v>7</v>
      </c>
      <c r="C327" s="59" t="s">
        <v>12</v>
      </c>
      <c r="D327" s="8" t="s">
        <v>211</v>
      </c>
      <c r="E327" s="137" t="s">
        <v>133</v>
      </c>
      <c r="F327" s="19">
        <v>20000</v>
      </c>
      <c r="G327" s="19">
        <v>20000</v>
      </c>
      <c r="H327" s="212">
        <f t="shared" si="5"/>
        <v>0</v>
      </c>
    </row>
    <row r="328" spans="1:8" ht="25.5">
      <c r="A328" s="220" t="s">
        <v>111</v>
      </c>
      <c r="B328" s="35" t="s">
        <v>7</v>
      </c>
      <c r="C328" s="59" t="s">
        <v>12</v>
      </c>
      <c r="D328" s="8" t="s">
        <v>211</v>
      </c>
      <c r="E328" s="137" t="s">
        <v>113</v>
      </c>
      <c r="F328" s="19">
        <v>10000</v>
      </c>
      <c r="G328" s="19">
        <v>10000</v>
      </c>
      <c r="H328" s="212">
        <f t="shared" si="5"/>
        <v>0</v>
      </c>
    </row>
    <row r="329" spans="1:8" ht="25.5">
      <c r="A329" s="220" t="s">
        <v>112</v>
      </c>
      <c r="B329" s="35" t="s">
        <v>7</v>
      </c>
      <c r="C329" s="59" t="s">
        <v>12</v>
      </c>
      <c r="D329" s="8" t="s">
        <v>211</v>
      </c>
      <c r="E329" s="137" t="s">
        <v>114</v>
      </c>
      <c r="F329" s="19">
        <v>83178</v>
      </c>
      <c r="G329" s="19">
        <v>83178</v>
      </c>
      <c r="H329" s="212">
        <f t="shared" si="5"/>
        <v>0</v>
      </c>
    </row>
    <row r="330" spans="1:8" ht="53.25" customHeight="1">
      <c r="A330" s="258" t="s">
        <v>307</v>
      </c>
      <c r="B330" s="33" t="s">
        <v>7</v>
      </c>
      <c r="C330" s="133" t="s">
        <v>12</v>
      </c>
      <c r="D330" s="109" t="s">
        <v>308</v>
      </c>
      <c r="E330" s="157"/>
      <c r="F330" s="111">
        <f>F331</f>
        <v>2119500</v>
      </c>
      <c r="G330" s="111">
        <f>G331</f>
        <v>2119500</v>
      </c>
      <c r="H330" s="212">
        <f>G330-F330</f>
        <v>0</v>
      </c>
    </row>
    <row r="331" spans="1:8" ht="38.25">
      <c r="A331" s="220" t="s">
        <v>281</v>
      </c>
      <c r="B331" s="48" t="s">
        <v>7</v>
      </c>
      <c r="C331" s="134" t="s">
        <v>12</v>
      </c>
      <c r="D331" s="113" t="s">
        <v>308</v>
      </c>
      <c r="E331" s="154" t="s">
        <v>280</v>
      </c>
      <c r="F331" s="115">
        <v>2119500</v>
      </c>
      <c r="G331" s="115">
        <v>2119500</v>
      </c>
      <c r="H331" s="212">
        <f>G331-F331</f>
        <v>0</v>
      </c>
    </row>
    <row r="332" spans="1:8" ht="51">
      <c r="A332" s="228" t="s">
        <v>59</v>
      </c>
      <c r="B332" s="42" t="s">
        <v>7</v>
      </c>
      <c r="C332" s="83" t="s">
        <v>12</v>
      </c>
      <c r="D332" s="30" t="s">
        <v>212</v>
      </c>
      <c r="E332" s="150"/>
      <c r="F332" s="31">
        <f>F333+F334</f>
        <v>4079000</v>
      </c>
      <c r="G332" s="31">
        <f>G333+G334</f>
        <v>4079000</v>
      </c>
      <c r="H332" s="212">
        <f t="shared" si="5"/>
        <v>0</v>
      </c>
    </row>
    <row r="333" spans="1:8" ht="25.5">
      <c r="A333" s="244" t="s">
        <v>201</v>
      </c>
      <c r="B333" s="43" t="s">
        <v>7</v>
      </c>
      <c r="C333" s="84" t="s">
        <v>12</v>
      </c>
      <c r="D333" s="8" t="s">
        <v>212</v>
      </c>
      <c r="E333" s="151" t="s">
        <v>202</v>
      </c>
      <c r="F333" s="19">
        <v>3869000</v>
      </c>
      <c r="G333" s="19">
        <v>3869000</v>
      </c>
      <c r="H333" s="212">
        <f t="shared" si="5"/>
        <v>0</v>
      </c>
    </row>
    <row r="334" spans="1:8" ht="12.75">
      <c r="A334" s="244" t="s">
        <v>108</v>
      </c>
      <c r="B334" s="43" t="s">
        <v>214</v>
      </c>
      <c r="C334" s="84" t="s">
        <v>12</v>
      </c>
      <c r="D334" s="8" t="s">
        <v>212</v>
      </c>
      <c r="E334" s="151" t="s">
        <v>107</v>
      </c>
      <c r="F334" s="19">
        <v>210000</v>
      </c>
      <c r="G334" s="19">
        <v>210000</v>
      </c>
      <c r="H334" s="212">
        <f t="shared" si="5"/>
        <v>0</v>
      </c>
    </row>
    <row r="335" spans="1:8" ht="38.25">
      <c r="A335" s="258" t="s">
        <v>44</v>
      </c>
      <c r="B335" s="33" t="s">
        <v>7</v>
      </c>
      <c r="C335" s="133" t="s">
        <v>12</v>
      </c>
      <c r="D335" s="109" t="s">
        <v>213</v>
      </c>
      <c r="E335" s="157"/>
      <c r="F335" s="111">
        <f>F336</f>
        <v>630500</v>
      </c>
      <c r="G335" s="111">
        <f>G336</f>
        <v>630500</v>
      </c>
      <c r="H335" s="212">
        <f t="shared" si="5"/>
        <v>0</v>
      </c>
    </row>
    <row r="336" spans="1:8" ht="35.25" customHeight="1">
      <c r="A336" s="220" t="s">
        <v>281</v>
      </c>
      <c r="B336" s="48" t="s">
        <v>7</v>
      </c>
      <c r="C336" s="134" t="s">
        <v>12</v>
      </c>
      <c r="D336" s="113" t="s">
        <v>213</v>
      </c>
      <c r="E336" s="154" t="s">
        <v>280</v>
      </c>
      <c r="F336" s="115">
        <v>630500</v>
      </c>
      <c r="G336" s="115">
        <v>630500</v>
      </c>
      <c r="H336" s="212">
        <f t="shared" si="5"/>
        <v>0</v>
      </c>
    </row>
    <row r="337" spans="1:8" ht="25.5">
      <c r="A337" s="228" t="s">
        <v>93</v>
      </c>
      <c r="B337" s="42" t="s">
        <v>7</v>
      </c>
      <c r="C337" s="83" t="s">
        <v>12</v>
      </c>
      <c r="D337" s="30" t="s">
        <v>283</v>
      </c>
      <c r="E337" s="150"/>
      <c r="F337" s="31">
        <f>F338+F339</f>
        <v>1442000</v>
      </c>
      <c r="G337" s="31">
        <f>G338+G339</f>
        <v>1442000</v>
      </c>
      <c r="H337" s="212">
        <f t="shared" si="5"/>
        <v>0</v>
      </c>
    </row>
    <row r="338" spans="1:8" ht="25.5">
      <c r="A338" s="220" t="s">
        <v>112</v>
      </c>
      <c r="B338" s="43" t="s">
        <v>7</v>
      </c>
      <c r="C338" s="84" t="s">
        <v>12</v>
      </c>
      <c r="D338" s="8" t="s">
        <v>283</v>
      </c>
      <c r="E338" s="151" t="s">
        <v>114</v>
      </c>
      <c r="F338" s="19">
        <v>574086</v>
      </c>
      <c r="G338" s="19">
        <v>574086</v>
      </c>
      <c r="H338" s="212">
        <f t="shared" si="5"/>
        <v>0</v>
      </c>
    </row>
    <row r="339" spans="1:8" ht="12.75">
      <c r="A339" s="244" t="s">
        <v>108</v>
      </c>
      <c r="B339" s="43" t="s">
        <v>7</v>
      </c>
      <c r="C339" s="84" t="s">
        <v>12</v>
      </c>
      <c r="D339" s="8" t="s">
        <v>283</v>
      </c>
      <c r="E339" s="151" t="s">
        <v>107</v>
      </c>
      <c r="F339" s="19">
        <v>867914</v>
      </c>
      <c r="G339" s="19">
        <v>867914</v>
      </c>
      <c r="H339" s="212">
        <f t="shared" si="5"/>
        <v>0</v>
      </c>
    </row>
    <row r="340" spans="1:8" ht="12.75">
      <c r="A340" s="259" t="s">
        <v>72</v>
      </c>
      <c r="B340" s="91" t="s">
        <v>38</v>
      </c>
      <c r="C340" s="92"/>
      <c r="D340" s="66"/>
      <c r="E340" s="158"/>
      <c r="F340" s="93">
        <f>F341</f>
        <v>540625.28</v>
      </c>
      <c r="G340" s="93">
        <f>G341</f>
        <v>540625.28</v>
      </c>
      <c r="H340" s="212">
        <f t="shared" si="5"/>
        <v>0</v>
      </c>
    </row>
    <row r="341" spans="1:8" ht="12.75">
      <c r="A341" s="260" t="s">
        <v>81</v>
      </c>
      <c r="B341" s="55" t="s">
        <v>38</v>
      </c>
      <c r="C341" s="81" t="s">
        <v>8</v>
      </c>
      <c r="D341" s="7"/>
      <c r="E341" s="152"/>
      <c r="F341" s="20">
        <f>F342+F344+F346</f>
        <v>540625.28</v>
      </c>
      <c r="G341" s="20">
        <f>G342+G344+G346</f>
        <v>540625.28</v>
      </c>
      <c r="H341" s="212">
        <f t="shared" si="5"/>
        <v>0</v>
      </c>
    </row>
    <row r="342" spans="1:8" ht="12.75">
      <c r="A342" s="221" t="s">
        <v>228</v>
      </c>
      <c r="B342" s="167" t="s">
        <v>38</v>
      </c>
      <c r="C342" s="168" t="s">
        <v>8</v>
      </c>
      <c r="D342" s="169" t="s">
        <v>310</v>
      </c>
      <c r="E342" s="170"/>
      <c r="F342" s="171">
        <f>F343</f>
        <v>90000</v>
      </c>
      <c r="G342" s="171">
        <f>G343</f>
        <v>90000</v>
      </c>
      <c r="H342" s="212">
        <f t="shared" si="5"/>
        <v>0</v>
      </c>
    </row>
    <row r="343" spans="1:8" ht="38.25">
      <c r="A343" s="220" t="s">
        <v>258</v>
      </c>
      <c r="B343" s="35" t="s">
        <v>38</v>
      </c>
      <c r="C343" s="59" t="s">
        <v>8</v>
      </c>
      <c r="D343" s="8" t="s">
        <v>310</v>
      </c>
      <c r="E343" s="137" t="s">
        <v>257</v>
      </c>
      <c r="F343" s="19">
        <v>90000</v>
      </c>
      <c r="G343" s="19">
        <v>90000</v>
      </c>
      <c r="H343" s="212">
        <f t="shared" si="5"/>
        <v>0</v>
      </c>
    </row>
    <row r="344" spans="1:8" ht="25.5">
      <c r="A344" s="228" t="s">
        <v>73</v>
      </c>
      <c r="B344" s="47" t="s">
        <v>38</v>
      </c>
      <c r="C344" s="85" t="s">
        <v>8</v>
      </c>
      <c r="D344" s="30" t="s">
        <v>316</v>
      </c>
      <c r="E344" s="155"/>
      <c r="F344" s="31">
        <f>F345</f>
        <v>100625.28</v>
      </c>
      <c r="G344" s="31">
        <f>G345</f>
        <v>100625.28</v>
      </c>
      <c r="H344" s="212">
        <f>G344-F344</f>
        <v>0</v>
      </c>
    </row>
    <row r="345" spans="1:8" ht="25.5">
      <c r="A345" s="220" t="s">
        <v>112</v>
      </c>
      <c r="B345" s="35" t="s">
        <v>38</v>
      </c>
      <c r="C345" s="59" t="s">
        <v>8</v>
      </c>
      <c r="D345" s="8" t="s">
        <v>316</v>
      </c>
      <c r="E345" s="137" t="s">
        <v>114</v>
      </c>
      <c r="F345" s="69">
        <v>100625.28</v>
      </c>
      <c r="G345" s="69">
        <v>100625.28</v>
      </c>
      <c r="H345" s="212">
        <f>G345-F345</f>
        <v>0</v>
      </c>
    </row>
    <row r="346" spans="1:8" ht="25.5">
      <c r="A346" s="228" t="s">
        <v>73</v>
      </c>
      <c r="B346" s="47" t="s">
        <v>38</v>
      </c>
      <c r="C346" s="85" t="s">
        <v>8</v>
      </c>
      <c r="D346" s="30" t="s">
        <v>215</v>
      </c>
      <c r="E346" s="155"/>
      <c r="F346" s="31">
        <f>SUM(F347:F349)</f>
        <v>350000</v>
      </c>
      <c r="G346" s="31">
        <f>SUM(G347:G349)</f>
        <v>350000</v>
      </c>
      <c r="H346" s="212">
        <f t="shared" si="5"/>
        <v>0</v>
      </c>
    </row>
    <row r="347" spans="1:8" ht="38.25">
      <c r="A347" s="220" t="s">
        <v>287</v>
      </c>
      <c r="B347" s="35" t="s">
        <v>38</v>
      </c>
      <c r="C347" s="59" t="s">
        <v>8</v>
      </c>
      <c r="D347" s="8" t="s">
        <v>215</v>
      </c>
      <c r="E347" s="137" t="s">
        <v>288</v>
      </c>
      <c r="F347" s="69">
        <v>210597.21</v>
      </c>
      <c r="G347" s="69">
        <v>210597.21</v>
      </c>
      <c r="H347" s="212">
        <f>G347-F347</f>
        <v>0</v>
      </c>
    </row>
    <row r="348" spans="1:8" ht="29.25" customHeight="1">
      <c r="A348" s="220" t="s">
        <v>112</v>
      </c>
      <c r="B348" s="35" t="s">
        <v>38</v>
      </c>
      <c r="C348" s="59" t="s">
        <v>8</v>
      </c>
      <c r="D348" s="8" t="s">
        <v>215</v>
      </c>
      <c r="E348" s="137" t="s">
        <v>114</v>
      </c>
      <c r="F348" s="69">
        <v>104102.79</v>
      </c>
      <c r="G348" s="69">
        <v>104102.79</v>
      </c>
      <c r="H348" s="212">
        <f t="shared" si="5"/>
        <v>0</v>
      </c>
    </row>
    <row r="349" spans="1:8" ht="15" customHeight="1">
      <c r="A349" s="244" t="s">
        <v>108</v>
      </c>
      <c r="B349" s="35" t="s">
        <v>38</v>
      </c>
      <c r="C349" s="59" t="s">
        <v>8</v>
      </c>
      <c r="D349" s="8" t="s">
        <v>215</v>
      </c>
      <c r="E349" s="137" t="s">
        <v>107</v>
      </c>
      <c r="F349" s="69">
        <v>35300</v>
      </c>
      <c r="G349" s="69">
        <v>35300</v>
      </c>
      <c r="H349" s="212">
        <f t="shared" si="5"/>
        <v>0</v>
      </c>
    </row>
    <row r="350" spans="1:8" ht="17.25" customHeight="1">
      <c r="A350" s="261" t="s">
        <v>74</v>
      </c>
      <c r="B350" s="72" t="s">
        <v>6</v>
      </c>
      <c r="C350" s="92"/>
      <c r="D350" s="66"/>
      <c r="E350" s="158"/>
      <c r="F350" s="93">
        <f aca="true" t="shared" si="6" ref="F350:G352">F351</f>
        <v>600000</v>
      </c>
      <c r="G350" s="93">
        <f t="shared" si="6"/>
        <v>600000</v>
      </c>
      <c r="H350" s="212">
        <f t="shared" si="5"/>
        <v>0</v>
      </c>
    </row>
    <row r="351" spans="1:8" ht="18" customHeight="1">
      <c r="A351" s="260" t="s">
        <v>34</v>
      </c>
      <c r="B351" s="55" t="s">
        <v>6</v>
      </c>
      <c r="C351" s="81" t="s">
        <v>9</v>
      </c>
      <c r="D351" s="7"/>
      <c r="E351" s="152"/>
      <c r="F351" s="20">
        <f t="shared" si="6"/>
        <v>600000</v>
      </c>
      <c r="G351" s="20">
        <f t="shared" si="6"/>
        <v>600000</v>
      </c>
      <c r="H351" s="212">
        <f t="shared" si="5"/>
        <v>0</v>
      </c>
    </row>
    <row r="352" spans="1:8" ht="25.5">
      <c r="A352" s="262" t="s">
        <v>75</v>
      </c>
      <c r="B352" s="104" t="s">
        <v>6</v>
      </c>
      <c r="C352" s="78" t="s">
        <v>9</v>
      </c>
      <c r="D352" s="15" t="s">
        <v>216</v>
      </c>
      <c r="E352" s="143"/>
      <c r="F352" s="18">
        <f t="shared" si="6"/>
        <v>600000</v>
      </c>
      <c r="G352" s="18">
        <f t="shared" si="6"/>
        <v>600000</v>
      </c>
      <c r="H352" s="212">
        <f t="shared" si="5"/>
        <v>0</v>
      </c>
    </row>
    <row r="353" spans="1:8" ht="38.25">
      <c r="A353" s="227" t="s">
        <v>217</v>
      </c>
      <c r="B353" s="35" t="s">
        <v>6</v>
      </c>
      <c r="C353" s="59" t="s">
        <v>9</v>
      </c>
      <c r="D353" s="8" t="s">
        <v>216</v>
      </c>
      <c r="E353" s="137" t="s">
        <v>218</v>
      </c>
      <c r="F353" s="69">
        <v>600000</v>
      </c>
      <c r="G353" s="69">
        <v>600000</v>
      </c>
      <c r="H353" s="212">
        <f t="shared" si="5"/>
        <v>0</v>
      </c>
    </row>
    <row r="354" spans="1:8" ht="17.25" customHeight="1">
      <c r="A354" s="263" t="s">
        <v>68</v>
      </c>
      <c r="B354" s="94" t="s">
        <v>60</v>
      </c>
      <c r="C354" s="96"/>
      <c r="D354" s="95"/>
      <c r="E354" s="127"/>
      <c r="F354" s="97">
        <f aca="true" t="shared" si="7" ref="F354:G356">F355</f>
        <v>2000000</v>
      </c>
      <c r="G354" s="97">
        <f t="shared" si="7"/>
        <v>2000000</v>
      </c>
      <c r="H354" s="212">
        <f t="shared" si="5"/>
        <v>0</v>
      </c>
    </row>
    <row r="355" spans="1:8" ht="18.75" customHeight="1">
      <c r="A355" s="264" t="s">
        <v>76</v>
      </c>
      <c r="B355" s="34" t="s">
        <v>60</v>
      </c>
      <c r="C355" s="73" t="s">
        <v>2</v>
      </c>
      <c r="D355" s="16"/>
      <c r="E355" s="159"/>
      <c r="F355" s="98">
        <f t="shared" si="7"/>
        <v>2000000</v>
      </c>
      <c r="G355" s="98">
        <f t="shared" si="7"/>
        <v>2000000</v>
      </c>
      <c r="H355" s="212">
        <f t="shared" si="5"/>
        <v>0</v>
      </c>
    </row>
    <row r="356" spans="1:8" ht="12.75">
      <c r="A356" s="238" t="s">
        <v>83</v>
      </c>
      <c r="B356" s="36" t="s">
        <v>60</v>
      </c>
      <c r="C356" s="61" t="s">
        <v>2</v>
      </c>
      <c r="D356" s="30" t="s">
        <v>219</v>
      </c>
      <c r="E356" s="130"/>
      <c r="F356" s="99">
        <f t="shared" si="7"/>
        <v>2000000</v>
      </c>
      <c r="G356" s="99">
        <f t="shared" si="7"/>
        <v>2000000</v>
      </c>
      <c r="H356" s="212">
        <f t="shared" si="5"/>
        <v>0</v>
      </c>
    </row>
    <row r="357" spans="1:8" ht="12.75">
      <c r="A357" s="265" t="s">
        <v>220</v>
      </c>
      <c r="B357" s="35" t="s">
        <v>60</v>
      </c>
      <c r="C357" s="59" t="s">
        <v>2</v>
      </c>
      <c r="D357" s="8" t="s">
        <v>219</v>
      </c>
      <c r="E357" s="137" t="s">
        <v>221</v>
      </c>
      <c r="F357" s="69">
        <v>2000000</v>
      </c>
      <c r="G357" s="69">
        <v>2000000</v>
      </c>
      <c r="H357" s="212">
        <f t="shared" si="5"/>
        <v>0</v>
      </c>
    </row>
    <row r="358" spans="1:8" ht="30.75" customHeight="1">
      <c r="A358" s="261" t="s">
        <v>77</v>
      </c>
      <c r="B358" s="65" t="s">
        <v>45</v>
      </c>
      <c r="C358" s="79"/>
      <c r="D358" s="66"/>
      <c r="E358" s="128"/>
      <c r="F358" s="93">
        <f>F359</f>
        <v>8384000</v>
      </c>
      <c r="G358" s="93">
        <f>G359</f>
        <v>8384000</v>
      </c>
      <c r="H358" s="212">
        <f t="shared" si="5"/>
        <v>0</v>
      </c>
    </row>
    <row r="359" spans="1:8" ht="25.5">
      <c r="A359" s="266" t="s">
        <v>78</v>
      </c>
      <c r="B359" s="64" t="s">
        <v>45</v>
      </c>
      <c r="C359" s="135" t="s">
        <v>2</v>
      </c>
      <c r="D359" s="16"/>
      <c r="E359" s="160"/>
      <c r="F359" s="20">
        <f>F360+F362</f>
        <v>8384000</v>
      </c>
      <c r="G359" s="20">
        <f>G360+G362</f>
        <v>8384000</v>
      </c>
      <c r="H359" s="212">
        <f t="shared" si="5"/>
        <v>0</v>
      </c>
    </row>
    <row r="360" spans="1:8" ht="12.75">
      <c r="A360" s="267" t="s">
        <v>54</v>
      </c>
      <c r="B360" s="62" t="s">
        <v>45</v>
      </c>
      <c r="C360" s="62" t="s">
        <v>2</v>
      </c>
      <c r="D360" s="63" t="s">
        <v>222</v>
      </c>
      <c r="E360" s="161"/>
      <c r="F360" s="31">
        <f>F361</f>
        <v>4000000</v>
      </c>
      <c r="G360" s="31">
        <f>G361</f>
        <v>4000000</v>
      </c>
      <c r="H360" s="212">
        <f t="shared" si="5"/>
        <v>0</v>
      </c>
    </row>
    <row r="361" spans="1:8" ht="12.75">
      <c r="A361" s="268" t="s">
        <v>223</v>
      </c>
      <c r="B361" s="6" t="s">
        <v>45</v>
      </c>
      <c r="C361" s="74" t="s">
        <v>2</v>
      </c>
      <c r="D361" s="17" t="s">
        <v>222</v>
      </c>
      <c r="E361" s="29" t="s">
        <v>224</v>
      </c>
      <c r="F361" s="24">
        <v>4000000</v>
      </c>
      <c r="G361" s="24">
        <v>4000000</v>
      </c>
      <c r="H361" s="212">
        <f t="shared" si="5"/>
        <v>0</v>
      </c>
    </row>
    <row r="362" spans="1:8" ht="25.5">
      <c r="A362" s="269" t="s">
        <v>53</v>
      </c>
      <c r="B362" s="62" t="s">
        <v>45</v>
      </c>
      <c r="C362" s="62" t="s">
        <v>2</v>
      </c>
      <c r="D362" s="63" t="s">
        <v>246</v>
      </c>
      <c r="E362" s="161"/>
      <c r="F362" s="31">
        <f>F363</f>
        <v>4384000</v>
      </c>
      <c r="G362" s="31">
        <f>G363</f>
        <v>4384000</v>
      </c>
      <c r="H362" s="212">
        <f t="shared" si="5"/>
        <v>0</v>
      </c>
    </row>
    <row r="363" spans="1:8" ht="13.5" thickBot="1">
      <c r="A363" s="270" t="s">
        <v>223</v>
      </c>
      <c r="B363" s="58" t="s">
        <v>45</v>
      </c>
      <c r="C363" s="74" t="s">
        <v>2</v>
      </c>
      <c r="D363" s="17" t="s">
        <v>246</v>
      </c>
      <c r="E363" s="29" t="s">
        <v>224</v>
      </c>
      <c r="F363" s="24">
        <v>4384000</v>
      </c>
      <c r="G363" s="24">
        <v>4384000</v>
      </c>
      <c r="H363" s="212">
        <f t="shared" si="5"/>
        <v>0</v>
      </c>
    </row>
    <row r="364" spans="1:8" ht="16.5" thickBot="1">
      <c r="A364" s="271" t="s">
        <v>19</v>
      </c>
      <c r="B364" s="204"/>
      <c r="C364" s="205"/>
      <c r="D364" s="206"/>
      <c r="E364" s="207"/>
      <c r="F364" s="208">
        <f>F9+F71+F75+F84+F101+F131+F248+F296+F340+F350+F354+F358</f>
        <v>419799000</v>
      </c>
      <c r="G364" s="208">
        <f>G9+G71+G75+G84+G101+G131+G248+G296+G340+G350+G354+G358</f>
        <v>426283000</v>
      </c>
      <c r="H364" s="208">
        <f>H9+H71+H75+H84+H101+H131+H248+H296+H340+H350+H354+H358</f>
        <v>6483999.999999981</v>
      </c>
    </row>
    <row r="365" ht="12.75">
      <c r="A365" s="272"/>
    </row>
    <row r="366" spans="1:8" ht="12.75">
      <c r="A366" s="272"/>
      <c r="C366" s="213" t="s">
        <v>86</v>
      </c>
      <c r="D366" s="213"/>
      <c r="E366" s="213"/>
      <c r="F366" s="214">
        <f>F12+F14+F20+F51+F53+F60+F69+F81+F97+F99+F117+F119+F127+F129+F135+F159+F176+F185+F207+F212+F217+F225+F229+F239+F243+F246+F270+F282+F285+F287+F292+F294+F299+F317+F318+F344+F346+F353+F357+F361</f>
        <v>125909696.33000001</v>
      </c>
      <c r="G366" s="214">
        <f>G12+G14+G20+G51+G53+G60+G69+G81+G97+G99+G117+G119+G127+G129+G135+G159+G176+G185+G207+G212+G217+G225+G229+G239+G243+G246+G270+G282+G285+G287+G292+G294+G299+G317+G318+G344+G346+G353+G357+G361</f>
        <v>125909905.31</v>
      </c>
      <c r="H366" s="212">
        <f aca="true" t="shared" si="8" ref="H366:H371">G366-F366</f>
        <v>208.97999998927116</v>
      </c>
    </row>
    <row r="367" spans="1:8" ht="12.75">
      <c r="A367" s="272"/>
      <c r="C367" s="213" t="s">
        <v>282</v>
      </c>
      <c r="D367" s="213"/>
      <c r="E367" s="213"/>
      <c r="F367" s="214">
        <f>F307+F310+F95</f>
        <v>4182559.2699999996</v>
      </c>
      <c r="G367" s="214">
        <f>G307+G310+G95</f>
        <v>4182559.2699999996</v>
      </c>
      <c r="H367" s="212">
        <f t="shared" si="8"/>
        <v>0</v>
      </c>
    </row>
    <row r="368" spans="1:8" ht="12.75">
      <c r="A368" s="272"/>
      <c r="C368" s="213" t="s">
        <v>87</v>
      </c>
      <c r="D368" s="213"/>
      <c r="E368" s="213"/>
      <c r="F368" s="214">
        <f>F133+F174+F187+F266</f>
        <v>13000000</v>
      </c>
      <c r="G368" s="214">
        <f>G133+G174+G187+G266</f>
        <v>13000000</v>
      </c>
      <c r="H368" s="212">
        <f t="shared" si="8"/>
        <v>0</v>
      </c>
    </row>
    <row r="369" spans="1:8" ht="12.75">
      <c r="A369" s="272"/>
      <c r="C369" s="213" t="s">
        <v>88</v>
      </c>
      <c r="D369" s="213"/>
      <c r="E369" s="213"/>
      <c r="F369" s="214">
        <f>F22+F26+F29+F32+F67+F74+F77+F86+F89+F103+F108+F110+F122+F144+F150+F153+F157+F161+F166+F183+F189+F192+F196+F205+F210+F222+F237+F264+F278+F280+F289+F302+F304+F309+F311+F313+F322+F324+F330+F332+F335+F337+F342+F362</f>
        <v>274928744.4</v>
      </c>
      <c r="G369" s="214">
        <f>G22+G26+G29+G32+G67+G74+G77+G82+G86+G89+G92+G103+G105+G108+G110+G115+G122+G144+G150+G153+G157+G161+G164+G166+G183+G189+G192+G196+G205+G210+G214+G222+G237+G264+G278+G280+G289+G302+G304+G309+G311+G313+G322+G324+G330+G332+G335+G337+G342+G362</f>
        <v>281412535.42</v>
      </c>
      <c r="H369" s="212">
        <f t="shared" si="8"/>
        <v>6483791.0200000405</v>
      </c>
    </row>
    <row r="370" spans="1:8" ht="12.75">
      <c r="A370" s="272"/>
      <c r="C370" s="213" t="s">
        <v>89</v>
      </c>
      <c r="D370" s="213"/>
      <c r="E370" s="213"/>
      <c r="F370" s="214">
        <f>F36+F38+F40+F42+F44+F47+F113+F124+F250+F252+F256+F260</f>
        <v>1778000</v>
      </c>
      <c r="G370" s="214">
        <f>G36+G38+G40+G42+G44+G47+G113+G124+G250+G252+G256+G260</f>
        <v>1778000</v>
      </c>
      <c r="H370" s="212">
        <f t="shared" si="8"/>
        <v>0</v>
      </c>
    </row>
    <row r="371" spans="1:8" ht="12.75">
      <c r="A371" s="272"/>
      <c r="C371" s="213"/>
      <c r="D371" s="213"/>
      <c r="E371" s="213"/>
      <c r="F371" s="214">
        <f>SUM(F366:F370)</f>
        <v>419799000</v>
      </c>
      <c r="G371" s="214">
        <f>SUM(G366:G370)</f>
        <v>426283000</v>
      </c>
      <c r="H371" s="212">
        <f t="shared" si="8"/>
        <v>6484000</v>
      </c>
    </row>
    <row r="372" ht="12.75">
      <c r="A372" s="272"/>
    </row>
    <row r="373" ht="12.75">
      <c r="A373" s="272"/>
    </row>
    <row r="374" ht="12.75">
      <c r="A374" s="272"/>
    </row>
    <row r="375" ht="12.75">
      <c r="A375" s="272"/>
    </row>
    <row r="376" ht="12.75">
      <c r="A376" s="272"/>
    </row>
    <row r="377" ht="12.75">
      <c r="A377" s="272"/>
    </row>
    <row r="378" ht="12.75">
      <c r="A378" s="272"/>
    </row>
    <row r="379" ht="12.75">
      <c r="A379" s="272"/>
    </row>
    <row r="380" ht="12.75">
      <c r="A380" s="272"/>
    </row>
    <row r="381" ht="12.75">
      <c r="A381" s="272"/>
    </row>
    <row r="382" ht="12.75">
      <c r="A382" s="272"/>
    </row>
  </sheetData>
  <sheetProtection/>
  <mergeCells count="9">
    <mergeCell ref="G3:G8"/>
    <mergeCell ref="H3:H8"/>
    <mergeCell ref="F3:F8"/>
    <mergeCell ref="A1:E1"/>
    <mergeCell ref="A3:A8"/>
    <mergeCell ref="B3:B8"/>
    <mergeCell ref="C3:C8"/>
    <mergeCell ref="D3:D8"/>
    <mergeCell ref="E3:E8"/>
  </mergeCells>
  <printOptions/>
  <pageMargins left="0.75" right="0.17" top="0.52" bottom="0.25" header="0.5" footer="0.17"/>
  <pageSetup fitToHeight="0" fitToWidth="1" horizontalDpi="600" verticalDpi="600" orientation="portrait" paperSize="9" scale="65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</cols>
  <sheetData>
    <row r="1" ht="12.75">
      <c r="E1" s="5" t="s">
        <v>51</v>
      </c>
    </row>
    <row r="2" ht="12.75">
      <c r="E2" s="5" t="s">
        <v>64</v>
      </c>
    </row>
    <row r="3" ht="12.75">
      <c r="E3" s="5" t="s">
        <v>63</v>
      </c>
    </row>
    <row r="4" ht="12.75">
      <c r="G4" s="5"/>
    </row>
    <row r="5" spans="1:7" ht="27.75" customHeight="1">
      <c r="A5" s="292" t="s">
        <v>229</v>
      </c>
      <c r="B5" s="292"/>
      <c r="C5" s="292"/>
      <c r="D5" s="292"/>
      <c r="E5" s="292"/>
      <c r="F5" s="292"/>
      <c r="G5" s="292"/>
    </row>
    <row r="6" spans="1:7" ht="13.5" thickBot="1">
      <c r="A6" s="1"/>
      <c r="B6" s="1"/>
      <c r="C6" s="2"/>
      <c r="D6" s="2"/>
      <c r="E6" s="4"/>
      <c r="F6" s="4"/>
      <c r="G6" s="3" t="s">
        <v>65</v>
      </c>
    </row>
    <row r="7" spans="1:7" ht="12.75" customHeight="1">
      <c r="A7" s="278" t="s">
        <v>0</v>
      </c>
      <c r="B7" s="293" t="s">
        <v>41</v>
      </c>
      <c r="C7" s="281" t="s">
        <v>1</v>
      </c>
      <c r="D7" s="284" t="s">
        <v>10</v>
      </c>
      <c r="E7" s="287" t="s">
        <v>20</v>
      </c>
      <c r="F7" s="289" t="s">
        <v>21</v>
      </c>
      <c r="G7" s="274" t="s">
        <v>22</v>
      </c>
    </row>
    <row r="8" spans="1:7" ht="12.75">
      <c r="A8" s="279"/>
      <c r="B8" s="294"/>
      <c r="C8" s="282"/>
      <c r="D8" s="285"/>
      <c r="E8" s="288"/>
      <c r="F8" s="290"/>
      <c r="G8" s="275"/>
    </row>
    <row r="9" spans="1:7" ht="12.75">
      <c r="A9" s="279"/>
      <c r="B9" s="294"/>
      <c r="C9" s="282"/>
      <c r="D9" s="285"/>
      <c r="E9" s="288"/>
      <c r="F9" s="290"/>
      <c r="G9" s="275"/>
    </row>
    <row r="10" spans="1:7" ht="12.75">
      <c r="A10" s="279"/>
      <c r="B10" s="294"/>
      <c r="C10" s="282"/>
      <c r="D10" s="285"/>
      <c r="E10" s="288"/>
      <c r="F10" s="290"/>
      <c r="G10" s="275"/>
    </row>
    <row r="11" spans="1:7" ht="12.75">
      <c r="A11" s="279"/>
      <c r="B11" s="294"/>
      <c r="C11" s="282"/>
      <c r="D11" s="285"/>
      <c r="E11" s="288"/>
      <c r="F11" s="290"/>
      <c r="G11" s="275"/>
    </row>
    <row r="12" spans="1:7" ht="12.75">
      <c r="A12" s="279"/>
      <c r="B12" s="294"/>
      <c r="C12" s="282"/>
      <c r="D12" s="285"/>
      <c r="E12" s="295"/>
      <c r="F12" s="290"/>
      <c r="G12" s="296"/>
    </row>
    <row r="13" spans="1:7" ht="37.5">
      <c r="A13" s="88" t="s">
        <v>39</v>
      </c>
      <c r="B13" s="89" t="s">
        <v>42</v>
      </c>
      <c r="C13" s="75"/>
      <c r="D13" s="25"/>
      <c r="E13" s="90"/>
      <c r="F13" s="26"/>
      <c r="G13" s="27">
        <f>G369</f>
        <v>426580999.99999994</v>
      </c>
    </row>
    <row r="14" spans="1:7" ht="15.75">
      <c r="A14" s="106" t="s">
        <v>16</v>
      </c>
      <c r="B14" s="103" t="s">
        <v>42</v>
      </c>
      <c r="C14" s="105" t="s">
        <v>2</v>
      </c>
      <c r="D14" s="125"/>
      <c r="E14" s="105"/>
      <c r="F14" s="136"/>
      <c r="G14" s="21">
        <f>G15+G18+G54+G57</f>
        <v>26197290.45</v>
      </c>
    </row>
    <row r="15" spans="1:7" ht="32.25" customHeight="1">
      <c r="A15" s="49" t="s">
        <v>46</v>
      </c>
      <c r="B15" s="102" t="s">
        <v>42</v>
      </c>
      <c r="C15" s="34" t="s">
        <v>2</v>
      </c>
      <c r="D15" s="76" t="s">
        <v>11</v>
      </c>
      <c r="E15" s="7"/>
      <c r="F15" s="129"/>
      <c r="G15" s="20">
        <f>G16</f>
        <v>334500</v>
      </c>
    </row>
    <row r="16" spans="1:7" ht="21.75" customHeight="1">
      <c r="A16" s="181" t="s">
        <v>236</v>
      </c>
      <c r="B16" s="102" t="s">
        <v>42</v>
      </c>
      <c r="C16" s="180" t="s">
        <v>2</v>
      </c>
      <c r="D16" s="177" t="s">
        <v>11</v>
      </c>
      <c r="E16" s="168" t="s">
        <v>110</v>
      </c>
      <c r="F16" s="178"/>
      <c r="G16" s="179">
        <f>G17</f>
        <v>334500</v>
      </c>
    </row>
    <row r="17" spans="1:7" ht="14.25" customHeight="1">
      <c r="A17" s="68" t="s">
        <v>112</v>
      </c>
      <c r="B17" s="102" t="s">
        <v>42</v>
      </c>
      <c r="C17" s="35" t="s">
        <v>2</v>
      </c>
      <c r="D17" s="59" t="s">
        <v>11</v>
      </c>
      <c r="E17" s="8" t="s">
        <v>110</v>
      </c>
      <c r="F17" s="137" t="s">
        <v>114</v>
      </c>
      <c r="G17" s="19">
        <v>334500</v>
      </c>
    </row>
    <row r="18" spans="1:7" ht="29.25" customHeight="1">
      <c r="A18" s="28" t="s">
        <v>35</v>
      </c>
      <c r="B18" s="102" t="s">
        <v>42</v>
      </c>
      <c r="C18" s="34" t="s">
        <v>2</v>
      </c>
      <c r="D18" s="76" t="s">
        <v>12</v>
      </c>
      <c r="E18" s="7"/>
      <c r="F18" s="129"/>
      <c r="G18" s="20">
        <f>G19+G25+G27+G31+G34+G37+G41+G43+G45+G47+G49+G52</f>
        <v>18518612</v>
      </c>
    </row>
    <row r="19" spans="1:7" ht="30.75" customHeight="1">
      <c r="A19" s="175" t="s">
        <v>126</v>
      </c>
      <c r="B19" s="102" t="s">
        <v>42</v>
      </c>
      <c r="C19" s="180" t="s">
        <v>2</v>
      </c>
      <c r="D19" s="177" t="s">
        <v>12</v>
      </c>
      <c r="E19" s="168" t="s">
        <v>109</v>
      </c>
      <c r="F19" s="178"/>
      <c r="G19" s="179">
        <f>SUM(G20:G24)</f>
        <v>16047612</v>
      </c>
    </row>
    <row r="20" spans="1:7" ht="27" customHeight="1">
      <c r="A20" s="68" t="s">
        <v>115</v>
      </c>
      <c r="B20" s="102" t="s">
        <v>42</v>
      </c>
      <c r="C20" s="35" t="s">
        <v>2</v>
      </c>
      <c r="D20" s="59" t="s">
        <v>12</v>
      </c>
      <c r="E20" s="8" t="s">
        <v>109</v>
      </c>
      <c r="F20" s="137" t="s">
        <v>116</v>
      </c>
      <c r="G20" s="19">
        <v>12411430.21</v>
      </c>
    </row>
    <row r="21" spans="1:7" ht="16.5" customHeight="1">
      <c r="A21" s="68" t="s">
        <v>131</v>
      </c>
      <c r="B21" s="102" t="s">
        <v>42</v>
      </c>
      <c r="C21" s="35" t="s">
        <v>132</v>
      </c>
      <c r="D21" s="59" t="s">
        <v>12</v>
      </c>
      <c r="E21" s="8" t="s">
        <v>109</v>
      </c>
      <c r="F21" s="137" t="s">
        <v>133</v>
      </c>
      <c r="G21" s="19">
        <v>133000</v>
      </c>
    </row>
    <row r="22" spans="1:7" ht="17.25" customHeight="1">
      <c r="A22" s="68" t="s">
        <v>111</v>
      </c>
      <c r="B22" s="102" t="s">
        <v>42</v>
      </c>
      <c r="C22" s="35" t="s">
        <v>132</v>
      </c>
      <c r="D22" s="59" t="s">
        <v>12</v>
      </c>
      <c r="E22" s="8" t="s">
        <v>109</v>
      </c>
      <c r="F22" s="137" t="s">
        <v>113</v>
      </c>
      <c r="G22" s="19">
        <v>400000</v>
      </c>
    </row>
    <row r="23" spans="1:7" ht="24.75" customHeight="1">
      <c r="A23" s="68" t="s">
        <v>112</v>
      </c>
      <c r="B23" s="102" t="s">
        <v>42</v>
      </c>
      <c r="C23" s="35" t="s">
        <v>2</v>
      </c>
      <c r="D23" s="59" t="s">
        <v>12</v>
      </c>
      <c r="E23" s="8" t="s">
        <v>109</v>
      </c>
      <c r="F23" s="137" t="s">
        <v>114</v>
      </c>
      <c r="G23" s="19">
        <v>1981812</v>
      </c>
    </row>
    <row r="24" spans="1:7" ht="25.5" customHeight="1">
      <c r="A24" s="13" t="s">
        <v>201</v>
      </c>
      <c r="B24" s="107" t="s">
        <v>42</v>
      </c>
      <c r="C24" s="35" t="s">
        <v>2</v>
      </c>
      <c r="D24" s="59" t="s">
        <v>12</v>
      </c>
      <c r="E24" s="8" t="s">
        <v>109</v>
      </c>
      <c r="F24" s="137" t="s">
        <v>202</v>
      </c>
      <c r="G24" s="19">
        <v>1121369.79</v>
      </c>
    </row>
    <row r="25" spans="1:7" ht="27.75" customHeight="1">
      <c r="A25" s="174" t="s">
        <v>43</v>
      </c>
      <c r="B25" s="107" t="s">
        <v>42</v>
      </c>
      <c r="C25" s="36" t="s">
        <v>2</v>
      </c>
      <c r="D25" s="61" t="s">
        <v>12</v>
      </c>
      <c r="E25" s="30" t="s">
        <v>127</v>
      </c>
      <c r="F25" s="130"/>
      <c r="G25" s="31">
        <f>G26</f>
        <v>1209000</v>
      </c>
    </row>
    <row r="26" spans="1:7" ht="28.5" customHeight="1">
      <c r="A26" s="68" t="s">
        <v>115</v>
      </c>
      <c r="B26" s="107" t="s">
        <v>42</v>
      </c>
      <c r="C26" s="54" t="s">
        <v>2</v>
      </c>
      <c r="D26" s="59" t="s">
        <v>12</v>
      </c>
      <c r="E26" s="8" t="s">
        <v>127</v>
      </c>
      <c r="F26" s="137" t="s">
        <v>116</v>
      </c>
      <c r="G26" s="19">
        <v>1209000</v>
      </c>
    </row>
    <row r="27" spans="1:7" ht="25.5" customHeight="1">
      <c r="A27" s="67" t="s">
        <v>66</v>
      </c>
      <c r="B27" s="102" t="s">
        <v>42</v>
      </c>
      <c r="C27" s="36" t="s">
        <v>2</v>
      </c>
      <c r="D27" s="61" t="s">
        <v>12</v>
      </c>
      <c r="E27" s="30" t="s">
        <v>128</v>
      </c>
      <c r="F27" s="130"/>
      <c r="G27" s="31">
        <f>SUM(G28:G30)</f>
        <v>346000</v>
      </c>
    </row>
    <row r="28" spans="1:7" ht="26.25" customHeight="1">
      <c r="A28" s="68" t="s">
        <v>115</v>
      </c>
      <c r="B28" s="102" t="s">
        <v>42</v>
      </c>
      <c r="C28" s="35" t="s">
        <v>2</v>
      </c>
      <c r="D28" s="59" t="s">
        <v>12</v>
      </c>
      <c r="E28" s="8" t="s">
        <v>128</v>
      </c>
      <c r="F28" s="137" t="s">
        <v>116</v>
      </c>
      <c r="G28" s="19">
        <v>265000</v>
      </c>
    </row>
    <row r="29" spans="1:7" ht="20.25" customHeight="1">
      <c r="A29" s="68" t="s">
        <v>131</v>
      </c>
      <c r="B29" s="102" t="s">
        <v>42</v>
      </c>
      <c r="C29" s="35" t="s">
        <v>2</v>
      </c>
      <c r="D29" s="59" t="s">
        <v>12</v>
      </c>
      <c r="E29" s="8" t="s">
        <v>128</v>
      </c>
      <c r="F29" s="137" t="s">
        <v>133</v>
      </c>
      <c r="G29" s="19">
        <v>14804</v>
      </c>
    </row>
    <row r="30" spans="1:7" ht="19.5" customHeight="1">
      <c r="A30" s="68" t="s">
        <v>112</v>
      </c>
      <c r="B30" s="102" t="s">
        <v>42</v>
      </c>
      <c r="C30" s="35" t="s">
        <v>2</v>
      </c>
      <c r="D30" s="59" t="s">
        <v>12</v>
      </c>
      <c r="E30" s="8" t="s">
        <v>128</v>
      </c>
      <c r="F30" s="137" t="s">
        <v>114</v>
      </c>
      <c r="G30" s="19">
        <v>66196</v>
      </c>
    </row>
    <row r="31" spans="1:7" ht="17.25" customHeight="1">
      <c r="A31" s="51" t="s">
        <v>49</v>
      </c>
      <c r="B31" s="102" t="s">
        <v>42</v>
      </c>
      <c r="C31" s="36" t="s">
        <v>2</v>
      </c>
      <c r="D31" s="61" t="s">
        <v>12</v>
      </c>
      <c r="E31" s="30" t="s">
        <v>129</v>
      </c>
      <c r="F31" s="130"/>
      <c r="G31" s="31">
        <f>G32+G33</f>
        <v>65000</v>
      </c>
    </row>
    <row r="32" spans="1:7" ht="27" customHeight="1">
      <c r="A32" s="68" t="s">
        <v>115</v>
      </c>
      <c r="B32" s="102" t="s">
        <v>42</v>
      </c>
      <c r="C32" s="35" t="s">
        <v>2</v>
      </c>
      <c r="D32" s="59" t="s">
        <v>12</v>
      </c>
      <c r="E32" s="8" t="s">
        <v>129</v>
      </c>
      <c r="F32" s="137" t="s">
        <v>116</v>
      </c>
      <c r="G32" s="19">
        <v>64000</v>
      </c>
    </row>
    <row r="33" spans="1:7" ht="18" customHeight="1">
      <c r="A33" s="68" t="s">
        <v>112</v>
      </c>
      <c r="B33" s="102" t="s">
        <v>42</v>
      </c>
      <c r="C33" s="35" t="s">
        <v>2</v>
      </c>
      <c r="D33" s="59" t="s">
        <v>12</v>
      </c>
      <c r="E33" s="8" t="s">
        <v>129</v>
      </c>
      <c r="F33" s="137" t="s">
        <v>114</v>
      </c>
      <c r="G33" s="19">
        <v>1000</v>
      </c>
    </row>
    <row r="34" spans="1:7" ht="16.5" customHeight="1">
      <c r="A34" s="50" t="s">
        <v>67</v>
      </c>
      <c r="B34" s="102" t="s">
        <v>42</v>
      </c>
      <c r="C34" s="36" t="s">
        <v>2</v>
      </c>
      <c r="D34" s="61" t="s">
        <v>12</v>
      </c>
      <c r="E34" s="30" t="s">
        <v>130</v>
      </c>
      <c r="F34" s="130"/>
      <c r="G34" s="31">
        <f>G35+G36</f>
        <v>89000</v>
      </c>
    </row>
    <row r="35" spans="1:7" ht="27" customHeight="1">
      <c r="A35" s="68" t="s">
        <v>115</v>
      </c>
      <c r="B35" s="102" t="s">
        <v>42</v>
      </c>
      <c r="C35" s="35" t="s">
        <v>2</v>
      </c>
      <c r="D35" s="59" t="s">
        <v>12</v>
      </c>
      <c r="E35" s="8" t="s">
        <v>130</v>
      </c>
      <c r="F35" s="137" t="s">
        <v>116</v>
      </c>
      <c r="G35" s="19">
        <v>82000</v>
      </c>
    </row>
    <row r="36" spans="1:7" ht="20.25" customHeight="1">
      <c r="A36" s="68" t="s">
        <v>112</v>
      </c>
      <c r="B36" s="102" t="s">
        <v>42</v>
      </c>
      <c r="C36" s="35" t="s">
        <v>2</v>
      </c>
      <c r="D36" s="59" t="s">
        <v>12</v>
      </c>
      <c r="E36" s="8" t="s">
        <v>130</v>
      </c>
      <c r="F36" s="137" t="s">
        <v>114</v>
      </c>
      <c r="G36" s="19">
        <v>7000</v>
      </c>
    </row>
    <row r="37" spans="1:7" ht="38.25" customHeight="1">
      <c r="A37" s="217" t="s">
        <v>103</v>
      </c>
      <c r="B37" s="102" t="s">
        <v>42</v>
      </c>
      <c r="C37" s="120" t="s">
        <v>2</v>
      </c>
      <c r="D37" s="126" t="s">
        <v>12</v>
      </c>
      <c r="E37" s="116" t="s">
        <v>247</v>
      </c>
      <c r="F37" s="138"/>
      <c r="G37" s="31">
        <f>SUM(G38:G40)</f>
        <v>354000</v>
      </c>
    </row>
    <row r="38" spans="1:7" ht="22.5" customHeight="1">
      <c r="A38" s="68" t="s">
        <v>115</v>
      </c>
      <c r="B38" s="102" t="s">
        <v>42</v>
      </c>
      <c r="C38" s="35" t="s">
        <v>2</v>
      </c>
      <c r="D38" s="59" t="s">
        <v>12</v>
      </c>
      <c r="E38" s="8" t="s">
        <v>247</v>
      </c>
      <c r="F38" s="137" t="s">
        <v>116</v>
      </c>
      <c r="G38" s="19">
        <v>255000</v>
      </c>
    </row>
    <row r="39" spans="1:7" ht="18" customHeight="1">
      <c r="A39" s="68" t="s">
        <v>112</v>
      </c>
      <c r="B39" s="102" t="s">
        <v>42</v>
      </c>
      <c r="C39" s="35" t="s">
        <v>2</v>
      </c>
      <c r="D39" s="59" t="s">
        <v>12</v>
      </c>
      <c r="E39" s="8" t="s">
        <v>247</v>
      </c>
      <c r="F39" s="137" t="s">
        <v>114</v>
      </c>
      <c r="G39" s="19">
        <v>89000</v>
      </c>
    </row>
    <row r="40" spans="1:7" ht="12.75">
      <c r="A40" s="68" t="s">
        <v>134</v>
      </c>
      <c r="B40" s="102" t="s">
        <v>42</v>
      </c>
      <c r="C40" s="35" t="s">
        <v>2</v>
      </c>
      <c r="D40" s="59" t="s">
        <v>12</v>
      </c>
      <c r="E40" s="8" t="s">
        <v>247</v>
      </c>
      <c r="F40" s="137" t="s">
        <v>91</v>
      </c>
      <c r="G40" s="19">
        <v>10000</v>
      </c>
    </row>
    <row r="41" spans="1:7" ht="87" customHeight="1">
      <c r="A41" s="218" t="s">
        <v>117</v>
      </c>
      <c r="B41" s="102" t="s">
        <v>42</v>
      </c>
      <c r="C41" s="180" t="s">
        <v>2</v>
      </c>
      <c r="D41" s="177" t="s">
        <v>12</v>
      </c>
      <c r="E41" s="168" t="s">
        <v>237</v>
      </c>
      <c r="F41" s="178"/>
      <c r="G41" s="179">
        <f>G42</f>
        <v>60000</v>
      </c>
    </row>
    <row r="42" spans="1:7" ht="26.25" customHeight="1">
      <c r="A42" s="68" t="s">
        <v>115</v>
      </c>
      <c r="B42" s="102" t="s">
        <v>42</v>
      </c>
      <c r="C42" s="35" t="s">
        <v>2</v>
      </c>
      <c r="D42" s="59" t="s">
        <v>12</v>
      </c>
      <c r="E42" s="8" t="s">
        <v>237</v>
      </c>
      <c r="F42" s="137" t="s">
        <v>116</v>
      </c>
      <c r="G42" s="19">
        <v>60000</v>
      </c>
    </row>
    <row r="43" spans="1:7" ht="28.5" customHeight="1">
      <c r="A43" s="175" t="s">
        <v>118</v>
      </c>
      <c r="B43" s="102" t="s">
        <v>42</v>
      </c>
      <c r="C43" s="180" t="s">
        <v>2</v>
      </c>
      <c r="D43" s="177" t="s">
        <v>12</v>
      </c>
      <c r="E43" s="168" t="s">
        <v>238</v>
      </c>
      <c r="F43" s="178"/>
      <c r="G43" s="179">
        <f>G44</f>
        <v>240000</v>
      </c>
    </row>
    <row r="44" spans="1:7" ht="18.75" customHeight="1">
      <c r="A44" s="68" t="s">
        <v>112</v>
      </c>
      <c r="B44" s="102" t="s">
        <v>42</v>
      </c>
      <c r="C44" s="35" t="s">
        <v>2</v>
      </c>
      <c r="D44" s="59" t="s">
        <v>12</v>
      </c>
      <c r="E44" s="8" t="s">
        <v>238</v>
      </c>
      <c r="F44" s="137" t="s">
        <v>114</v>
      </c>
      <c r="G44" s="19">
        <v>240000</v>
      </c>
    </row>
    <row r="45" spans="1:7" ht="134.25" customHeight="1">
      <c r="A45" s="219" t="s">
        <v>119</v>
      </c>
      <c r="B45" s="102" t="s">
        <v>42</v>
      </c>
      <c r="C45" s="176" t="s">
        <v>2</v>
      </c>
      <c r="D45" s="177" t="s">
        <v>12</v>
      </c>
      <c r="E45" s="168" t="s">
        <v>239</v>
      </c>
      <c r="F45" s="178"/>
      <c r="G45" s="179">
        <f>G46</f>
        <v>20000</v>
      </c>
    </row>
    <row r="46" spans="1:7" ht="20.25" customHeight="1">
      <c r="A46" s="220" t="s">
        <v>112</v>
      </c>
      <c r="B46" s="102" t="s">
        <v>42</v>
      </c>
      <c r="C46" s="35" t="s">
        <v>2</v>
      </c>
      <c r="D46" s="59" t="s">
        <v>12</v>
      </c>
      <c r="E46" s="8" t="s">
        <v>239</v>
      </c>
      <c r="F46" s="137" t="s">
        <v>114</v>
      </c>
      <c r="G46" s="19">
        <v>20000</v>
      </c>
    </row>
    <row r="47" spans="1:7" ht="28.5" customHeight="1">
      <c r="A47" s="221" t="s">
        <v>135</v>
      </c>
      <c r="B47" s="102" t="s">
        <v>42</v>
      </c>
      <c r="C47" s="117" t="s">
        <v>2</v>
      </c>
      <c r="D47" s="118" t="s">
        <v>12</v>
      </c>
      <c r="E47" s="30" t="s">
        <v>136</v>
      </c>
      <c r="F47" s="139"/>
      <c r="G47" s="119">
        <f>G48</f>
        <v>11000</v>
      </c>
    </row>
    <row r="48" spans="1:7" ht="27" customHeight="1">
      <c r="A48" s="220" t="s">
        <v>115</v>
      </c>
      <c r="B48" s="102" t="s">
        <v>42</v>
      </c>
      <c r="C48" s="35" t="s">
        <v>2</v>
      </c>
      <c r="D48" s="59" t="s">
        <v>12</v>
      </c>
      <c r="E48" s="8" t="s">
        <v>136</v>
      </c>
      <c r="F48" s="137" t="s">
        <v>116</v>
      </c>
      <c r="G48" s="19">
        <v>11000</v>
      </c>
    </row>
    <row r="49" spans="1:7" ht="27.75" customHeight="1">
      <c r="A49" s="221" t="s">
        <v>137</v>
      </c>
      <c r="B49" s="102" t="s">
        <v>42</v>
      </c>
      <c r="C49" s="53" t="s">
        <v>2</v>
      </c>
      <c r="D49" s="61" t="s">
        <v>12</v>
      </c>
      <c r="E49" s="30" t="s">
        <v>138</v>
      </c>
      <c r="F49" s="130"/>
      <c r="G49" s="31">
        <f>SUM(G50:G51)</f>
        <v>66000</v>
      </c>
    </row>
    <row r="50" spans="1:7" ht="28.5" customHeight="1">
      <c r="A50" s="220" t="s">
        <v>115</v>
      </c>
      <c r="B50" s="102" t="s">
        <v>42</v>
      </c>
      <c r="C50" s="35" t="s">
        <v>2</v>
      </c>
      <c r="D50" s="59" t="s">
        <v>12</v>
      </c>
      <c r="E50" s="8" t="s">
        <v>138</v>
      </c>
      <c r="F50" s="137" t="s">
        <v>116</v>
      </c>
      <c r="G50" s="19">
        <v>63000</v>
      </c>
    </row>
    <row r="51" spans="1:7" ht="12" customHeight="1">
      <c r="A51" s="220" t="s">
        <v>112</v>
      </c>
      <c r="B51" s="102" t="s">
        <v>42</v>
      </c>
      <c r="C51" s="35" t="s">
        <v>2</v>
      </c>
      <c r="D51" s="59" t="s">
        <v>12</v>
      </c>
      <c r="E51" s="8" t="s">
        <v>138</v>
      </c>
      <c r="F51" s="137" t="s">
        <v>114</v>
      </c>
      <c r="G51" s="19">
        <v>3000</v>
      </c>
    </row>
    <row r="52" spans="1:7" ht="28.5" customHeight="1">
      <c r="A52" s="221" t="s">
        <v>139</v>
      </c>
      <c r="B52" s="102" t="s">
        <v>42</v>
      </c>
      <c r="C52" s="53" t="s">
        <v>2</v>
      </c>
      <c r="D52" s="61" t="s">
        <v>12</v>
      </c>
      <c r="E52" s="30" t="s">
        <v>140</v>
      </c>
      <c r="F52" s="130"/>
      <c r="G52" s="31">
        <f>G53</f>
        <v>11000</v>
      </c>
    </row>
    <row r="53" spans="1:7" ht="29.25" customHeight="1">
      <c r="A53" s="220" t="s">
        <v>115</v>
      </c>
      <c r="B53" s="102" t="s">
        <v>42</v>
      </c>
      <c r="C53" s="54" t="s">
        <v>2</v>
      </c>
      <c r="D53" s="59" t="s">
        <v>12</v>
      </c>
      <c r="E53" s="8" t="s">
        <v>140</v>
      </c>
      <c r="F53" s="137" t="s">
        <v>116</v>
      </c>
      <c r="G53" s="19">
        <v>11000</v>
      </c>
    </row>
    <row r="54" spans="1:7" ht="17.25" customHeight="1">
      <c r="A54" s="222" t="s">
        <v>55</v>
      </c>
      <c r="B54" s="102" t="s">
        <v>42</v>
      </c>
      <c r="C54" s="34" t="s">
        <v>2</v>
      </c>
      <c r="D54" s="76" t="s">
        <v>38</v>
      </c>
      <c r="E54" s="7"/>
      <c r="F54" s="129"/>
      <c r="G54" s="20">
        <f>G55</f>
        <v>530000</v>
      </c>
    </row>
    <row r="55" spans="1:7" ht="16.5" customHeight="1">
      <c r="A55" s="223" t="s">
        <v>56</v>
      </c>
      <c r="B55" s="102" t="s">
        <v>42</v>
      </c>
      <c r="C55" s="36" t="s">
        <v>2</v>
      </c>
      <c r="D55" s="61" t="s">
        <v>38</v>
      </c>
      <c r="E55" s="30" t="s">
        <v>141</v>
      </c>
      <c r="F55" s="130"/>
      <c r="G55" s="31">
        <f>G56</f>
        <v>530000</v>
      </c>
    </row>
    <row r="56" spans="1:7" ht="13.5" customHeight="1">
      <c r="A56" s="224" t="s">
        <v>142</v>
      </c>
      <c r="B56" s="102" t="s">
        <v>42</v>
      </c>
      <c r="C56" s="70" t="s">
        <v>2</v>
      </c>
      <c r="D56" s="77" t="s">
        <v>38</v>
      </c>
      <c r="E56" s="8" t="s">
        <v>141</v>
      </c>
      <c r="F56" s="140" t="s">
        <v>97</v>
      </c>
      <c r="G56" s="19">
        <v>530000</v>
      </c>
    </row>
    <row r="57" spans="1:7" ht="15.75" customHeight="1">
      <c r="A57" s="225" t="s">
        <v>17</v>
      </c>
      <c r="B57" s="102" t="s">
        <v>42</v>
      </c>
      <c r="C57" s="34" t="s">
        <v>2</v>
      </c>
      <c r="D57" s="76" t="s">
        <v>60</v>
      </c>
      <c r="E57" s="7"/>
      <c r="F57" s="129"/>
      <c r="G57" s="20">
        <f>G58+G65+G72+G74</f>
        <v>6814178.45</v>
      </c>
    </row>
    <row r="58" spans="1:7" ht="15.75" customHeight="1">
      <c r="A58" s="219" t="s">
        <v>241</v>
      </c>
      <c r="B58" s="102" t="s">
        <v>42</v>
      </c>
      <c r="C58" s="180" t="s">
        <v>2</v>
      </c>
      <c r="D58" s="177" t="s">
        <v>60</v>
      </c>
      <c r="E58" s="168" t="s">
        <v>240</v>
      </c>
      <c r="F58" s="178"/>
      <c r="G58" s="179">
        <f>SUM(G59:G64)</f>
        <v>2385486.45</v>
      </c>
    </row>
    <row r="59" spans="1:7" ht="25.5" customHeight="1">
      <c r="A59" s="220" t="s">
        <v>287</v>
      </c>
      <c r="B59" s="102" t="s">
        <v>42</v>
      </c>
      <c r="C59" s="35" t="s">
        <v>132</v>
      </c>
      <c r="D59" s="59" t="s">
        <v>60</v>
      </c>
      <c r="E59" s="8" t="s">
        <v>240</v>
      </c>
      <c r="F59" s="137" t="s">
        <v>288</v>
      </c>
      <c r="G59" s="19">
        <v>216000</v>
      </c>
    </row>
    <row r="60" spans="1:7" ht="18.75" customHeight="1">
      <c r="A60" s="220" t="s">
        <v>112</v>
      </c>
      <c r="B60" s="102" t="s">
        <v>42</v>
      </c>
      <c r="C60" s="35" t="s">
        <v>2</v>
      </c>
      <c r="D60" s="59" t="s">
        <v>60</v>
      </c>
      <c r="E60" s="8" t="s">
        <v>240</v>
      </c>
      <c r="F60" s="137" t="s">
        <v>114</v>
      </c>
      <c r="G60" s="19">
        <v>336200</v>
      </c>
    </row>
    <row r="61" spans="1:7" ht="50.25" customHeight="1">
      <c r="A61" s="220" t="s">
        <v>148</v>
      </c>
      <c r="B61" s="102" t="s">
        <v>42</v>
      </c>
      <c r="C61" s="35" t="s">
        <v>2</v>
      </c>
      <c r="D61" s="59" t="s">
        <v>60</v>
      </c>
      <c r="E61" s="8" t="s">
        <v>240</v>
      </c>
      <c r="F61" s="137" t="s">
        <v>144</v>
      </c>
      <c r="G61" s="19">
        <v>52351.24</v>
      </c>
    </row>
    <row r="62" spans="1:7" ht="17.25" customHeight="1">
      <c r="A62" s="220" t="s">
        <v>143</v>
      </c>
      <c r="B62" s="102" t="s">
        <v>42</v>
      </c>
      <c r="C62" s="35" t="s">
        <v>2</v>
      </c>
      <c r="D62" s="59" t="s">
        <v>60</v>
      </c>
      <c r="E62" s="8" t="s">
        <v>240</v>
      </c>
      <c r="F62" s="137" t="s">
        <v>146</v>
      </c>
      <c r="G62" s="19">
        <v>142478</v>
      </c>
    </row>
    <row r="63" spans="1:7" ht="16.5" customHeight="1">
      <c r="A63" s="220" t="s">
        <v>145</v>
      </c>
      <c r="B63" s="102" t="s">
        <v>42</v>
      </c>
      <c r="C63" s="35" t="s">
        <v>2</v>
      </c>
      <c r="D63" s="59" t="s">
        <v>60</v>
      </c>
      <c r="E63" s="8" t="s">
        <v>240</v>
      </c>
      <c r="F63" s="137" t="s">
        <v>147</v>
      </c>
      <c r="G63" s="19">
        <v>18522</v>
      </c>
    </row>
    <row r="64" spans="1:7" ht="14.25" customHeight="1">
      <c r="A64" s="224" t="s">
        <v>142</v>
      </c>
      <c r="B64" s="102" t="s">
        <v>42</v>
      </c>
      <c r="C64" s="35" t="s">
        <v>2</v>
      </c>
      <c r="D64" s="59" t="s">
        <v>60</v>
      </c>
      <c r="E64" s="8" t="s">
        <v>240</v>
      </c>
      <c r="F64" s="137" t="s">
        <v>97</v>
      </c>
      <c r="G64" s="19">
        <v>1619935.21</v>
      </c>
    </row>
    <row r="65" spans="1:7" ht="15.75" customHeight="1">
      <c r="A65" s="226" t="s">
        <v>96</v>
      </c>
      <c r="B65" s="102" t="s">
        <v>42</v>
      </c>
      <c r="C65" s="108" t="s">
        <v>2</v>
      </c>
      <c r="D65" s="110" t="s">
        <v>60</v>
      </c>
      <c r="E65" s="109" t="s">
        <v>150</v>
      </c>
      <c r="F65" s="141"/>
      <c r="G65" s="111">
        <f>SUM(G66:G71)</f>
        <v>4268692</v>
      </c>
    </row>
    <row r="66" spans="1:7" ht="30" customHeight="1">
      <c r="A66" s="220" t="s">
        <v>149</v>
      </c>
      <c r="B66" s="102" t="s">
        <v>42</v>
      </c>
      <c r="C66" s="188" t="s">
        <v>2</v>
      </c>
      <c r="D66" s="113" t="s">
        <v>60</v>
      </c>
      <c r="E66" s="113" t="s">
        <v>150</v>
      </c>
      <c r="F66" s="142" t="s">
        <v>151</v>
      </c>
      <c r="G66" s="115">
        <f>2682000*95%</f>
        <v>2547900</v>
      </c>
    </row>
    <row r="67" spans="1:7" ht="18" customHeight="1">
      <c r="A67" s="220" t="s">
        <v>153</v>
      </c>
      <c r="B67" s="102" t="s">
        <v>42</v>
      </c>
      <c r="C67" s="188" t="s">
        <v>2</v>
      </c>
      <c r="D67" s="113" t="s">
        <v>60</v>
      </c>
      <c r="E67" s="113" t="s">
        <v>150</v>
      </c>
      <c r="F67" s="142" t="s">
        <v>152</v>
      </c>
      <c r="G67" s="115">
        <v>21150</v>
      </c>
    </row>
    <row r="68" spans="1:7" ht="19.5" customHeight="1">
      <c r="A68" s="220" t="s">
        <v>111</v>
      </c>
      <c r="B68" s="102" t="s">
        <v>42</v>
      </c>
      <c r="C68" s="188" t="s">
        <v>2</v>
      </c>
      <c r="D68" s="113" t="s">
        <v>60</v>
      </c>
      <c r="E68" s="113" t="s">
        <v>150</v>
      </c>
      <c r="F68" s="142" t="s">
        <v>113</v>
      </c>
      <c r="G68" s="115">
        <v>4700</v>
      </c>
    </row>
    <row r="69" spans="1:7" ht="24" customHeight="1">
      <c r="A69" s="227" t="s">
        <v>154</v>
      </c>
      <c r="B69" s="102" t="s">
        <v>42</v>
      </c>
      <c r="C69" s="188" t="s">
        <v>2</v>
      </c>
      <c r="D69" s="113" t="s">
        <v>60</v>
      </c>
      <c r="E69" s="113" t="s">
        <v>150</v>
      </c>
      <c r="F69" s="142" t="s">
        <v>114</v>
      </c>
      <c r="G69" s="115">
        <v>1576942</v>
      </c>
    </row>
    <row r="70" spans="1:7" ht="17.25" customHeight="1">
      <c r="A70" s="220" t="s">
        <v>143</v>
      </c>
      <c r="B70" s="102" t="s">
        <v>42</v>
      </c>
      <c r="C70" s="35" t="s">
        <v>2</v>
      </c>
      <c r="D70" s="59" t="s">
        <v>60</v>
      </c>
      <c r="E70" s="113" t="s">
        <v>150</v>
      </c>
      <c r="F70" s="137" t="s">
        <v>146</v>
      </c>
      <c r="G70" s="19">
        <v>105000</v>
      </c>
    </row>
    <row r="71" spans="1:7" ht="16.5" customHeight="1">
      <c r="A71" s="220" t="s">
        <v>145</v>
      </c>
      <c r="B71" s="102" t="s">
        <v>42</v>
      </c>
      <c r="C71" s="35" t="s">
        <v>2</v>
      </c>
      <c r="D71" s="59" t="s">
        <v>60</v>
      </c>
      <c r="E71" s="113" t="s">
        <v>150</v>
      </c>
      <c r="F71" s="137" t="s">
        <v>147</v>
      </c>
      <c r="G71" s="19">
        <v>13000</v>
      </c>
    </row>
    <row r="72" spans="1:7" ht="14.25" customHeight="1">
      <c r="A72" s="221" t="s">
        <v>228</v>
      </c>
      <c r="B72" s="102" t="s">
        <v>42</v>
      </c>
      <c r="C72" s="167" t="s">
        <v>2</v>
      </c>
      <c r="D72" s="168" t="s">
        <v>60</v>
      </c>
      <c r="E72" s="169" t="s">
        <v>309</v>
      </c>
      <c r="F72" s="170"/>
      <c r="G72" s="171">
        <f>G73</f>
        <v>160000</v>
      </c>
    </row>
    <row r="73" spans="1:7" ht="25.5" customHeight="1">
      <c r="A73" s="220" t="s">
        <v>258</v>
      </c>
      <c r="B73" s="102" t="s">
        <v>42</v>
      </c>
      <c r="C73" s="35" t="s">
        <v>2</v>
      </c>
      <c r="D73" s="59" t="s">
        <v>60</v>
      </c>
      <c r="E73" s="8" t="s">
        <v>309</v>
      </c>
      <c r="F73" s="137" t="s">
        <v>257</v>
      </c>
      <c r="G73" s="19">
        <v>160000</v>
      </c>
    </row>
    <row r="74" spans="1:7" ht="17.25" customHeight="1">
      <c r="A74" s="228" t="s">
        <v>94</v>
      </c>
      <c r="B74" s="102" t="s">
        <v>42</v>
      </c>
      <c r="C74" s="42" t="s">
        <v>2</v>
      </c>
      <c r="D74" s="61" t="s">
        <v>60</v>
      </c>
      <c r="E74" s="30" t="s">
        <v>242</v>
      </c>
      <c r="F74" s="130"/>
      <c r="G74" s="31">
        <f>G75</f>
        <v>0</v>
      </c>
    </row>
    <row r="75" spans="1:7" ht="24.75" customHeight="1">
      <c r="A75" s="227" t="s">
        <v>154</v>
      </c>
      <c r="B75" s="102" t="s">
        <v>42</v>
      </c>
      <c r="C75" s="43" t="s">
        <v>2</v>
      </c>
      <c r="D75" s="59" t="s">
        <v>60</v>
      </c>
      <c r="E75" s="8" t="s">
        <v>242</v>
      </c>
      <c r="F75" s="137" t="s">
        <v>114</v>
      </c>
      <c r="G75" s="19"/>
    </row>
    <row r="76" spans="1:7" ht="25.5" customHeight="1">
      <c r="A76" s="229" t="s">
        <v>79</v>
      </c>
      <c r="B76" s="103" t="s">
        <v>42</v>
      </c>
      <c r="C76" s="71" t="s">
        <v>9</v>
      </c>
      <c r="D76" s="127"/>
      <c r="E76" s="95"/>
      <c r="F76" s="127"/>
      <c r="G76" s="100">
        <f>G77</f>
        <v>592000</v>
      </c>
    </row>
    <row r="77" spans="1:7" ht="18.75" customHeight="1">
      <c r="A77" s="230" t="s">
        <v>80</v>
      </c>
      <c r="B77" s="102" t="s">
        <v>42</v>
      </c>
      <c r="C77" s="101" t="s">
        <v>9</v>
      </c>
      <c r="D77" s="76" t="s">
        <v>11</v>
      </c>
      <c r="E77" s="7"/>
      <c r="F77" s="144"/>
      <c r="G77" s="20">
        <f>G78</f>
        <v>592000</v>
      </c>
    </row>
    <row r="78" spans="1:7" ht="25.5" customHeight="1">
      <c r="A78" s="231" t="s">
        <v>62</v>
      </c>
      <c r="B78" s="102" t="s">
        <v>42</v>
      </c>
      <c r="C78" s="36" t="s">
        <v>9</v>
      </c>
      <c r="D78" s="61" t="s">
        <v>11</v>
      </c>
      <c r="E78" s="30" t="s">
        <v>155</v>
      </c>
      <c r="F78" s="145"/>
      <c r="G78" s="31">
        <f>G79</f>
        <v>592000</v>
      </c>
    </row>
    <row r="79" spans="1:7" ht="16.5" customHeight="1">
      <c r="A79" s="220" t="s">
        <v>134</v>
      </c>
      <c r="B79" s="102" t="s">
        <v>42</v>
      </c>
      <c r="C79" s="35" t="s">
        <v>9</v>
      </c>
      <c r="D79" s="59" t="s">
        <v>11</v>
      </c>
      <c r="E79" s="8" t="s">
        <v>155</v>
      </c>
      <c r="F79" s="146" t="s">
        <v>91</v>
      </c>
      <c r="G79" s="19">
        <v>592000</v>
      </c>
    </row>
    <row r="80" spans="1:7" ht="18.75" customHeight="1">
      <c r="A80" s="232" t="s">
        <v>226</v>
      </c>
      <c r="B80" s="103" t="s">
        <v>42</v>
      </c>
      <c r="C80" s="71" t="s">
        <v>11</v>
      </c>
      <c r="D80" s="195"/>
      <c r="E80" s="196"/>
      <c r="F80" s="195"/>
      <c r="G80" s="100">
        <f>G81</f>
        <v>830000</v>
      </c>
    </row>
    <row r="81" spans="1:7" ht="29.25" customHeight="1">
      <c r="A81" s="233" t="s">
        <v>251</v>
      </c>
      <c r="B81" s="102" t="s">
        <v>42</v>
      </c>
      <c r="C81" s="101" t="s">
        <v>11</v>
      </c>
      <c r="D81" s="76" t="s">
        <v>45</v>
      </c>
      <c r="E81" s="7"/>
      <c r="F81" s="144"/>
      <c r="G81" s="20">
        <f>G82+G85+G87</f>
        <v>830000</v>
      </c>
    </row>
    <row r="82" spans="1:7" ht="23.25" customHeight="1">
      <c r="A82" s="221" t="s">
        <v>228</v>
      </c>
      <c r="B82" s="102" t="s">
        <v>42</v>
      </c>
      <c r="C82" s="167" t="s">
        <v>11</v>
      </c>
      <c r="D82" s="168" t="s">
        <v>45</v>
      </c>
      <c r="E82" s="169" t="s">
        <v>260</v>
      </c>
      <c r="F82" s="170"/>
      <c r="G82" s="171">
        <f>G83+G84</f>
        <v>460000</v>
      </c>
    </row>
    <row r="83" spans="1:7" ht="37.5" customHeight="1">
      <c r="A83" s="220" t="s">
        <v>258</v>
      </c>
      <c r="B83" s="102" t="s">
        <v>42</v>
      </c>
      <c r="C83" s="35" t="s">
        <v>11</v>
      </c>
      <c r="D83" s="59" t="s">
        <v>45</v>
      </c>
      <c r="E83" s="8" t="s">
        <v>260</v>
      </c>
      <c r="F83" s="137" t="s">
        <v>257</v>
      </c>
      <c r="G83" s="19">
        <v>280000</v>
      </c>
    </row>
    <row r="84" spans="1:7" ht="28.5" customHeight="1">
      <c r="A84" s="220" t="s">
        <v>261</v>
      </c>
      <c r="B84" s="102" t="s">
        <v>42</v>
      </c>
      <c r="C84" s="35" t="s">
        <v>11</v>
      </c>
      <c r="D84" s="59" t="s">
        <v>45</v>
      </c>
      <c r="E84" s="8" t="s">
        <v>260</v>
      </c>
      <c r="F84" s="137" t="s">
        <v>259</v>
      </c>
      <c r="G84" s="19">
        <v>180000</v>
      </c>
    </row>
    <row r="85" spans="1:7" ht="45" customHeight="1">
      <c r="A85" s="234" t="s">
        <v>225</v>
      </c>
      <c r="B85" s="102" t="s">
        <v>42</v>
      </c>
      <c r="C85" s="36" t="s">
        <v>11</v>
      </c>
      <c r="D85" s="61" t="s">
        <v>45</v>
      </c>
      <c r="E85" s="30" t="s">
        <v>235</v>
      </c>
      <c r="F85" s="145"/>
      <c r="G85" s="31">
        <f>G86</f>
        <v>250000</v>
      </c>
    </row>
    <row r="86" spans="1:7" ht="21.75" customHeight="1">
      <c r="A86" s="235" t="s">
        <v>61</v>
      </c>
      <c r="B86" s="102" t="s">
        <v>42</v>
      </c>
      <c r="C86" s="35" t="s">
        <v>11</v>
      </c>
      <c r="D86" s="59" t="s">
        <v>45</v>
      </c>
      <c r="E86" s="8" t="s">
        <v>235</v>
      </c>
      <c r="F86" s="146" t="s">
        <v>227</v>
      </c>
      <c r="G86" s="19">
        <v>250000</v>
      </c>
    </row>
    <row r="87" spans="1:7" ht="27" customHeight="1">
      <c r="A87" s="234" t="s">
        <v>317</v>
      </c>
      <c r="B87" s="102" t="s">
        <v>42</v>
      </c>
      <c r="C87" s="36" t="s">
        <v>11</v>
      </c>
      <c r="D87" s="61" t="s">
        <v>45</v>
      </c>
      <c r="E87" s="30" t="s">
        <v>318</v>
      </c>
      <c r="F87" s="145"/>
      <c r="G87" s="31">
        <f>G88</f>
        <v>120000</v>
      </c>
    </row>
    <row r="88" spans="1:7" ht="22.5" customHeight="1">
      <c r="A88" s="220" t="s">
        <v>258</v>
      </c>
      <c r="B88" s="102" t="s">
        <v>42</v>
      </c>
      <c r="C88" s="35" t="s">
        <v>11</v>
      </c>
      <c r="D88" s="59" t="s">
        <v>45</v>
      </c>
      <c r="E88" s="8" t="s">
        <v>318</v>
      </c>
      <c r="F88" s="146" t="s">
        <v>257</v>
      </c>
      <c r="G88" s="19">
        <v>120000</v>
      </c>
    </row>
    <row r="89" spans="1:7" ht="31.5" customHeight="1">
      <c r="A89" s="229" t="s">
        <v>36</v>
      </c>
      <c r="B89" s="103" t="s">
        <v>42</v>
      </c>
      <c r="C89" s="71" t="s">
        <v>12</v>
      </c>
      <c r="D89" s="128"/>
      <c r="E89" s="66"/>
      <c r="F89" s="128"/>
      <c r="G89" s="197">
        <f>G90+G93+G96+G99</f>
        <v>961484</v>
      </c>
    </row>
    <row r="90" spans="1:7" ht="18" customHeight="1">
      <c r="A90" s="236" t="s">
        <v>289</v>
      </c>
      <c r="B90" s="102" t="s">
        <v>42</v>
      </c>
      <c r="C90" s="37" t="s">
        <v>12</v>
      </c>
      <c r="D90" s="129" t="s">
        <v>2</v>
      </c>
      <c r="E90" s="7"/>
      <c r="F90" s="129"/>
      <c r="G90" s="20">
        <f>G91</f>
        <v>69343</v>
      </c>
    </row>
    <row r="91" spans="1:7" ht="26.25" customHeight="1">
      <c r="A91" s="237" t="s">
        <v>290</v>
      </c>
      <c r="B91" s="102" t="s">
        <v>42</v>
      </c>
      <c r="C91" s="32" t="s">
        <v>12</v>
      </c>
      <c r="D91" s="130" t="s">
        <v>2</v>
      </c>
      <c r="E91" s="30" t="s">
        <v>291</v>
      </c>
      <c r="F91" s="130"/>
      <c r="G91" s="31">
        <f>G92</f>
        <v>69343</v>
      </c>
    </row>
    <row r="92" spans="1:7" ht="37.5" customHeight="1">
      <c r="A92" s="227" t="s">
        <v>154</v>
      </c>
      <c r="B92" s="102" t="s">
        <v>42</v>
      </c>
      <c r="C92" s="17" t="s">
        <v>12</v>
      </c>
      <c r="D92" s="59" t="s">
        <v>2</v>
      </c>
      <c r="E92" s="8" t="s">
        <v>291</v>
      </c>
      <c r="F92" s="147" t="s">
        <v>114</v>
      </c>
      <c r="G92" s="19">
        <v>69343</v>
      </c>
    </row>
    <row r="93" spans="1:7" ht="16.5" customHeight="1">
      <c r="A93" s="236" t="s">
        <v>252</v>
      </c>
      <c r="B93" s="102" t="s">
        <v>42</v>
      </c>
      <c r="C93" s="37" t="s">
        <v>12</v>
      </c>
      <c r="D93" s="129" t="s">
        <v>8</v>
      </c>
      <c r="E93" s="7"/>
      <c r="F93" s="129"/>
      <c r="G93" s="20">
        <f>G94</f>
        <v>143000</v>
      </c>
    </row>
    <row r="94" spans="1:7" ht="25.5" customHeight="1">
      <c r="A94" s="237" t="s">
        <v>253</v>
      </c>
      <c r="B94" s="102" t="s">
        <v>42</v>
      </c>
      <c r="C94" s="32" t="s">
        <v>12</v>
      </c>
      <c r="D94" s="130" t="s">
        <v>8</v>
      </c>
      <c r="E94" s="30" t="s">
        <v>254</v>
      </c>
      <c r="F94" s="130"/>
      <c r="G94" s="31">
        <f>G95</f>
        <v>143000</v>
      </c>
    </row>
    <row r="95" spans="1:7" ht="30.75" customHeight="1">
      <c r="A95" s="227" t="s">
        <v>154</v>
      </c>
      <c r="B95" s="102" t="s">
        <v>42</v>
      </c>
      <c r="C95" s="17" t="s">
        <v>12</v>
      </c>
      <c r="D95" s="59" t="s">
        <v>8</v>
      </c>
      <c r="E95" s="8" t="s">
        <v>254</v>
      </c>
      <c r="F95" s="147" t="s">
        <v>114</v>
      </c>
      <c r="G95" s="19">
        <v>143000</v>
      </c>
    </row>
    <row r="96" spans="1:7" ht="24.75" customHeight="1">
      <c r="A96" s="236" t="s">
        <v>319</v>
      </c>
      <c r="B96" s="102" t="s">
        <v>42</v>
      </c>
      <c r="C96" s="37" t="s">
        <v>12</v>
      </c>
      <c r="D96" s="129" t="s">
        <v>5</v>
      </c>
      <c r="E96" s="7"/>
      <c r="F96" s="129"/>
      <c r="G96" s="20">
        <f>G97</f>
        <v>64470</v>
      </c>
    </row>
    <row r="97" spans="1:7" ht="30" customHeight="1">
      <c r="A97" s="234" t="s">
        <v>317</v>
      </c>
      <c r="B97" s="102" t="s">
        <v>42</v>
      </c>
      <c r="C97" s="32" t="s">
        <v>12</v>
      </c>
      <c r="D97" s="130" t="s">
        <v>5</v>
      </c>
      <c r="E97" s="30" t="s">
        <v>320</v>
      </c>
      <c r="F97" s="130"/>
      <c r="G97" s="31">
        <f>G98</f>
        <v>64470</v>
      </c>
    </row>
    <row r="98" spans="1:7" ht="25.5" customHeight="1">
      <c r="A98" s="220" t="s">
        <v>258</v>
      </c>
      <c r="B98" s="102" t="s">
        <v>42</v>
      </c>
      <c r="C98" s="17" t="s">
        <v>12</v>
      </c>
      <c r="D98" s="59" t="s">
        <v>5</v>
      </c>
      <c r="E98" s="8" t="s">
        <v>320</v>
      </c>
      <c r="F98" s="147" t="s">
        <v>257</v>
      </c>
      <c r="G98" s="19">
        <v>64470</v>
      </c>
    </row>
    <row r="99" spans="1:7" ht="18.75" customHeight="1">
      <c r="A99" s="236" t="s">
        <v>57</v>
      </c>
      <c r="B99" s="102" t="s">
        <v>42</v>
      </c>
      <c r="C99" s="37" t="s">
        <v>12</v>
      </c>
      <c r="D99" s="129" t="s">
        <v>6</v>
      </c>
      <c r="E99" s="7"/>
      <c r="F99" s="129"/>
      <c r="G99" s="20">
        <f>G100+G102+G104</f>
        <v>684671</v>
      </c>
    </row>
    <row r="100" spans="1:7" ht="23.25" customHeight="1">
      <c r="A100" s="237" t="s">
        <v>292</v>
      </c>
      <c r="B100" s="102" t="s">
        <v>42</v>
      </c>
      <c r="C100" s="32" t="s">
        <v>12</v>
      </c>
      <c r="D100" s="130" t="s">
        <v>6</v>
      </c>
      <c r="E100" s="30" t="s">
        <v>293</v>
      </c>
      <c r="F100" s="130"/>
      <c r="G100" s="31">
        <f>G101</f>
        <v>616671</v>
      </c>
    </row>
    <row r="101" spans="1:7" ht="29.25" customHeight="1">
      <c r="A101" s="227" t="s">
        <v>234</v>
      </c>
      <c r="B101" s="102" t="s">
        <v>42</v>
      </c>
      <c r="C101" s="17" t="s">
        <v>12</v>
      </c>
      <c r="D101" s="59" t="s">
        <v>6</v>
      </c>
      <c r="E101" s="8" t="s">
        <v>293</v>
      </c>
      <c r="F101" s="147" t="s">
        <v>233</v>
      </c>
      <c r="G101" s="19">
        <v>616671</v>
      </c>
    </row>
    <row r="102" spans="1:7" ht="19.5" customHeight="1">
      <c r="A102" s="237" t="s">
        <v>95</v>
      </c>
      <c r="B102" s="102" t="s">
        <v>42</v>
      </c>
      <c r="C102" s="32" t="s">
        <v>12</v>
      </c>
      <c r="D102" s="130" t="s">
        <v>6</v>
      </c>
      <c r="E102" s="30" t="s">
        <v>156</v>
      </c>
      <c r="F102" s="130"/>
      <c r="G102" s="31">
        <f>G103</f>
        <v>53000</v>
      </c>
    </row>
    <row r="103" spans="1:7" ht="31.5" customHeight="1">
      <c r="A103" s="227" t="s">
        <v>154</v>
      </c>
      <c r="B103" s="102" t="s">
        <v>42</v>
      </c>
      <c r="C103" s="17" t="s">
        <v>12</v>
      </c>
      <c r="D103" s="59" t="s">
        <v>6</v>
      </c>
      <c r="E103" s="8" t="s">
        <v>156</v>
      </c>
      <c r="F103" s="147" t="s">
        <v>114</v>
      </c>
      <c r="G103" s="19">
        <v>53000</v>
      </c>
    </row>
    <row r="104" spans="1:7" ht="31.5" customHeight="1">
      <c r="A104" s="238" t="s">
        <v>157</v>
      </c>
      <c r="B104" s="102" t="s">
        <v>42</v>
      </c>
      <c r="C104" s="32" t="s">
        <v>12</v>
      </c>
      <c r="D104" s="61" t="s">
        <v>6</v>
      </c>
      <c r="E104" s="30" t="s">
        <v>158</v>
      </c>
      <c r="F104" s="52"/>
      <c r="G104" s="31">
        <f>G105</f>
        <v>15000</v>
      </c>
    </row>
    <row r="105" spans="1:7" ht="30.75" customHeight="1">
      <c r="A105" s="227" t="s">
        <v>154</v>
      </c>
      <c r="B105" s="102" t="s">
        <v>42</v>
      </c>
      <c r="C105" s="17" t="s">
        <v>12</v>
      </c>
      <c r="D105" s="59" t="s">
        <v>6</v>
      </c>
      <c r="E105" s="8" t="s">
        <v>158</v>
      </c>
      <c r="F105" s="147" t="s">
        <v>114</v>
      </c>
      <c r="G105" s="19">
        <v>15000</v>
      </c>
    </row>
    <row r="106" spans="1:7" ht="19.5" customHeight="1">
      <c r="A106" s="239" t="s">
        <v>32</v>
      </c>
      <c r="B106" s="103" t="s">
        <v>42</v>
      </c>
      <c r="C106" s="198" t="s">
        <v>8</v>
      </c>
      <c r="D106" s="199"/>
      <c r="E106" s="200"/>
      <c r="F106" s="201"/>
      <c r="G106" s="197">
        <f>G107+G112+G126+G133</f>
        <v>24610451.33</v>
      </c>
    </row>
    <row r="107" spans="1:7" ht="15.75" customHeight="1">
      <c r="A107" s="240" t="s">
        <v>255</v>
      </c>
      <c r="B107" s="102" t="s">
        <v>42</v>
      </c>
      <c r="C107" s="122" t="s">
        <v>8</v>
      </c>
      <c r="D107" s="172" t="s">
        <v>2</v>
      </c>
      <c r="E107" s="165"/>
      <c r="F107" s="166"/>
      <c r="G107" s="173">
        <f>G108+G110</f>
        <v>1884619.33</v>
      </c>
    </row>
    <row r="108" spans="1:7" ht="18.75" customHeight="1">
      <c r="A108" s="221" t="s">
        <v>228</v>
      </c>
      <c r="B108" s="102" t="s">
        <v>42</v>
      </c>
      <c r="C108" s="167" t="s">
        <v>8</v>
      </c>
      <c r="D108" s="168" t="s">
        <v>2</v>
      </c>
      <c r="E108" s="169" t="s">
        <v>256</v>
      </c>
      <c r="F108" s="170"/>
      <c r="G108" s="171">
        <f>G109</f>
        <v>1083333</v>
      </c>
    </row>
    <row r="109" spans="1:7" ht="45" customHeight="1">
      <c r="A109" s="220" t="s">
        <v>258</v>
      </c>
      <c r="B109" s="102" t="s">
        <v>42</v>
      </c>
      <c r="C109" s="35" t="s">
        <v>8</v>
      </c>
      <c r="D109" s="59" t="s">
        <v>2</v>
      </c>
      <c r="E109" s="8" t="s">
        <v>256</v>
      </c>
      <c r="F109" s="137" t="s">
        <v>257</v>
      </c>
      <c r="G109" s="19">
        <v>1083333</v>
      </c>
    </row>
    <row r="110" spans="1:7" ht="30.75" customHeight="1">
      <c r="A110" s="234" t="s">
        <v>317</v>
      </c>
      <c r="B110" s="102" t="s">
        <v>42</v>
      </c>
      <c r="C110" s="167" t="s">
        <v>8</v>
      </c>
      <c r="D110" s="168" t="s">
        <v>2</v>
      </c>
      <c r="E110" s="169" t="s">
        <v>321</v>
      </c>
      <c r="F110" s="170"/>
      <c r="G110" s="171">
        <f>G111</f>
        <v>801286.33</v>
      </c>
    </row>
    <row r="111" spans="1:7" ht="46.5" customHeight="1">
      <c r="A111" s="220" t="s">
        <v>258</v>
      </c>
      <c r="B111" s="102" t="s">
        <v>42</v>
      </c>
      <c r="C111" s="35" t="s">
        <v>8</v>
      </c>
      <c r="D111" s="59" t="s">
        <v>2</v>
      </c>
      <c r="E111" s="8" t="s">
        <v>321</v>
      </c>
      <c r="F111" s="137" t="s">
        <v>257</v>
      </c>
      <c r="G111" s="19">
        <v>801286.33</v>
      </c>
    </row>
    <row r="112" spans="1:7" ht="18.75" customHeight="1">
      <c r="A112" s="240" t="s">
        <v>120</v>
      </c>
      <c r="B112" s="102" t="s">
        <v>42</v>
      </c>
      <c r="C112" s="122" t="s">
        <v>8</v>
      </c>
      <c r="D112" s="172" t="s">
        <v>9</v>
      </c>
      <c r="E112" s="165"/>
      <c r="F112" s="166"/>
      <c r="G112" s="173">
        <f>G113+G115+G118+G120+G122+G124</f>
        <v>21430874.33</v>
      </c>
    </row>
    <row r="113" spans="1:7" ht="14.25" customHeight="1">
      <c r="A113" s="221" t="s">
        <v>262</v>
      </c>
      <c r="B113" s="102" t="s">
        <v>42</v>
      </c>
      <c r="C113" s="167" t="s">
        <v>8</v>
      </c>
      <c r="D113" s="168" t="s">
        <v>9</v>
      </c>
      <c r="E113" s="169" t="s">
        <v>263</v>
      </c>
      <c r="F113" s="170"/>
      <c r="G113" s="171">
        <f>G114</f>
        <v>13528000</v>
      </c>
    </row>
    <row r="114" spans="1:7" ht="24.75" customHeight="1">
      <c r="A114" s="220" t="s">
        <v>261</v>
      </c>
      <c r="B114" s="102" t="s">
        <v>42</v>
      </c>
      <c r="C114" s="35" t="s">
        <v>8</v>
      </c>
      <c r="D114" s="59" t="s">
        <v>9</v>
      </c>
      <c r="E114" s="8" t="s">
        <v>263</v>
      </c>
      <c r="F114" s="137" t="s">
        <v>259</v>
      </c>
      <c r="G114" s="19">
        <v>13528000</v>
      </c>
    </row>
    <row r="115" spans="1:7" ht="19.5" customHeight="1">
      <c r="A115" s="221" t="s">
        <v>228</v>
      </c>
      <c r="B115" s="102" t="s">
        <v>42</v>
      </c>
      <c r="C115" s="167" t="s">
        <v>8</v>
      </c>
      <c r="D115" s="168" t="s">
        <v>9</v>
      </c>
      <c r="E115" s="169" t="s">
        <v>256</v>
      </c>
      <c r="F115" s="170"/>
      <c r="G115" s="171">
        <f>G116+G117</f>
        <v>1371374.33</v>
      </c>
    </row>
    <row r="116" spans="1:7" ht="30" customHeight="1">
      <c r="A116" s="220" t="s">
        <v>258</v>
      </c>
      <c r="B116" s="102" t="s">
        <v>42</v>
      </c>
      <c r="C116" s="35" t="s">
        <v>8</v>
      </c>
      <c r="D116" s="59" t="s">
        <v>9</v>
      </c>
      <c r="E116" s="8" t="s">
        <v>256</v>
      </c>
      <c r="F116" s="137" t="s">
        <v>257</v>
      </c>
      <c r="G116" s="19">
        <f>200000+110000+70333+787708.33</f>
        <v>1168041.33</v>
      </c>
    </row>
    <row r="117" spans="1:7" ht="27.75" customHeight="1">
      <c r="A117" s="220" t="s">
        <v>261</v>
      </c>
      <c r="B117" s="102" t="s">
        <v>42</v>
      </c>
      <c r="C117" s="35" t="s">
        <v>8</v>
      </c>
      <c r="D117" s="59" t="s">
        <v>9</v>
      </c>
      <c r="E117" s="8" t="s">
        <v>256</v>
      </c>
      <c r="F117" s="137" t="s">
        <v>259</v>
      </c>
      <c r="G117" s="19">
        <v>203333</v>
      </c>
    </row>
    <row r="118" spans="1:7" ht="17.25" customHeight="1">
      <c r="A118" s="221" t="s">
        <v>121</v>
      </c>
      <c r="B118" s="102" t="s">
        <v>42</v>
      </c>
      <c r="C118" s="167" t="s">
        <v>8</v>
      </c>
      <c r="D118" s="168" t="s">
        <v>9</v>
      </c>
      <c r="E118" s="169" t="s">
        <v>122</v>
      </c>
      <c r="F118" s="170"/>
      <c r="G118" s="171">
        <f>G119</f>
        <v>40000</v>
      </c>
    </row>
    <row r="119" spans="1:7" ht="40.5" customHeight="1">
      <c r="A119" s="220" t="s">
        <v>112</v>
      </c>
      <c r="B119" s="102" t="s">
        <v>42</v>
      </c>
      <c r="C119" s="35" t="s">
        <v>8</v>
      </c>
      <c r="D119" s="59" t="s">
        <v>9</v>
      </c>
      <c r="E119" s="8" t="s">
        <v>122</v>
      </c>
      <c r="F119" s="137" t="s">
        <v>114</v>
      </c>
      <c r="G119" s="19">
        <v>40000</v>
      </c>
    </row>
    <row r="120" spans="1:7" ht="30.75" customHeight="1">
      <c r="A120" s="234" t="s">
        <v>317</v>
      </c>
      <c r="B120" s="102" t="s">
        <v>42</v>
      </c>
      <c r="C120" s="167" t="s">
        <v>8</v>
      </c>
      <c r="D120" s="168" t="s">
        <v>9</v>
      </c>
      <c r="E120" s="169" t="s">
        <v>321</v>
      </c>
      <c r="F120" s="170"/>
      <c r="G120" s="171">
        <f>G121</f>
        <v>491500</v>
      </c>
    </row>
    <row r="121" spans="1:7" ht="27.75" customHeight="1">
      <c r="A121" s="220" t="s">
        <v>258</v>
      </c>
      <c r="B121" s="102" t="s">
        <v>42</v>
      </c>
      <c r="C121" s="35" t="s">
        <v>8</v>
      </c>
      <c r="D121" s="59" t="s">
        <v>9</v>
      </c>
      <c r="E121" s="8" t="s">
        <v>321</v>
      </c>
      <c r="F121" s="137" t="s">
        <v>257</v>
      </c>
      <c r="G121" s="19">
        <v>491500</v>
      </c>
    </row>
    <row r="122" spans="1:7" ht="15" customHeight="1">
      <c r="A122" s="221" t="s">
        <v>159</v>
      </c>
      <c r="B122" s="102" t="s">
        <v>42</v>
      </c>
      <c r="C122" s="167" t="s">
        <v>8</v>
      </c>
      <c r="D122" s="168" t="s">
        <v>9</v>
      </c>
      <c r="E122" s="169" t="s">
        <v>160</v>
      </c>
      <c r="F122" s="170"/>
      <c r="G122" s="171">
        <f>G123</f>
        <v>0</v>
      </c>
    </row>
    <row r="123" spans="1:7" ht="21" customHeight="1">
      <c r="A123" s="220" t="s">
        <v>112</v>
      </c>
      <c r="B123" s="102" t="s">
        <v>42</v>
      </c>
      <c r="C123" s="35" t="s">
        <v>8</v>
      </c>
      <c r="D123" s="59" t="s">
        <v>9</v>
      </c>
      <c r="E123" s="8" t="s">
        <v>160</v>
      </c>
      <c r="F123" s="137" t="s">
        <v>114</v>
      </c>
      <c r="G123" s="19"/>
    </row>
    <row r="124" spans="1:7" ht="19.5" customHeight="1">
      <c r="A124" s="241" t="s">
        <v>161</v>
      </c>
      <c r="B124" s="102" t="s">
        <v>42</v>
      </c>
      <c r="C124" s="176" t="s">
        <v>8</v>
      </c>
      <c r="D124" s="168" t="s">
        <v>9</v>
      </c>
      <c r="E124" s="168" t="s">
        <v>162</v>
      </c>
      <c r="F124" s="178"/>
      <c r="G124" s="179">
        <f>G125</f>
        <v>6000000</v>
      </c>
    </row>
    <row r="125" spans="1:7" ht="18" customHeight="1">
      <c r="A125" s="220" t="s">
        <v>234</v>
      </c>
      <c r="B125" s="102" t="s">
        <v>42</v>
      </c>
      <c r="C125" s="54" t="s">
        <v>8</v>
      </c>
      <c r="D125" s="8" t="s">
        <v>9</v>
      </c>
      <c r="E125" s="8" t="s">
        <v>162</v>
      </c>
      <c r="F125" s="137" t="s">
        <v>233</v>
      </c>
      <c r="G125" s="19">
        <v>6000000</v>
      </c>
    </row>
    <row r="126" spans="1:7" ht="28.5" customHeight="1">
      <c r="A126" s="242" t="s">
        <v>123</v>
      </c>
      <c r="B126" s="102" t="s">
        <v>42</v>
      </c>
      <c r="C126" s="41" t="s">
        <v>8</v>
      </c>
      <c r="D126" s="185" t="s">
        <v>11</v>
      </c>
      <c r="E126" s="185"/>
      <c r="F126" s="186"/>
      <c r="G126" s="187">
        <f>G127+G129+G131</f>
        <v>1255957.67</v>
      </c>
    </row>
    <row r="127" spans="1:7" ht="19.5" customHeight="1">
      <c r="A127" s="221" t="s">
        <v>228</v>
      </c>
      <c r="B127" s="102" t="s">
        <v>42</v>
      </c>
      <c r="C127" s="167" t="s">
        <v>8</v>
      </c>
      <c r="D127" s="168" t="s">
        <v>11</v>
      </c>
      <c r="E127" s="169" t="s">
        <v>256</v>
      </c>
      <c r="F127" s="170"/>
      <c r="G127" s="171">
        <f>G128</f>
        <v>878957.67</v>
      </c>
    </row>
    <row r="128" spans="1:7" ht="39.75" customHeight="1">
      <c r="A128" s="220" t="s">
        <v>258</v>
      </c>
      <c r="B128" s="102" t="s">
        <v>42</v>
      </c>
      <c r="C128" s="35" t="s">
        <v>8</v>
      </c>
      <c r="D128" s="59" t="s">
        <v>11</v>
      </c>
      <c r="E128" s="8" t="s">
        <v>256</v>
      </c>
      <c r="F128" s="137" t="s">
        <v>257</v>
      </c>
      <c r="G128" s="19">
        <v>878957.67</v>
      </c>
    </row>
    <row r="129" spans="1:7" ht="31.5" customHeight="1">
      <c r="A129" s="243" t="s">
        <v>124</v>
      </c>
      <c r="B129" s="102" t="s">
        <v>42</v>
      </c>
      <c r="C129" s="183" t="s">
        <v>8</v>
      </c>
      <c r="D129" s="184" t="s">
        <v>11</v>
      </c>
      <c r="E129" s="168" t="s">
        <v>125</v>
      </c>
      <c r="F129" s="178"/>
      <c r="G129" s="179">
        <f>G130</f>
        <v>40000</v>
      </c>
    </row>
    <row r="130" spans="1:7" ht="29.25" customHeight="1">
      <c r="A130" s="220" t="s">
        <v>112</v>
      </c>
      <c r="B130" s="102" t="s">
        <v>42</v>
      </c>
      <c r="C130" s="182" t="s">
        <v>8</v>
      </c>
      <c r="D130" s="9" t="s">
        <v>11</v>
      </c>
      <c r="E130" s="8" t="s">
        <v>125</v>
      </c>
      <c r="F130" s="137" t="s">
        <v>114</v>
      </c>
      <c r="G130" s="19">
        <v>40000</v>
      </c>
    </row>
    <row r="131" spans="1:7" ht="19.5" customHeight="1">
      <c r="A131" s="223" t="s">
        <v>264</v>
      </c>
      <c r="B131" s="102" t="s">
        <v>42</v>
      </c>
      <c r="C131" s="209" t="s">
        <v>8</v>
      </c>
      <c r="D131" s="210" t="s">
        <v>11</v>
      </c>
      <c r="E131" s="30" t="s">
        <v>265</v>
      </c>
      <c r="F131" s="210"/>
      <c r="G131" s="31">
        <f>G132</f>
        <v>337000</v>
      </c>
    </row>
    <row r="132" spans="1:7" ht="30.75" customHeight="1">
      <c r="A132" s="220" t="s">
        <v>112</v>
      </c>
      <c r="B132" s="102" t="s">
        <v>42</v>
      </c>
      <c r="C132" s="182" t="s">
        <v>8</v>
      </c>
      <c r="D132" s="9" t="s">
        <v>11</v>
      </c>
      <c r="E132" s="8" t="s">
        <v>265</v>
      </c>
      <c r="F132" s="9" t="s">
        <v>114</v>
      </c>
      <c r="G132" s="19">
        <v>337000</v>
      </c>
    </row>
    <row r="133" spans="1:7" ht="23.25" customHeight="1">
      <c r="A133" s="242" t="s">
        <v>33</v>
      </c>
      <c r="B133" s="102" t="s">
        <v>42</v>
      </c>
      <c r="C133" s="41" t="s">
        <v>8</v>
      </c>
      <c r="D133" s="76" t="s">
        <v>8</v>
      </c>
      <c r="E133" s="7"/>
      <c r="F133" s="129"/>
      <c r="G133" s="22">
        <f>G134</f>
        <v>39000</v>
      </c>
    </row>
    <row r="134" spans="1:7" ht="19.5" customHeight="1">
      <c r="A134" s="228" t="s">
        <v>163</v>
      </c>
      <c r="B134" s="102" t="s">
        <v>42</v>
      </c>
      <c r="C134" s="36" t="s">
        <v>8</v>
      </c>
      <c r="D134" s="61" t="s">
        <v>8</v>
      </c>
      <c r="E134" s="30" t="s">
        <v>164</v>
      </c>
      <c r="F134" s="130"/>
      <c r="G134" s="31">
        <f>G135</f>
        <v>39000</v>
      </c>
    </row>
    <row r="135" spans="1:7" ht="22.5" customHeight="1">
      <c r="A135" s="244" t="s">
        <v>201</v>
      </c>
      <c r="B135" s="102" t="s">
        <v>42</v>
      </c>
      <c r="C135" s="39" t="s">
        <v>8</v>
      </c>
      <c r="D135" s="59" t="s">
        <v>8</v>
      </c>
      <c r="E135" s="8" t="s">
        <v>164</v>
      </c>
      <c r="F135" s="137" t="s">
        <v>202</v>
      </c>
      <c r="G135" s="19">
        <v>39000</v>
      </c>
    </row>
    <row r="136" spans="1:7" ht="42.75" customHeight="1">
      <c r="A136" s="239" t="s">
        <v>23</v>
      </c>
      <c r="B136" s="103" t="s">
        <v>42</v>
      </c>
      <c r="C136" s="198" t="s">
        <v>3</v>
      </c>
      <c r="D136" s="199"/>
      <c r="E136" s="200"/>
      <c r="F136" s="201"/>
      <c r="G136" s="197">
        <f>G137+G168+G221+G233</f>
        <v>284569061.27</v>
      </c>
    </row>
    <row r="137" spans="1:7" ht="25.5" customHeight="1">
      <c r="A137" s="242" t="s">
        <v>24</v>
      </c>
      <c r="B137" s="102" t="s">
        <v>42</v>
      </c>
      <c r="C137" s="40" t="s">
        <v>3</v>
      </c>
      <c r="D137" s="86" t="s">
        <v>2</v>
      </c>
      <c r="E137" s="10"/>
      <c r="F137" s="149"/>
      <c r="G137" s="22">
        <f>G138+G140+G149+G155+G158+G162+G164+G166</f>
        <v>69254429.22</v>
      </c>
    </row>
    <row r="138" spans="1:7" ht="17.25" customHeight="1">
      <c r="A138" s="245" t="s">
        <v>177</v>
      </c>
      <c r="B138" s="102" t="s">
        <v>42</v>
      </c>
      <c r="C138" s="38" t="s">
        <v>3</v>
      </c>
      <c r="D138" s="60" t="s">
        <v>2</v>
      </c>
      <c r="E138" s="12" t="s">
        <v>178</v>
      </c>
      <c r="F138" s="132"/>
      <c r="G138" s="18">
        <f>G139</f>
        <v>10033979.41</v>
      </c>
    </row>
    <row r="139" spans="1:7" ht="25.5">
      <c r="A139" s="220" t="s">
        <v>154</v>
      </c>
      <c r="B139" s="102" t="s">
        <v>42</v>
      </c>
      <c r="C139" s="39" t="s">
        <v>3</v>
      </c>
      <c r="D139" s="59" t="s">
        <v>2</v>
      </c>
      <c r="E139" s="8" t="s">
        <v>178</v>
      </c>
      <c r="F139" s="137" t="s">
        <v>114</v>
      </c>
      <c r="G139" s="19">
        <v>10033979.41</v>
      </c>
    </row>
    <row r="140" spans="1:7" ht="12.75">
      <c r="A140" s="245" t="s">
        <v>25</v>
      </c>
      <c r="B140" s="102" t="s">
        <v>42</v>
      </c>
      <c r="C140" s="38" t="s">
        <v>3</v>
      </c>
      <c r="D140" s="60" t="s">
        <v>2</v>
      </c>
      <c r="E140" s="12" t="s">
        <v>165</v>
      </c>
      <c r="F140" s="132"/>
      <c r="G140" s="18">
        <f>SUM(G141:G148)</f>
        <v>23658449.810000002</v>
      </c>
    </row>
    <row r="141" spans="1:7" ht="29.25" customHeight="1">
      <c r="A141" s="220" t="s">
        <v>149</v>
      </c>
      <c r="B141" s="102" t="s">
        <v>42</v>
      </c>
      <c r="C141" s="43" t="s">
        <v>3</v>
      </c>
      <c r="D141" s="84" t="s">
        <v>2</v>
      </c>
      <c r="E141" s="8" t="s">
        <v>165</v>
      </c>
      <c r="F141" s="142" t="s">
        <v>151</v>
      </c>
      <c r="G141" s="19">
        <v>17818385</v>
      </c>
    </row>
    <row r="142" spans="1:7" ht="22.5" customHeight="1">
      <c r="A142" s="220" t="s">
        <v>153</v>
      </c>
      <c r="B142" s="102" t="s">
        <v>42</v>
      </c>
      <c r="C142" s="43" t="s">
        <v>3</v>
      </c>
      <c r="D142" s="84" t="s">
        <v>2</v>
      </c>
      <c r="E142" s="8" t="s">
        <v>165</v>
      </c>
      <c r="F142" s="142" t="s">
        <v>152</v>
      </c>
      <c r="G142" s="19">
        <v>606551</v>
      </c>
    </row>
    <row r="143" spans="1:7" ht="18" customHeight="1">
      <c r="A143" s="220" t="s">
        <v>111</v>
      </c>
      <c r="B143" s="102" t="s">
        <v>42</v>
      </c>
      <c r="C143" s="43" t="s">
        <v>3</v>
      </c>
      <c r="D143" s="84" t="s">
        <v>2</v>
      </c>
      <c r="E143" s="8" t="s">
        <v>165</v>
      </c>
      <c r="F143" s="142" t="s">
        <v>113</v>
      </c>
      <c r="G143" s="19">
        <v>16800</v>
      </c>
    </row>
    <row r="144" spans="1:7" ht="30" customHeight="1">
      <c r="A144" s="220" t="s">
        <v>154</v>
      </c>
      <c r="B144" s="102" t="s">
        <v>42</v>
      </c>
      <c r="C144" s="43" t="s">
        <v>3</v>
      </c>
      <c r="D144" s="84" t="s">
        <v>2</v>
      </c>
      <c r="E144" s="8" t="s">
        <v>165</v>
      </c>
      <c r="F144" s="142" t="s">
        <v>114</v>
      </c>
      <c r="G144" s="19">
        <v>4332750</v>
      </c>
    </row>
    <row r="145" spans="1:7" ht="42" customHeight="1">
      <c r="A145" s="246" t="s">
        <v>166</v>
      </c>
      <c r="B145" s="216" t="s">
        <v>42</v>
      </c>
      <c r="C145" s="189" t="s">
        <v>3</v>
      </c>
      <c r="D145" s="84" t="s">
        <v>2</v>
      </c>
      <c r="E145" s="8" t="s">
        <v>165</v>
      </c>
      <c r="F145" s="142" t="s">
        <v>167</v>
      </c>
      <c r="G145" s="19">
        <v>340000</v>
      </c>
    </row>
    <row r="146" spans="1:7" ht="27" customHeight="1">
      <c r="A146" s="220" t="s">
        <v>148</v>
      </c>
      <c r="B146" s="102" t="s">
        <v>42</v>
      </c>
      <c r="C146" s="43" t="s">
        <v>3</v>
      </c>
      <c r="D146" s="84" t="s">
        <v>2</v>
      </c>
      <c r="E146" s="8" t="s">
        <v>165</v>
      </c>
      <c r="F146" s="142" t="s">
        <v>144</v>
      </c>
      <c r="G146" s="19">
        <v>99245.94</v>
      </c>
    </row>
    <row r="147" spans="1:7" ht="19.5" customHeight="1">
      <c r="A147" s="220" t="s">
        <v>143</v>
      </c>
      <c r="B147" s="102" t="s">
        <v>42</v>
      </c>
      <c r="C147" s="43" t="s">
        <v>3</v>
      </c>
      <c r="D147" s="84" t="s">
        <v>2</v>
      </c>
      <c r="E147" s="8" t="s">
        <v>165</v>
      </c>
      <c r="F147" s="137" t="s">
        <v>146</v>
      </c>
      <c r="G147" s="19">
        <v>415800</v>
      </c>
    </row>
    <row r="148" spans="1:7" ht="18" customHeight="1">
      <c r="A148" s="220" t="s">
        <v>145</v>
      </c>
      <c r="B148" s="102" t="s">
        <v>42</v>
      </c>
      <c r="C148" s="43" t="s">
        <v>3</v>
      </c>
      <c r="D148" s="84" t="s">
        <v>2</v>
      </c>
      <c r="E148" s="8" t="s">
        <v>165</v>
      </c>
      <c r="F148" s="137" t="s">
        <v>147</v>
      </c>
      <c r="G148" s="19">
        <v>28917.87</v>
      </c>
    </row>
    <row r="149" spans="1:7" ht="45" customHeight="1">
      <c r="A149" s="241" t="s">
        <v>171</v>
      </c>
      <c r="B149" s="102" t="s">
        <v>42</v>
      </c>
      <c r="C149" s="190" t="s">
        <v>3</v>
      </c>
      <c r="D149" s="191" t="s">
        <v>2</v>
      </c>
      <c r="E149" s="168" t="s">
        <v>243</v>
      </c>
      <c r="F149" s="178"/>
      <c r="G149" s="179">
        <f>SUM(G150:G154)</f>
        <v>30112000</v>
      </c>
    </row>
    <row r="150" spans="1:7" ht="26.25" customHeight="1">
      <c r="A150" s="220" t="s">
        <v>149</v>
      </c>
      <c r="B150" s="102" t="s">
        <v>42</v>
      </c>
      <c r="C150" s="43" t="s">
        <v>3</v>
      </c>
      <c r="D150" s="84" t="s">
        <v>2</v>
      </c>
      <c r="E150" s="8" t="s">
        <v>243</v>
      </c>
      <c r="F150" s="142" t="s">
        <v>151</v>
      </c>
      <c r="G150" s="19">
        <v>28246000</v>
      </c>
    </row>
    <row r="151" spans="1:7" ht="28.5" customHeight="1">
      <c r="A151" s="220" t="s">
        <v>153</v>
      </c>
      <c r="B151" s="102" t="s">
        <v>42</v>
      </c>
      <c r="C151" s="43" t="s">
        <v>3</v>
      </c>
      <c r="D151" s="84" t="s">
        <v>2</v>
      </c>
      <c r="E151" s="8" t="s">
        <v>243</v>
      </c>
      <c r="F151" s="142" t="s">
        <v>152</v>
      </c>
      <c r="G151" s="19">
        <v>162440</v>
      </c>
    </row>
    <row r="152" spans="1:7" ht="25.5">
      <c r="A152" s="220" t="s">
        <v>111</v>
      </c>
      <c r="B152" s="102" t="s">
        <v>42</v>
      </c>
      <c r="C152" s="43" t="s">
        <v>3</v>
      </c>
      <c r="D152" s="84" t="s">
        <v>2</v>
      </c>
      <c r="E152" s="8" t="s">
        <v>243</v>
      </c>
      <c r="F152" s="142" t="s">
        <v>113</v>
      </c>
      <c r="G152" s="19">
        <v>3000</v>
      </c>
    </row>
    <row r="153" spans="1:7" ht="33" customHeight="1">
      <c r="A153" s="220" t="s">
        <v>154</v>
      </c>
      <c r="B153" s="102" t="s">
        <v>42</v>
      </c>
      <c r="C153" s="43" t="s">
        <v>3</v>
      </c>
      <c r="D153" s="84" t="s">
        <v>2</v>
      </c>
      <c r="E153" s="8" t="s">
        <v>243</v>
      </c>
      <c r="F153" s="142" t="s">
        <v>114</v>
      </c>
      <c r="G153" s="19">
        <v>655560</v>
      </c>
    </row>
    <row r="154" spans="1:7" ht="39" customHeight="1">
      <c r="A154" s="246" t="s">
        <v>166</v>
      </c>
      <c r="B154" s="102" t="s">
        <v>42</v>
      </c>
      <c r="C154" s="189" t="s">
        <v>3</v>
      </c>
      <c r="D154" s="84" t="s">
        <v>2</v>
      </c>
      <c r="E154" s="8" t="s">
        <v>243</v>
      </c>
      <c r="F154" s="142" t="s">
        <v>167</v>
      </c>
      <c r="G154" s="19">
        <v>1045000</v>
      </c>
    </row>
    <row r="155" spans="1:7" ht="16.5" customHeight="1">
      <c r="A155" s="228" t="s">
        <v>92</v>
      </c>
      <c r="B155" s="102" t="s">
        <v>42</v>
      </c>
      <c r="C155" s="36" t="s">
        <v>3</v>
      </c>
      <c r="D155" s="61" t="s">
        <v>2</v>
      </c>
      <c r="E155" s="30" t="s">
        <v>168</v>
      </c>
      <c r="F155" s="130"/>
      <c r="G155" s="31">
        <f>G156+G157</f>
        <v>1090000</v>
      </c>
    </row>
    <row r="156" spans="1:7" ht="27.75" customHeight="1">
      <c r="A156" s="244" t="s">
        <v>153</v>
      </c>
      <c r="B156" s="102" t="s">
        <v>42</v>
      </c>
      <c r="C156" s="35" t="s">
        <v>3</v>
      </c>
      <c r="D156" s="59" t="s">
        <v>2</v>
      </c>
      <c r="E156" s="8" t="s">
        <v>168</v>
      </c>
      <c r="F156" s="137" t="s">
        <v>152</v>
      </c>
      <c r="G156" s="19">
        <v>990000</v>
      </c>
    </row>
    <row r="157" spans="1:7" ht="15.75" customHeight="1">
      <c r="A157" s="244" t="s">
        <v>108</v>
      </c>
      <c r="B157" s="102" t="s">
        <v>42</v>
      </c>
      <c r="C157" s="35" t="s">
        <v>3</v>
      </c>
      <c r="D157" s="59" t="s">
        <v>2</v>
      </c>
      <c r="E157" s="8" t="s">
        <v>168</v>
      </c>
      <c r="F157" s="137" t="s">
        <v>107</v>
      </c>
      <c r="G157" s="19">
        <v>100000</v>
      </c>
    </row>
    <row r="158" spans="1:7" ht="25.5" customHeight="1">
      <c r="A158" s="228" t="s">
        <v>50</v>
      </c>
      <c r="B158" s="102" t="s">
        <v>42</v>
      </c>
      <c r="C158" s="36" t="s">
        <v>3</v>
      </c>
      <c r="D158" s="61" t="s">
        <v>2</v>
      </c>
      <c r="E158" s="30" t="s">
        <v>169</v>
      </c>
      <c r="F158" s="130"/>
      <c r="G158" s="31">
        <f>SUM(G159:G161)</f>
        <v>700000</v>
      </c>
    </row>
    <row r="159" spans="1:7" ht="33" customHeight="1">
      <c r="A159" s="220" t="s">
        <v>154</v>
      </c>
      <c r="B159" s="102" t="s">
        <v>42</v>
      </c>
      <c r="C159" s="54" t="s">
        <v>3</v>
      </c>
      <c r="D159" s="8" t="s">
        <v>2</v>
      </c>
      <c r="E159" s="8" t="s">
        <v>169</v>
      </c>
      <c r="F159" s="8" t="s">
        <v>114</v>
      </c>
      <c r="G159" s="19">
        <v>467500</v>
      </c>
    </row>
    <row r="160" spans="1:7" ht="57" customHeight="1">
      <c r="A160" s="220" t="s">
        <v>149</v>
      </c>
      <c r="B160" s="102" t="s">
        <v>42</v>
      </c>
      <c r="C160" s="54" t="s">
        <v>3</v>
      </c>
      <c r="D160" s="8" t="s">
        <v>2</v>
      </c>
      <c r="E160" s="8" t="s">
        <v>169</v>
      </c>
      <c r="F160" s="8" t="s">
        <v>151</v>
      </c>
      <c r="G160" s="19">
        <v>132500</v>
      </c>
    </row>
    <row r="161" spans="1:7" ht="12.75">
      <c r="A161" s="244" t="s">
        <v>108</v>
      </c>
      <c r="B161" s="102" t="s">
        <v>42</v>
      </c>
      <c r="C161" s="54" t="s">
        <v>3</v>
      </c>
      <c r="D161" s="8" t="s">
        <v>2</v>
      </c>
      <c r="E161" s="8" t="s">
        <v>169</v>
      </c>
      <c r="F161" s="8" t="s">
        <v>107</v>
      </c>
      <c r="G161" s="19">
        <v>100000</v>
      </c>
    </row>
    <row r="162" spans="1:7" ht="15.75" customHeight="1">
      <c r="A162" s="228" t="s">
        <v>267</v>
      </c>
      <c r="B162" s="102" t="s">
        <v>42</v>
      </c>
      <c r="C162" s="36" t="s">
        <v>3</v>
      </c>
      <c r="D162" s="61" t="s">
        <v>2</v>
      </c>
      <c r="E162" s="30" t="s">
        <v>266</v>
      </c>
      <c r="F162" s="130"/>
      <c r="G162" s="31">
        <f>G163</f>
        <v>315000</v>
      </c>
    </row>
    <row r="163" spans="1:7" ht="18.75" customHeight="1">
      <c r="A163" s="244" t="s">
        <v>201</v>
      </c>
      <c r="B163" s="102" t="s">
        <v>42</v>
      </c>
      <c r="C163" s="35" t="s">
        <v>3</v>
      </c>
      <c r="D163" s="59" t="s">
        <v>2</v>
      </c>
      <c r="E163" s="8" t="s">
        <v>266</v>
      </c>
      <c r="F163" s="8" t="s">
        <v>202</v>
      </c>
      <c r="G163" s="19">
        <v>315000</v>
      </c>
    </row>
    <row r="164" spans="1:7" ht="19.5" customHeight="1">
      <c r="A164" s="228" t="s">
        <v>268</v>
      </c>
      <c r="B164" s="102" t="s">
        <v>42</v>
      </c>
      <c r="C164" s="36" t="s">
        <v>3</v>
      </c>
      <c r="D164" s="61" t="s">
        <v>2</v>
      </c>
      <c r="E164" s="30" t="s">
        <v>269</v>
      </c>
      <c r="F164" s="130"/>
      <c r="G164" s="31">
        <f>G165</f>
        <v>35000</v>
      </c>
    </row>
    <row r="165" spans="1:7" ht="28.5" customHeight="1">
      <c r="A165" s="244" t="s">
        <v>201</v>
      </c>
      <c r="B165" s="102" t="s">
        <v>42</v>
      </c>
      <c r="C165" s="35" t="s">
        <v>3</v>
      </c>
      <c r="D165" s="59" t="s">
        <v>2</v>
      </c>
      <c r="E165" s="8" t="s">
        <v>269</v>
      </c>
      <c r="F165" s="8" t="s">
        <v>202</v>
      </c>
      <c r="G165" s="19">
        <v>35000</v>
      </c>
    </row>
    <row r="166" spans="1:7" ht="16.5" customHeight="1">
      <c r="A166" s="228" t="s">
        <v>228</v>
      </c>
      <c r="B166" s="102" t="s">
        <v>42</v>
      </c>
      <c r="C166" s="36" t="s">
        <v>3</v>
      </c>
      <c r="D166" s="61" t="s">
        <v>2</v>
      </c>
      <c r="E166" s="30" t="s">
        <v>245</v>
      </c>
      <c r="F166" s="130"/>
      <c r="G166" s="31">
        <f>G167</f>
        <v>3310000</v>
      </c>
    </row>
    <row r="167" spans="1:7" ht="25.5" customHeight="1">
      <c r="A167" s="220" t="s">
        <v>154</v>
      </c>
      <c r="B167" s="102" t="s">
        <v>42</v>
      </c>
      <c r="C167" s="35" t="s">
        <v>3</v>
      </c>
      <c r="D167" s="59" t="s">
        <v>2</v>
      </c>
      <c r="E167" s="8" t="s">
        <v>245</v>
      </c>
      <c r="F167" s="8" t="s">
        <v>114</v>
      </c>
      <c r="G167" s="19">
        <f>1980000+1330000</f>
        <v>3310000</v>
      </c>
    </row>
    <row r="168" spans="1:7" ht="20.25" customHeight="1">
      <c r="A168" s="242" t="s">
        <v>26</v>
      </c>
      <c r="B168" s="102" t="s">
        <v>42</v>
      </c>
      <c r="C168" s="41" t="s">
        <v>3</v>
      </c>
      <c r="D168" s="81" t="s">
        <v>9</v>
      </c>
      <c r="E168" s="7"/>
      <c r="F168" s="152"/>
      <c r="G168" s="22">
        <f>G169+G171+G179+G181+G188+G190+G192+G194+G197+G201+G210+G212+G215+G217+G219</f>
        <v>200447813.21</v>
      </c>
    </row>
    <row r="169" spans="1:7" ht="39.75" customHeight="1">
      <c r="A169" s="247" t="s">
        <v>322</v>
      </c>
      <c r="B169" s="102" t="s">
        <v>42</v>
      </c>
      <c r="C169" s="194" t="s">
        <v>3</v>
      </c>
      <c r="D169" s="82" t="s">
        <v>9</v>
      </c>
      <c r="E169" s="162" t="s">
        <v>323</v>
      </c>
      <c r="F169" s="153"/>
      <c r="G169" s="18">
        <f>G170</f>
        <v>1085280</v>
      </c>
    </row>
    <row r="170" spans="1:7" ht="19.5" customHeight="1">
      <c r="A170" s="244" t="s">
        <v>108</v>
      </c>
      <c r="B170" s="102" t="s">
        <v>42</v>
      </c>
      <c r="C170" s="54" t="s">
        <v>3</v>
      </c>
      <c r="D170" s="8" t="s">
        <v>9</v>
      </c>
      <c r="E170" s="8" t="s">
        <v>323</v>
      </c>
      <c r="F170" s="142" t="s">
        <v>107</v>
      </c>
      <c r="G170" s="19">
        <v>1085280</v>
      </c>
    </row>
    <row r="171" spans="1:7" ht="51">
      <c r="A171" s="228" t="s">
        <v>58</v>
      </c>
      <c r="B171" s="102" t="s">
        <v>42</v>
      </c>
      <c r="C171" s="42" t="s">
        <v>3</v>
      </c>
      <c r="D171" s="83" t="s">
        <v>9</v>
      </c>
      <c r="E171" s="30" t="s">
        <v>170</v>
      </c>
      <c r="F171" s="150"/>
      <c r="G171" s="31">
        <f>SUM(G172:G178)</f>
        <v>12644000</v>
      </c>
    </row>
    <row r="172" spans="1:7" ht="26.25" customHeight="1">
      <c r="A172" s="220" t="s">
        <v>149</v>
      </c>
      <c r="B172" s="102" t="s">
        <v>42</v>
      </c>
      <c r="C172" s="43" t="s">
        <v>3</v>
      </c>
      <c r="D172" s="84" t="s">
        <v>9</v>
      </c>
      <c r="E172" s="8" t="s">
        <v>170</v>
      </c>
      <c r="F172" s="142" t="s">
        <v>151</v>
      </c>
      <c r="G172" s="19">
        <v>8233000</v>
      </c>
    </row>
    <row r="173" spans="1:7" ht="45" customHeight="1">
      <c r="A173" s="220" t="s">
        <v>153</v>
      </c>
      <c r="B173" s="102" t="s">
        <v>42</v>
      </c>
      <c r="C173" s="43" t="s">
        <v>3</v>
      </c>
      <c r="D173" s="84" t="s">
        <v>9</v>
      </c>
      <c r="E173" s="8" t="s">
        <v>170</v>
      </c>
      <c r="F173" s="142" t="s">
        <v>152</v>
      </c>
      <c r="G173" s="19">
        <v>207500</v>
      </c>
    </row>
    <row r="174" spans="1:7" ht="63.75" customHeight="1">
      <c r="A174" s="220" t="s">
        <v>111</v>
      </c>
      <c r="B174" s="102" t="s">
        <v>42</v>
      </c>
      <c r="C174" s="43" t="s">
        <v>3</v>
      </c>
      <c r="D174" s="84" t="s">
        <v>9</v>
      </c>
      <c r="E174" s="8" t="s">
        <v>170</v>
      </c>
      <c r="F174" s="142" t="s">
        <v>113</v>
      </c>
      <c r="G174" s="19"/>
    </row>
    <row r="175" spans="1:7" ht="25.5" customHeight="1">
      <c r="A175" s="220" t="s">
        <v>154</v>
      </c>
      <c r="B175" s="102" t="s">
        <v>42</v>
      </c>
      <c r="C175" s="43" t="s">
        <v>3</v>
      </c>
      <c r="D175" s="84" t="s">
        <v>9</v>
      </c>
      <c r="E175" s="8" t="s">
        <v>170</v>
      </c>
      <c r="F175" s="142" t="s">
        <v>114</v>
      </c>
      <c r="G175" s="19">
        <v>3847500</v>
      </c>
    </row>
    <row r="176" spans="1:7" ht="23.25" customHeight="1">
      <c r="A176" s="220" t="s">
        <v>173</v>
      </c>
      <c r="B176" s="102" t="s">
        <v>42</v>
      </c>
      <c r="C176" s="43" t="s">
        <v>3</v>
      </c>
      <c r="D176" s="84" t="s">
        <v>9</v>
      </c>
      <c r="E176" s="8" t="s">
        <v>170</v>
      </c>
      <c r="F176" s="142" t="s">
        <v>174</v>
      </c>
      <c r="G176" s="19">
        <v>289000</v>
      </c>
    </row>
    <row r="177" spans="1:7" ht="12.75">
      <c r="A177" s="220" t="s">
        <v>143</v>
      </c>
      <c r="B177" s="102" t="s">
        <v>42</v>
      </c>
      <c r="C177" s="43" t="s">
        <v>3</v>
      </c>
      <c r="D177" s="84" t="s">
        <v>9</v>
      </c>
      <c r="E177" s="8" t="s">
        <v>170</v>
      </c>
      <c r="F177" s="137" t="s">
        <v>146</v>
      </c>
      <c r="G177" s="19">
        <v>57000</v>
      </c>
    </row>
    <row r="178" spans="1:7" ht="12.75">
      <c r="A178" s="220" t="s">
        <v>145</v>
      </c>
      <c r="B178" s="102" t="s">
        <v>42</v>
      </c>
      <c r="C178" s="43" t="s">
        <v>3</v>
      </c>
      <c r="D178" s="84" t="s">
        <v>9</v>
      </c>
      <c r="E178" s="8" t="s">
        <v>170</v>
      </c>
      <c r="F178" s="137" t="s">
        <v>147</v>
      </c>
      <c r="G178" s="19">
        <v>10000</v>
      </c>
    </row>
    <row r="179" spans="1:7" ht="24" customHeight="1">
      <c r="A179" s="248" t="s">
        <v>179</v>
      </c>
      <c r="B179" s="102" t="s">
        <v>42</v>
      </c>
      <c r="C179" s="192" t="s">
        <v>3</v>
      </c>
      <c r="D179" s="193" t="s">
        <v>9</v>
      </c>
      <c r="E179" s="162" t="s">
        <v>180</v>
      </c>
      <c r="F179" s="163"/>
      <c r="G179" s="164">
        <f>G180</f>
        <v>2453515.59</v>
      </c>
    </row>
    <row r="180" spans="1:7" ht="36.75" customHeight="1">
      <c r="A180" s="220" t="s">
        <v>154</v>
      </c>
      <c r="B180" s="102" t="s">
        <v>42</v>
      </c>
      <c r="C180" s="43" t="s">
        <v>3</v>
      </c>
      <c r="D180" s="84" t="s">
        <v>9</v>
      </c>
      <c r="E180" s="8" t="s">
        <v>180</v>
      </c>
      <c r="F180" s="137" t="s">
        <v>114</v>
      </c>
      <c r="G180" s="19">
        <v>2453515.59</v>
      </c>
    </row>
    <row r="181" spans="1:7" ht="17.25" customHeight="1">
      <c r="A181" s="245" t="s">
        <v>27</v>
      </c>
      <c r="B181" s="102" t="s">
        <v>42</v>
      </c>
      <c r="C181" s="44" t="s">
        <v>3</v>
      </c>
      <c r="D181" s="82" t="s">
        <v>9</v>
      </c>
      <c r="E181" s="12" t="s">
        <v>175</v>
      </c>
      <c r="F181" s="153"/>
      <c r="G181" s="18">
        <f>SUM(G182:G187)</f>
        <v>18425784.6</v>
      </c>
    </row>
    <row r="182" spans="1:7" ht="27.75" customHeight="1">
      <c r="A182" s="220" t="s">
        <v>153</v>
      </c>
      <c r="B182" s="102" t="s">
        <v>42</v>
      </c>
      <c r="C182" s="43" t="s">
        <v>3</v>
      </c>
      <c r="D182" s="84" t="s">
        <v>9</v>
      </c>
      <c r="E182" s="8" t="s">
        <v>175</v>
      </c>
      <c r="F182" s="142" t="s">
        <v>152</v>
      </c>
      <c r="G182" s="19">
        <v>49800</v>
      </c>
    </row>
    <row r="183" spans="1:7" ht="27.75" customHeight="1">
      <c r="A183" s="220" t="s">
        <v>154</v>
      </c>
      <c r="B183" s="102" t="s">
        <v>42</v>
      </c>
      <c r="C183" s="43" t="s">
        <v>3</v>
      </c>
      <c r="D183" s="84" t="s">
        <v>9</v>
      </c>
      <c r="E183" s="8" t="s">
        <v>175</v>
      </c>
      <c r="F183" s="142" t="s">
        <v>114</v>
      </c>
      <c r="G183" s="19">
        <v>7465845.29</v>
      </c>
    </row>
    <row r="184" spans="1:7" ht="17.25" customHeight="1">
      <c r="A184" s="246" t="s">
        <v>166</v>
      </c>
      <c r="B184" s="102" t="s">
        <v>42</v>
      </c>
      <c r="C184" s="189" t="s">
        <v>3</v>
      </c>
      <c r="D184" s="84" t="s">
        <v>9</v>
      </c>
      <c r="E184" s="8" t="s">
        <v>175</v>
      </c>
      <c r="F184" s="142" t="s">
        <v>167</v>
      </c>
      <c r="G184" s="19">
        <v>9775584.6</v>
      </c>
    </row>
    <row r="185" spans="1:7" ht="17.25" customHeight="1">
      <c r="A185" s="249" t="s">
        <v>148</v>
      </c>
      <c r="B185" s="102" t="s">
        <v>42</v>
      </c>
      <c r="C185" s="189" t="s">
        <v>3</v>
      </c>
      <c r="D185" s="84" t="s">
        <v>9</v>
      </c>
      <c r="E185" s="8" t="s">
        <v>175</v>
      </c>
      <c r="F185" s="142" t="s">
        <v>144</v>
      </c>
      <c r="G185" s="19">
        <f>126534.71+35000</f>
        <v>161534.71000000002</v>
      </c>
    </row>
    <row r="186" spans="1:7" ht="18.75" customHeight="1">
      <c r="A186" s="249" t="s">
        <v>143</v>
      </c>
      <c r="B186" s="102" t="s">
        <v>42</v>
      </c>
      <c r="C186" s="189" t="s">
        <v>3</v>
      </c>
      <c r="D186" s="84" t="s">
        <v>9</v>
      </c>
      <c r="E186" s="8" t="s">
        <v>175</v>
      </c>
      <c r="F186" s="137" t="s">
        <v>146</v>
      </c>
      <c r="G186" s="19">
        <v>832120</v>
      </c>
    </row>
    <row r="187" spans="1:7" ht="30" customHeight="1">
      <c r="A187" s="249" t="s">
        <v>145</v>
      </c>
      <c r="B187" s="102" t="s">
        <v>42</v>
      </c>
      <c r="C187" s="189" t="s">
        <v>3</v>
      </c>
      <c r="D187" s="84" t="s">
        <v>9</v>
      </c>
      <c r="E187" s="8" t="s">
        <v>175</v>
      </c>
      <c r="F187" s="137" t="s">
        <v>147</v>
      </c>
      <c r="G187" s="19">
        <v>140900</v>
      </c>
    </row>
    <row r="188" spans="1:7" ht="26.25" customHeight="1">
      <c r="A188" s="250" t="s">
        <v>228</v>
      </c>
      <c r="B188" s="102" t="s">
        <v>42</v>
      </c>
      <c r="C188" s="53" t="s">
        <v>3</v>
      </c>
      <c r="D188" s="61" t="s">
        <v>9</v>
      </c>
      <c r="E188" s="30" t="s">
        <v>245</v>
      </c>
      <c r="F188" s="130"/>
      <c r="G188" s="31">
        <f>G189</f>
        <v>9014000</v>
      </c>
    </row>
    <row r="189" spans="1:7" ht="24" customHeight="1">
      <c r="A189" s="249" t="s">
        <v>154</v>
      </c>
      <c r="B189" s="102" t="s">
        <v>42</v>
      </c>
      <c r="C189" s="54" t="s">
        <v>3</v>
      </c>
      <c r="D189" s="59" t="s">
        <v>9</v>
      </c>
      <c r="E189" s="8" t="s">
        <v>245</v>
      </c>
      <c r="F189" s="8" t="s">
        <v>114</v>
      </c>
      <c r="G189" s="19">
        <f>6179000+2835000</f>
        <v>9014000</v>
      </c>
    </row>
    <row r="190" spans="1:7" ht="22.5" customHeight="1">
      <c r="A190" s="251" t="s">
        <v>28</v>
      </c>
      <c r="B190" s="102" t="s">
        <v>42</v>
      </c>
      <c r="C190" s="57" t="s">
        <v>3</v>
      </c>
      <c r="D190" s="82" t="s">
        <v>9</v>
      </c>
      <c r="E190" s="12" t="s">
        <v>176</v>
      </c>
      <c r="F190" s="153"/>
      <c r="G190" s="18">
        <f>G191</f>
        <v>17914000</v>
      </c>
    </row>
    <row r="191" spans="1:7" ht="38.25">
      <c r="A191" s="246" t="s">
        <v>166</v>
      </c>
      <c r="B191" s="102" t="s">
        <v>42</v>
      </c>
      <c r="C191" s="189" t="s">
        <v>3</v>
      </c>
      <c r="D191" s="84" t="s">
        <v>9</v>
      </c>
      <c r="E191" s="8" t="s">
        <v>176</v>
      </c>
      <c r="F191" s="151" t="s">
        <v>167</v>
      </c>
      <c r="G191" s="19">
        <v>17914000</v>
      </c>
    </row>
    <row r="192" spans="1:7" ht="21" customHeight="1">
      <c r="A192" s="251" t="s">
        <v>181</v>
      </c>
      <c r="B192" s="102" t="s">
        <v>42</v>
      </c>
      <c r="C192" s="57" t="s">
        <v>3</v>
      </c>
      <c r="D192" s="82" t="s">
        <v>9</v>
      </c>
      <c r="E192" s="12" t="s">
        <v>182</v>
      </c>
      <c r="F192" s="153"/>
      <c r="G192" s="18">
        <f>G193</f>
        <v>197505</v>
      </c>
    </row>
    <row r="193" spans="1:7" ht="20.25" customHeight="1">
      <c r="A193" s="249" t="s">
        <v>154</v>
      </c>
      <c r="B193" s="102" t="s">
        <v>42</v>
      </c>
      <c r="C193" s="189" t="s">
        <v>3</v>
      </c>
      <c r="D193" s="84" t="s">
        <v>9</v>
      </c>
      <c r="E193" s="8" t="s">
        <v>182</v>
      </c>
      <c r="F193" s="151" t="s">
        <v>114</v>
      </c>
      <c r="G193" s="19">
        <v>197505</v>
      </c>
    </row>
    <row r="194" spans="1:7" ht="32.25" customHeight="1">
      <c r="A194" s="228" t="s">
        <v>92</v>
      </c>
      <c r="B194" s="102" t="s">
        <v>42</v>
      </c>
      <c r="C194" s="36" t="s">
        <v>3</v>
      </c>
      <c r="D194" s="61" t="s">
        <v>9</v>
      </c>
      <c r="E194" s="30" t="s">
        <v>168</v>
      </c>
      <c r="F194" s="130"/>
      <c r="G194" s="31">
        <f>G195+G196</f>
        <v>5431000</v>
      </c>
    </row>
    <row r="195" spans="1:7" ht="38.25" customHeight="1">
      <c r="A195" s="244" t="s">
        <v>153</v>
      </c>
      <c r="B195" s="102" t="s">
        <v>42</v>
      </c>
      <c r="C195" s="35" t="s">
        <v>3</v>
      </c>
      <c r="D195" s="59" t="s">
        <v>9</v>
      </c>
      <c r="E195" s="8" t="s">
        <v>168</v>
      </c>
      <c r="F195" s="137" t="s">
        <v>152</v>
      </c>
      <c r="G195" s="23">
        <v>4196618.12</v>
      </c>
    </row>
    <row r="196" spans="1:7" ht="24.75" customHeight="1">
      <c r="A196" s="244" t="s">
        <v>108</v>
      </c>
      <c r="B196" s="102" t="s">
        <v>42</v>
      </c>
      <c r="C196" s="35" t="s">
        <v>3</v>
      </c>
      <c r="D196" s="59" t="s">
        <v>9</v>
      </c>
      <c r="E196" s="8" t="s">
        <v>168</v>
      </c>
      <c r="F196" s="137" t="s">
        <v>107</v>
      </c>
      <c r="G196" s="19">
        <v>1234381.88</v>
      </c>
    </row>
    <row r="197" spans="1:7" ht="16.5" customHeight="1">
      <c r="A197" s="228" t="s">
        <v>50</v>
      </c>
      <c r="B197" s="102" t="s">
        <v>42</v>
      </c>
      <c r="C197" s="36" t="s">
        <v>3</v>
      </c>
      <c r="D197" s="61" t="s">
        <v>9</v>
      </c>
      <c r="E197" s="30" t="s">
        <v>169</v>
      </c>
      <c r="F197" s="130"/>
      <c r="G197" s="31">
        <f>SUM(G198:G200)</f>
        <v>107000</v>
      </c>
    </row>
    <row r="198" spans="1:7" ht="26.25" customHeight="1">
      <c r="A198" s="220" t="s">
        <v>154</v>
      </c>
      <c r="B198" s="102" t="s">
        <v>42</v>
      </c>
      <c r="C198" s="54" t="s">
        <v>3</v>
      </c>
      <c r="D198" s="8" t="s">
        <v>9</v>
      </c>
      <c r="E198" s="8" t="s">
        <v>169</v>
      </c>
      <c r="F198" s="8" t="s">
        <v>114</v>
      </c>
      <c r="G198" s="19">
        <v>72000</v>
      </c>
    </row>
    <row r="199" spans="1:7" ht="42.75" customHeight="1">
      <c r="A199" s="220" t="s">
        <v>149</v>
      </c>
      <c r="B199" s="102" t="s">
        <v>42</v>
      </c>
      <c r="C199" s="54" t="s">
        <v>3</v>
      </c>
      <c r="D199" s="8" t="s">
        <v>9</v>
      </c>
      <c r="E199" s="8" t="s">
        <v>169</v>
      </c>
      <c r="F199" s="8" t="s">
        <v>151</v>
      </c>
      <c r="G199" s="19">
        <v>15000</v>
      </c>
    </row>
    <row r="200" spans="1:7" ht="26.25" customHeight="1">
      <c r="A200" s="244" t="s">
        <v>108</v>
      </c>
      <c r="B200" s="102" t="s">
        <v>42</v>
      </c>
      <c r="C200" s="54" t="s">
        <v>3</v>
      </c>
      <c r="D200" s="8" t="s">
        <v>9</v>
      </c>
      <c r="E200" s="8" t="s">
        <v>169</v>
      </c>
      <c r="F200" s="8" t="s">
        <v>107</v>
      </c>
      <c r="G200" s="19">
        <v>20000</v>
      </c>
    </row>
    <row r="201" spans="1:7" ht="31.5" customHeight="1">
      <c r="A201" s="247" t="s">
        <v>183</v>
      </c>
      <c r="B201" s="102" t="s">
        <v>42</v>
      </c>
      <c r="C201" s="194" t="s">
        <v>3</v>
      </c>
      <c r="D201" s="82" t="s">
        <v>9</v>
      </c>
      <c r="E201" s="162" t="s">
        <v>172</v>
      </c>
      <c r="F201" s="153"/>
      <c r="G201" s="18">
        <f>SUM(G202:G209)</f>
        <v>131429000</v>
      </c>
    </row>
    <row r="202" spans="1:7" ht="29.25" customHeight="1">
      <c r="A202" s="220" t="s">
        <v>149</v>
      </c>
      <c r="B202" s="102" t="s">
        <v>42</v>
      </c>
      <c r="C202" s="54" t="s">
        <v>3</v>
      </c>
      <c r="D202" s="8" t="s">
        <v>9</v>
      </c>
      <c r="E202" s="8" t="s">
        <v>172</v>
      </c>
      <c r="F202" s="142" t="s">
        <v>151</v>
      </c>
      <c r="G202" s="19">
        <v>68345169.65</v>
      </c>
    </row>
    <row r="203" spans="1:7" ht="12.75">
      <c r="A203" s="220" t="s">
        <v>153</v>
      </c>
      <c r="B203" s="102" t="s">
        <v>42</v>
      </c>
      <c r="C203" s="54" t="s">
        <v>3</v>
      </c>
      <c r="D203" s="8" t="s">
        <v>9</v>
      </c>
      <c r="E203" s="8" t="s">
        <v>172</v>
      </c>
      <c r="F203" s="142" t="s">
        <v>152</v>
      </c>
      <c r="G203" s="19">
        <v>982320</v>
      </c>
    </row>
    <row r="204" spans="1:7" ht="25.5">
      <c r="A204" s="220" t="s">
        <v>111</v>
      </c>
      <c r="B204" s="102" t="s">
        <v>42</v>
      </c>
      <c r="C204" s="54" t="s">
        <v>3</v>
      </c>
      <c r="D204" s="8" t="s">
        <v>9</v>
      </c>
      <c r="E204" s="8" t="s">
        <v>172</v>
      </c>
      <c r="F204" s="142" t="s">
        <v>113</v>
      </c>
      <c r="G204" s="19"/>
    </row>
    <row r="205" spans="1:7" ht="25.5">
      <c r="A205" s="220" t="s">
        <v>154</v>
      </c>
      <c r="B205" s="102" t="s">
        <v>42</v>
      </c>
      <c r="C205" s="54" t="s">
        <v>3</v>
      </c>
      <c r="D205" s="8" t="s">
        <v>9</v>
      </c>
      <c r="E205" s="8" t="s">
        <v>172</v>
      </c>
      <c r="F205" s="142" t="s">
        <v>114</v>
      </c>
      <c r="G205" s="19">
        <v>3446050.35</v>
      </c>
    </row>
    <row r="206" spans="1:7" ht="38.25">
      <c r="A206" s="246" t="s">
        <v>166</v>
      </c>
      <c r="B206" s="102" t="s">
        <v>42</v>
      </c>
      <c r="C206" s="54" t="s">
        <v>3</v>
      </c>
      <c r="D206" s="8" t="s">
        <v>9</v>
      </c>
      <c r="E206" s="8" t="s">
        <v>172</v>
      </c>
      <c r="F206" s="142" t="s">
        <v>167</v>
      </c>
      <c r="G206" s="19">
        <v>58548900</v>
      </c>
    </row>
    <row r="207" spans="1:7" ht="63.75">
      <c r="A207" s="220" t="s">
        <v>148</v>
      </c>
      <c r="B207" s="102" t="s">
        <v>42</v>
      </c>
      <c r="C207" s="54" t="s">
        <v>3</v>
      </c>
      <c r="D207" s="8" t="s">
        <v>9</v>
      </c>
      <c r="E207" s="8" t="s">
        <v>172</v>
      </c>
      <c r="F207" s="142" t="s">
        <v>144</v>
      </c>
      <c r="G207" s="19"/>
    </row>
    <row r="208" spans="1:7" ht="12.75">
      <c r="A208" s="220" t="s">
        <v>143</v>
      </c>
      <c r="B208" s="102" t="s">
        <v>42</v>
      </c>
      <c r="C208" s="54" t="s">
        <v>3</v>
      </c>
      <c r="D208" s="8" t="s">
        <v>9</v>
      </c>
      <c r="E208" s="8" t="s">
        <v>172</v>
      </c>
      <c r="F208" s="137" t="s">
        <v>146</v>
      </c>
      <c r="G208" s="19">
        <v>71560</v>
      </c>
    </row>
    <row r="209" spans="1:7" ht="12.75">
      <c r="A209" s="220" t="s">
        <v>145</v>
      </c>
      <c r="B209" s="102" t="s">
        <v>42</v>
      </c>
      <c r="C209" s="54" t="s">
        <v>3</v>
      </c>
      <c r="D209" s="8" t="s">
        <v>9</v>
      </c>
      <c r="E209" s="8" t="s">
        <v>172</v>
      </c>
      <c r="F209" s="137" t="s">
        <v>147</v>
      </c>
      <c r="G209" s="19">
        <v>35000</v>
      </c>
    </row>
    <row r="210" spans="1:7" ht="38.25">
      <c r="A210" s="247" t="s">
        <v>270</v>
      </c>
      <c r="B210" s="102" t="s">
        <v>42</v>
      </c>
      <c r="C210" s="194" t="s">
        <v>3</v>
      </c>
      <c r="D210" s="82" t="s">
        <v>9</v>
      </c>
      <c r="E210" s="162" t="s">
        <v>271</v>
      </c>
      <c r="F210" s="153"/>
      <c r="G210" s="18">
        <f>G211</f>
        <v>80400</v>
      </c>
    </row>
    <row r="211" spans="1:7" ht="25.5">
      <c r="A211" s="220" t="s">
        <v>149</v>
      </c>
      <c r="B211" s="102" t="s">
        <v>42</v>
      </c>
      <c r="C211" s="54" t="s">
        <v>3</v>
      </c>
      <c r="D211" s="8" t="s">
        <v>9</v>
      </c>
      <c r="E211" s="8" t="s">
        <v>271</v>
      </c>
      <c r="F211" s="142" t="s">
        <v>151</v>
      </c>
      <c r="G211" s="19">
        <f>52000+28400</f>
        <v>80400</v>
      </c>
    </row>
    <row r="212" spans="1:7" ht="25.5">
      <c r="A212" s="247" t="s">
        <v>272</v>
      </c>
      <c r="B212" s="102" t="s">
        <v>42</v>
      </c>
      <c r="C212" s="194" t="s">
        <v>3</v>
      </c>
      <c r="D212" s="82" t="s">
        <v>9</v>
      </c>
      <c r="E212" s="162" t="s">
        <v>273</v>
      </c>
      <c r="F212" s="153"/>
      <c r="G212" s="18">
        <f>G213+G214</f>
        <v>590000</v>
      </c>
    </row>
    <row r="213" spans="1:7" ht="25.5">
      <c r="A213" s="220" t="s">
        <v>154</v>
      </c>
      <c r="B213" s="102" t="s">
        <v>42</v>
      </c>
      <c r="C213" s="54" t="s">
        <v>3</v>
      </c>
      <c r="D213" s="8" t="s">
        <v>9</v>
      </c>
      <c r="E213" s="8" t="s">
        <v>273</v>
      </c>
      <c r="F213" s="142" t="s">
        <v>114</v>
      </c>
      <c r="G213" s="19">
        <f>257140+31860</f>
        <v>289000</v>
      </c>
    </row>
    <row r="214" spans="1:7" ht="12.75">
      <c r="A214" s="244" t="s">
        <v>108</v>
      </c>
      <c r="B214" s="102" t="s">
        <v>42</v>
      </c>
      <c r="C214" s="54" t="s">
        <v>3</v>
      </c>
      <c r="D214" s="8" t="s">
        <v>9</v>
      </c>
      <c r="E214" s="8" t="s">
        <v>273</v>
      </c>
      <c r="F214" s="142" t="s">
        <v>107</v>
      </c>
      <c r="G214" s="19">
        <v>301000</v>
      </c>
    </row>
    <row r="215" spans="1:7" ht="12.75">
      <c r="A215" s="247" t="s">
        <v>294</v>
      </c>
      <c r="B215" s="102" t="s">
        <v>42</v>
      </c>
      <c r="C215" s="194" t="s">
        <v>3</v>
      </c>
      <c r="D215" s="82" t="s">
        <v>9</v>
      </c>
      <c r="E215" s="162" t="s">
        <v>295</v>
      </c>
      <c r="F215" s="153"/>
      <c r="G215" s="18">
        <f>G216</f>
        <v>988117</v>
      </c>
    </row>
    <row r="216" spans="1:7" ht="12.75">
      <c r="A216" s="244" t="s">
        <v>108</v>
      </c>
      <c r="B216" s="102" t="s">
        <v>42</v>
      </c>
      <c r="C216" s="54" t="s">
        <v>3</v>
      </c>
      <c r="D216" s="8" t="s">
        <v>9</v>
      </c>
      <c r="E216" s="8" t="s">
        <v>295</v>
      </c>
      <c r="F216" s="142" t="s">
        <v>107</v>
      </c>
      <c r="G216" s="19">
        <v>988117</v>
      </c>
    </row>
    <row r="217" spans="1:7" ht="25.5">
      <c r="A217" s="247" t="s">
        <v>296</v>
      </c>
      <c r="B217" s="102" t="s">
        <v>42</v>
      </c>
      <c r="C217" s="194" t="s">
        <v>3</v>
      </c>
      <c r="D217" s="82" t="s">
        <v>9</v>
      </c>
      <c r="E217" s="162" t="s">
        <v>297</v>
      </c>
      <c r="F217" s="153"/>
      <c r="G217" s="18">
        <f>G218</f>
        <v>50000</v>
      </c>
    </row>
    <row r="218" spans="1:7" ht="12.75">
      <c r="A218" s="244" t="s">
        <v>108</v>
      </c>
      <c r="B218" s="102" t="s">
        <v>42</v>
      </c>
      <c r="C218" s="54" t="s">
        <v>3</v>
      </c>
      <c r="D218" s="8" t="s">
        <v>9</v>
      </c>
      <c r="E218" s="8" t="s">
        <v>297</v>
      </c>
      <c r="F218" s="142" t="s">
        <v>107</v>
      </c>
      <c r="G218" s="19">
        <v>50000</v>
      </c>
    </row>
    <row r="219" spans="1:7" ht="12.75">
      <c r="A219" s="247" t="s">
        <v>324</v>
      </c>
      <c r="B219" s="102" t="s">
        <v>42</v>
      </c>
      <c r="C219" s="194" t="s">
        <v>3</v>
      </c>
      <c r="D219" s="82" t="s">
        <v>9</v>
      </c>
      <c r="E219" s="162" t="s">
        <v>325</v>
      </c>
      <c r="F219" s="153"/>
      <c r="G219" s="18">
        <f>G220</f>
        <v>38211.02</v>
      </c>
    </row>
    <row r="220" spans="1:7" ht="25.5">
      <c r="A220" s="220" t="s">
        <v>149</v>
      </c>
      <c r="B220" s="102" t="s">
        <v>42</v>
      </c>
      <c r="C220" s="54" t="s">
        <v>3</v>
      </c>
      <c r="D220" s="8" t="s">
        <v>9</v>
      </c>
      <c r="E220" s="8" t="s">
        <v>325</v>
      </c>
      <c r="F220" s="142" t="s">
        <v>151</v>
      </c>
      <c r="G220" s="19">
        <v>38211.02</v>
      </c>
    </row>
    <row r="221" spans="1:7" ht="12.75">
      <c r="A221" s="240" t="s">
        <v>104</v>
      </c>
      <c r="B221" s="102" t="s">
        <v>42</v>
      </c>
      <c r="C221" s="122" t="s">
        <v>3</v>
      </c>
      <c r="D221" s="131" t="s">
        <v>3</v>
      </c>
      <c r="E221" s="123"/>
      <c r="F221" s="154"/>
      <c r="G221" s="124">
        <f>G222+G227+G230</f>
        <v>2668400</v>
      </c>
    </row>
    <row r="222" spans="1:7" ht="12.75">
      <c r="A222" s="238" t="s">
        <v>105</v>
      </c>
      <c r="B222" s="102" t="s">
        <v>42</v>
      </c>
      <c r="C222" s="56" t="s">
        <v>3</v>
      </c>
      <c r="D222" s="61" t="s">
        <v>3</v>
      </c>
      <c r="E222" s="30" t="s">
        <v>184</v>
      </c>
      <c r="F222" s="52"/>
      <c r="G222" s="31">
        <f>SUM(G223:G226)</f>
        <v>314000</v>
      </c>
    </row>
    <row r="223" spans="1:7" ht="25.5">
      <c r="A223" s="220" t="s">
        <v>149</v>
      </c>
      <c r="B223" s="102" t="s">
        <v>42</v>
      </c>
      <c r="C223" s="43" t="s">
        <v>3</v>
      </c>
      <c r="D223" s="84" t="s">
        <v>3</v>
      </c>
      <c r="E223" s="8" t="s">
        <v>184</v>
      </c>
      <c r="F223" s="137" t="s">
        <v>151</v>
      </c>
      <c r="G223" s="19">
        <v>40867.38</v>
      </c>
    </row>
    <row r="224" spans="1:7" ht="25.5">
      <c r="A224" s="220" t="s">
        <v>287</v>
      </c>
      <c r="B224" s="102" t="s">
        <v>42</v>
      </c>
      <c r="C224" s="43" t="s">
        <v>3</v>
      </c>
      <c r="D224" s="84" t="s">
        <v>3</v>
      </c>
      <c r="E224" s="8" t="s">
        <v>184</v>
      </c>
      <c r="F224" s="137" t="s">
        <v>288</v>
      </c>
      <c r="G224" s="19">
        <v>136602.2</v>
      </c>
    </row>
    <row r="225" spans="1:7" ht="25.5">
      <c r="A225" s="220" t="s">
        <v>154</v>
      </c>
      <c r="B225" s="102" t="s">
        <v>42</v>
      </c>
      <c r="C225" s="43" t="s">
        <v>3</v>
      </c>
      <c r="D225" s="84" t="s">
        <v>3</v>
      </c>
      <c r="E225" s="8" t="s">
        <v>184</v>
      </c>
      <c r="F225" s="151" t="s">
        <v>114</v>
      </c>
      <c r="G225" s="19">
        <v>79248.85</v>
      </c>
    </row>
    <row r="226" spans="1:7" ht="12.75">
      <c r="A226" s="244" t="s">
        <v>108</v>
      </c>
      <c r="B226" s="102" t="s">
        <v>42</v>
      </c>
      <c r="C226" s="43" t="s">
        <v>3</v>
      </c>
      <c r="D226" s="84" t="s">
        <v>3</v>
      </c>
      <c r="E226" s="8" t="s">
        <v>184</v>
      </c>
      <c r="F226" s="151" t="s">
        <v>107</v>
      </c>
      <c r="G226" s="19">
        <v>57281.57</v>
      </c>
    </row>
    <row r="227" spans="1:7" ht="12.75">
      <c r="A227" s="238" t="s">
        <v>274</v>
      </c>
      <c r="B227" s="102" t="s">
        <v>42</v>
      </c>
      <c r="C227" s="56" t="s">
        <v>3</v>
      </c>
      <c r="D227" s="61" t="s">
        <v>3</v>
      </c>
      <c r="E227" s="30" t="s">
        <v>275</v>
      </c>
      <c r="F227" s="52"/>
      <c r="G227" s="31">
        <f>SUM(G228:G229)</f>
        <v>2119000</v>
      </c>
    </row>
    <row r="228" spans="1:7" ht="25.5">
      <c r="A228" s="220" t="s">
        <v>154</v>
      </c>
      <c r="B228" s="102" t="s">
        <v>42</v>
      </c>
      <c r="C228" s="43" t="s">
        <v>3</v>
      </c>
      <c r="D228" s="84" t="s">
        <v>3</v>
      </c>
      <c r="E228" s="8" t="s">
        <v>275</v>
      </c>
      <c r="F228" s="137" t="s">
        <v>114</v>
      </c>
      <c r="G228" s="19">
        <v>943485</v>
      </c>
    </row>
    <row r="229" spans="1:7" ht="12.75">
      <c r="A229" s="244" t="s">
        <v>108</v>
      </c>
      <c r="B229" s="102" t="s">
        <v>42</v>
      </c>
      <c r="C229" s="43" t="s">
        <v>3</v>
      </c>
      <c r="D229" s="84" t="s">
        <v>3</v>
      </c>
      <c r="E229" s="8" t="s">
        <v>275</v>
      </c>
      <c r="F229" s="151" t="s">
        <v>107</v>
      </c>
      <c r="G229" s="19">
        <v>1175515</v>
      </c>
    </row>
    <row r="230" spans="1:7" ht="25.5">
      <c r="A230" s="238" t="s">
        <v>276</v>
      </c>
      <c r="B230" s="102" t="s">
        <v>42</v>
      </c>
      <c r="C230" s="56" t="s">
        <v>3</v>
      </c>
      <c r="D230" s="61" t="s">
        <v>3</v>
      </c>
      <c r="E230" s="30" t="s">
        <v>277</v>
      </c>
      <c r="F230" s="52"/>
      <c r="G230" s="31">
        <f>SUM(G231:G232)</f>
        <v>235400</v>
      </c>
    </row>
    <row r="231" spans="1:7" ht="25.5">
      <c r="A231" s="220" t="s">
        <v>154</v>
      </c>
      <c r="B231" s="102" t="s">
        <v>42</v>
      </c>
      <c r="C231" s="43" t="s">
        <v>3</v>
      </c>
      <c r="D231" s="84" t="s">
        <v>3</v>
      </c>
      <c r="E231" s="8" t="s">
        <v>277</v>
      </c>
      <c r="F231" s="137" t="s">
        <v>114</v>
      </c>
      <c r="G231" s="19">
        <v>104789</v>
      </c>
    </row>
    <row r="232" spans="1:7" ht="12.75">
      <c r="A232" s="244" t="s">
        <v>108</v>
      </c>
      <c r="B232" s="102" t="s">
        <v>42</v>
      </c>
      <c r="C232" s="43" t="s">
        <v>3</v>
      </c>
      <c r="D232" s="84" t="s">
        <v>3</v>
      </c>
      <c r="E232" s="8" t="s">
        <v>277</v>
      </c>
      <c r="F232" s="151" t="s">
        <v>107</v>
      </c>
      <c r="G232" s="19">
        <v>130611</v>
      </c>
    </row>
    <row r="233" spans="1:7" ht="12.75">
      <c r="A233" s="242" t="s">
        <v>29</v>
      </c>
      <c r="B233" s="102" t="s">
        <v>42</v>
      </c>
      <c r="C233" s="41" t="s">
        <v>3</v>
      </c>
      <c r="D233" s="76" t="s">
        <v>5</v>
      </c>
      <c r="E233" s="7"/>
      <c r="F233" s="129"/>
      <c r="G233" s="20">
        <f>G234+G242+G244+G248+G251</f>
        <v>12198418.84</v>
      </c>
    </row>
    <row r="234" spans="1:7" ht="12.75">
      <c r="A234" s="245" t="s">
        <v>185</v>
      </c>
      <c r="B234" s="102" t="s">
        <v>42</v>
      </c>
      <c r="C234" s="44" t="s">
        <v>3</v>
      </c>
      <c r="D234" s="60" t="s">
        <v>5</v>
      </c>
      <c r="E234" s="12" t="s">
        <v>186</v>
      </c>
      <c r="F234" s="132"/>
      <c r="G234" s="18">
        <f>SUM(G235:G241)</f>
        <v>9516037.65</v>
      </c>
    </row>
    <row r="235" spans="1:7" ht="25.5">
      <c r="A235" s="220" t="s">
        <v>149</v>
      </c>
      <c r="B235" s="102" t="s">
        <v>42</v>
      </c>
      <c r="C235" s="43" t="s">
        <v>3</v>
      </c>
      <c r="D235" s="59" t="s">
        <v>5</v>
      </c>
      <c r="E235" s="8" t="s">
        <v>186</v>
      </c>
      <c r="F235" s="142" t="s">
        <v>151</v>
      </c>
      <c r="G235" s="19">
        <f>9190000*95%</f>
        <v>8730500</v>
      </c>
    </row>
    <row r="236" spans="1:7" ht="12.75">
      <c r="A236" s="220" t="s">
        <v>153</v>
      </c>
      <c r="B236" s="102" t="s">
        <v>42</v>
      </c>
      <c r="C236" s="43" t="s">
        <v>3</v>
      </c>
      <c r="D236" s="59" t="s">
        <v>5</v>
      </c>
      <c r="E236" s="8" t="s">
        <v>186</v>
      </c>
      <c r="F236" s="142" t="s">
        <v>152</v>
      </c>
      <c r="G236" s="19">
        <v>130000</v>
      </c>
    </row>
    <row r="237" spans="1:7" ht="25.5">
      <c r="A237" s="220" t="s">
        <v>111</v>
      </c>
      <c r="B237" s="102" t="s">
        <v>42</v>
      </c>
      <c r="C237" s="43" t="s">
        <v>3</v>
      </c>
      <c r="D237" s="59" t="s">
        <v>5</v>
      </c>
      <c r="E237" s="8" t="s">
        <v>186</v>
      </c>
      <c r="F237" s="142" t="s">
        <v>113</v>
      </c>
      <c r="G237" s="19">
        <v>81000</v>
      </c>
    </row>
    <row r="238" spans="1:7" ht="25.5">
      <c r="A238" s="220" t="s">
        <v>154</v>
      </c>
      <c r="B238" s="102" t="s">
        <v>42</v>
      </c>
      <c r="C238" s="43" t="s">
        <v>3</v>
      </c>
      <c r="D238" s="59" t="s">
        <v>5</v>
      </c>
      <c r="E238" s="8" t="s">
        <v>186</v>
      </c>
      <c r="F238" s="142" t="s">
        <v>114</v>
      </c>
      <c r="G238" s="19">
        <v>485000</v>
      </c>
    </row>
    <row r="239" spans="1:7" ht="12.75">
      <c r="A239" s="220" t="s">
        <v>143</v>
      </c>
      <c r="B239" s="102" t="s">
        <v>42</v>
      </c>
      <c r="C239" s="43" t="s">
        <v>3</v>
      </c>
      <c r="D239" s="59" t="s">
        <v>5</v>
      </c>
      <c r="E239" s="8" t="s">
        <v>186</v>
      </c>
      <c r="F239" s="137" t="s">
        <v>146</v>
      </c>
      <c r="G239" s="19">
        <v>40000</v>
      </c>
    </row>
    <row r="240" spans="1:7" ht="12.75">
      <c r="A240" s="220" t="s">
        <v>145</v>
      </c>
      <c r="B240" s="102" t="s">
        <v>42</v>
      </c>
      <c r="C240" s="43" t="s">
        <v>3</v>
      </c>
      <c r="D240" s="59" t="s">
        <v>5</v>
      </c>
      <c r="E240" s="8" t="s">
        <v>186</v>
      </c>
      <c r="F240" s="137" t="s">
        <v>147</v>
      </c>
      <c r="G240" s="19">
        <v>40000</v>
      </c>
    </row>
    <row r="241" spans="1:7" ht="12.75">
      <c r="A241" s="224" t="s">
        <v>142</v>
      </c>
      <c r="B241" s="102" t="s">
        <v>42</v>
      </c>
      <c r="C241" s="43" t="s">
        <v>3</v>
      </c>
      <c r="D241" s="59" t="s">
        <v>5</v>
      </c>
      <c r="E241" s="8" t="s">
        <v>186</v>
      </c>
      <c r="F241" s="137" t="s">
        <v>97</v>
      </c>
      <c r="G241" s="19">
        <f>8600+937.65</f>
        <v>9537.65</v>
      </c>
    </row>
    <row r="242" spans="1:7" ht="25.5">
      <c r="A242" s="228" t="s">
        <v>278</v>
      </c>
      <c r="B242" s="102" t="s">
        <v>42</v>
      </c>
      <c r="C242" s="42" t="s">
        <v>3</v>
      </c>
      <c r="D242" s="61" t="s">
        <v>5</v>
      </c>
      <c r="E242" s="30" t="s">
        <v>245</v>
      </c>
      <c r="F242" s="130"/>
      <c r="G242" s="31">
        <f>G243</f>
        <v>833335</v>
      </c>
    </row>
    <row r="243" spans="1:7" ht="12.75">
      <c r="A243" s="244" t="s">
        <v>108</v>
      </c>
      <c r="B243" s="102" t="s">
        <v>42</v>
      </c>
      <c r="C243" s="43" t="s">
        <v>3</v>
      </c>
      <c r="D243" s="59" t="s">
        <v>5</v>
      </c>
      <c r="E243" s="8" t="s">
        <v>245</v>
      </c>
      <c r="F243" s="142" t="s">
        <v>107</v>
      </c>
      <c r="G243" s="19">
        <v>833335</v>
      </c>
    </row>
    <row r="244" spans="1:7" ht="12.75">
      <c r="A244" s="228" t="s">
        <v>187</v>
      </c>
      <c r="B244" s="102" t="s">
        <v>42</v>
      </c>
      <c r="C244" s="42" t="s">
        <v>3</v>
      </c>
      <c r="D244" s="61" t="s">
        <v>5</v>
      </c>
      <c r="E244" s="30" t="s">
        <v>188</v>
      </c>
      <c r="F244" s="130"/>
      <c r="G244" s="31">
        <f>G245+G246+G247</f>
        <v>1125700</v>
      </c>
    </row>
    <row r="245" spans="1:7" ht="25.5">
      <c r="A245" s="220" t="s">
        <v>287</v>
      </c>
      <c r="B245" s="102" t="s">
        <v>42</v>
      </c>
      <c r="C245" s="43" t="s">
        <v>3</v>
      </c>
      <c r="D245" s="59" t="s">
        <v>5</v>
      </c>
      <c r="E245" s="8" t="s">
        <v>188</v>
      </c>
      <c r="F245" s="142" t="s">
        <v>288</v>
      </c>
      <c r="G245" s="19">
        <v>40000</v>
      </c>
    </row>
    <row r="246" spans="1:7" ht="25.5">
      <c r="A246" s="220" t="s">
        <v>154</v>
      </c>
      <c r="B246" s="102" t="s">
        <v>42</v>
      </c>
      <c r="C246" s="43" t="s">
        <v>3</v>
      </c>
      <c r="D246" s="59" t="s">
        <v>5</v>
      </c>
      <c r="E246" s="8" t="s">
        <v>188</v>
      </c>
      <c r="F246" s="142" t="s">
        <v>114</v>
      </c>
      <c r="G246" s="19">
        <v>216660</v>
      </c>
    </row>
    <row r="247" spans="1:7" ht="12.75">
      <c r="A247" s="244" t="s">
        <v>108</v>
      </c>
      <c r="B247" s="102" t="s">
        <v>42</v>
      </c>
      <c r="C247" s="43" t="s">
        <v>3</v>
      </c>
      <c r="D247" s="59" t="s">
        <v>5</v>
      </c>
      <c r="E247" s="8" t="s">
        <v>188</v>
      </c>
      <c r="F247" s="142" t="s">
        <v>107</v>
      </c>
      <c r="G247" s="19">
        <v>869040</v>
      </c>
    </row>
    <row r="248" spans="1:7" ht="12.75">
      <c r="A248" s="228" t="s">
        <v>90</v>
      </c>
      <c r="B248" s="102" t="s">
        <v>42</v>
      </c>
      <c r="C248" s="42" t="s">
        <v>3</v>
      </c>
      <c r="D248" s="61" t="s">
        <v>5</v>
      </c>
      <c r="E248" s="30" t="s">
        <v>189</v>
      </c>
      <c r="F248" s="130"/>
      <c r="G248" s="31">
        <f>G249+G250</f>
        <v>630753.19</v>
      </c>
    </row>
    <row r="249" spans="1:7" ht="25.5">
      <c r="A249" s="220" t="s">
        <v>154</v>
      </c>
      <c r="B249" s="102" t="s">
        <v>42</v>
      </c>
      <c r="C249" s="43" t="s">
        <v>3</v>
      </c>
      <c r="D249" s="59" t="s">
        <v>5</v>
      </c>
      <c r="E249" s="8" t="s">
        <v>189</v>
      </c>
      <c r="F249" s="142" t="s">
        <v>114</v>
      </c>
      <c r="G249" s="19">
        <v>445103.19</v>
      </c>
    </row>
    <row r="250" spans="1:7" ht="12.75">
      <c r="A250" s="244" t="s">
        <v>108</v>
      </c>
      <c r="B250" s="102" t="s">
        <v>42</v>
      </c>
      <c r="C250" s="43" t="s">
        <v>3</v>
      </c>
      <c r="D250" s="59" t="s">
        <v>5</v>
      </c>
      <c r="E250" s="8" t="s">
        <v>189</v>
      </c>
      <c r="F250" s="142" t="s">
        <v>107</v>
      </c>
      <c r="G250" s="19">
        <v>185650</v>
      </c>
    </row>
    <row r="251" spans="1:7" ht="25.5">
      <c r="A251" s="228" t="s">
        <v>311</v>
      </c>
      <c r="B251" s="102" t="s">
        <v>42</v>
      </c>
      <c r="C251" s="42" t="s">
        <v>3</v>
      </c>
      <c r="D251" s="61" t="s">
        <v>5</v>
      </c>
      <c r="E251" s="30" t="s">
        <v>312</v>
      </c>
      <c r="F251" s="130"/>
      <c r="G251" s="31">
        <f>G252</f>
        <v>92593</v>
      </c>
    </row>
    <row r="252" spans="1:7" ht="12.75">
      <c r="A252" s="244" t="s">
        <v>108</v>
      </c>
      <c r="B252" s="102" t="s">
        <v>42</v>
      </c>
      <c r="C252" s="43" t="s">
        <v>3</v>
      </c>
      <c r="D252" s="59" t="s">
        <v>5</v>
      </c>
      <c r="E252" s="8" t="s">
        <v>312</v>
      </c>
      <c r="F252" s="142" t="s">
        <v>107</v>
      </c>
      <c r="G252" s="19">
        <v>92593</v>
      </c>
    </row>
    <row r="253" spans="1:7" ht="15.75">
      <c r="A253" s="252" t="s">
        <v>82</v>
      </c>
      <c r="B253" s="103" t="s">
        <v>42</v>
      </c>
      <c r="C253" s="46" t="s">
        <v>4</v>
      </c>
      <c r="D253" s="80"/>
      <c r="E253" s="14"/>
      <c r="F253" s="148"/>
      <c r="G253" s="21">
        <f>G254</f>
        <v>12544400</v>
      </c>
    </row>
    <row r="254" spans="1:7" ht="12.75">
      <c r="A254" s="242" t="s">
        <v>30</v>
      </c>
      <c r="B254" s="102" t="s">
        <v>42</v>
      </c>
      <c r="C254" s="37" t="s">
        <v>4</v>
      </c>
      <c r="D254" s="76" t="s">
        <v>2</v>
      </c>
      <c r="E254" s="7"/>
      <c r="F254" s="129"/>
      <c r="G254" s="22">
        <f>G255+G257+G261+G265+G269+G271+G275+G283+G285+G287+G290+G292+G294+G297+G299</f>
        <v>12544400</v>
      </c>
    </row>
    <row r="255" spans="1:7" ht="38.25">
      <c r="A255" s="253" t="s">
        <v>98</v>
      </c>
      <c r="B255" s="102" t="s">
        <v>42</v>
      </c>
      <c r="C255" s="36" t="s">
        <v>4</v>
      </c>
      <c r="D255" s="61" t="s">
        <v>2</v>
      </c>
      <c r="E255" s="30" t="s">
        <v>190</v>
      </c>
      <c r="F255" s="130"/>
      <c r="G255" s="31">
        <f>G256</f>
        <v>10000</v>
      </c>
    </row>
    <row r="256" spans="1:7" ht="25.5">
      <c r="A256" s="220" t="s">
        <v>154</v>
      </c>
      <c r="B256" s="102" t="s">
        <v>42</v>
      </c>
      <c r="C256" s="35" t="s">
        <v>4</v>
      </c>
      <c r="D256" s="59" t="s">
        <v>2</v>
      </c>
      <c r="E256" s="8" t="s">
        <v>190</v>
      </c>
      <c r="F256" s="137" t="s">
        <v>114</v>
      </c>
      <c r="G256" s="19">
        <v>10000</v>
      </c>
    </row>
    <row r="257" spans="1:7" ht="38.25">
      <c r="A257" s="253" t="s">
        <v>99</v>
      </c>
      <c r="B257" s="102" t="s">
        <v>42</v>
      </c>
      <c r="C257" s="108" t="s">
        <v>4</v>
      </c>
      <c r="D257" s="110" t="s">
        <v>2</v>
      </c>
      <c r="E257" s="109" t="s">
        <v>191</v>
      </c>
      <c r="F257" s="141"/>
      <c r="G257" s="111">
        <f>SUM(G258:G260)</f>
        <v>500000</v>
      </c>
    </row>
    <row r="258" spans="1:7" ht="25.5">
      <c r="A258" s="220" t="s">
        <v>149</v>
      </c>
      <c r="B258" s="102" t="s">
        <v>42</v>
      </c>
      <c r="C258" s="112" t="s">
        <v>4</v>
      </c>
      <c r="D258" s="114" t="s">
        <v>2</v>
      </c>
      <c r="E258" s="113" t="s">
        <v>191</v>
      </c>
      <c r="F258" s="142" t="s">
        <v>151</v>
      </c>
      <c r="G258" s="115">
        <v>440000</v>
      </c>
    </row>
    <row r="259" spans="1:7" ht="12.75">
      <c r="A259" s="220" t="s">
        <v>153</v>
      </c>
      <c r="B259" s="102" t="s">
        <v>42</v>
      </c>
      <c r="C259" s="112" t="s">
        <v>4</v>
      </c>
      <c r="D259" s="114" t="s">
        <v>2</v>
      </c>
      <c r="E259" s="113" t="s">
        <v>191</v>
      </c>
      <c r="F259" s="142" t="s">
        <v>152</v>
      </c>
      <c r="G259" s="115">
        <v>4000</v>
      </c>
    </row>
    <row r="260" spans="1:7" ht="25.5">
      <c r="A260" s="220" t="s">
        <v>154</v>
      </c>
      <c r="B260" s="102" t="s">
        <v>42</v>
      </c>
      <c r="C260" s="112" t="s">
        <v>4</v>
      </c>
      <c r="D260" s="114" t="s">
        <v>2</v>
      </c>
      <c r="E260" s="113" t="s">
        <v>191</v>
      </c>
      <c r="F260" s="137" t="s">
        <v>114</v>
      </c>
      <c r="G260" s="115">
        <v>56000</v>
      </c>
    </row>
    <row r="261" spans="1:7" ht="25.5">
      <c r="A261" s="228" t="s">
        <v>84</v>
      </c>
      <c r="B261" s="102" t="s">
        <v>42</v>
      </c>
      <c r="C261" s="36" t="s">
        <v>4</v>
      </c>
      <c r="D261" s="61" t="s">
        <v>2</v>
      </c>
      <c r="E261" s="30" t="s">
        <v>192</v>
      </c>
      <c r="F261" s="130"/>
      <c r="G261" s="31">
        <f>SUM(G262:G264)</f>
        <v>280000</v>
      </c>
    </row>
    <row r="262" spans="1:7" ht="25.5">
      <c r="A262" s="220" t="s">
        <v>149</v>
      </c>
      <c r="B262" s="102" t="s">
        <v>42</v>
      </c>
      <c r="C262" s="112" t="s">
        <v>4</v>
      </c>
      <c r="D262" s="114" t="s">
        <v>2</v>
      </c>
      <c r="E262" s="113" t="s">
        <v>192</v>
      </c>
      <c r="F262" s="142" t="s">
        <v>151</v>
      </c>
      <c r="G262" s="115">
        <v>160000</v>
      </c>
    </row>
    <row r="263" spans="1:7" ht="23.25" customHeight="1">
      <c r="A263" s="220" t="s">
        <v>153</v>
      </c>
      <c r="B263" s="102" t="s">
        <v>42</v>
      </c>
      <c r="C263" s="112" t="s">
        <v>4</v>
      </c>
      <c r="D263" s="114" t="s">
        <v>2</v>
      </c>
      <c r="E263" s="113" t="s">
        <v>192</v>
      </c>
      <c r="F263" s="142" t="s">
        <v>152</v>
      </c>
      <c r="G263" s="115">
        <v>4000</v>
      </c>
    </row>
    <row r="264" spans="1:7" ht="25.5">
      <c r="A264" s="220" t="s">
        <v>154</v>
      </c>
      <c r="B264" s="102" t="s">
        <v>42</v>
      </c>
      <c r="C264" s="112" t="s">
        <v>4</v>
      </c>
      <c r="D264" s="114" t="s">
        <v>2</v>
      </c>
      <c r="E264" s="113" t="s">
        <v>192</v>
      </c>
      <c r="F264" s="137" t="s">
        <v>114</v>
      </c>
      <c r="G264" s="115">
        <v>116000</v>
      </c>
    </row>
    <row r="265" spans="1:7" ht="21.75" customHeight="1">
      <c r="A265" s="228" t="s">
        <v>231</v>
      </c>
      <c r="B265" s="102" t="s">
        <v>42</v>
      </c>
      <c r="C265" s="36" t="s">
        <v>4</v>
      </c>
      <c r="D265" s="61" t="s">
        <v>2</v>
      </c>
      <c r="E265" s="30" t="s">
        <v>232</v>
      </c>
      <c r="F265" s="130"/>
      <c r="G265" s="31">
        <f>SUM(G266:G268)</f>
        <v>500000</v>
      </c>
    </row>
    <row r="266" spans="1:7" ht="25.5">
      <c r="A266" s="220" t="s">
        <v>149</v>
      </c>
      <c r="B266" s="102" t="s">
        <v>42</v>
      </c>
      <c r="C266" s="112" t="s">
        <v>4</v>
      </c>
      <c r="D266" s="114" t="s">
        <v>2</v>
      </c>
      <c r="E266" s="113" t="s">
        <v>232</v>
      </c>
      <c r="F266" s="142" t="s">
        <v>151</v>
      </c>
      <c r="G266" s="115">
        <v>330000</v>
      </c>
    </row>
    <row r="267" spans="1:7" ht="12.75">
      <c r="A267" s="220" t="s">
        <v>153</v>
      </c>
      <c r="B267" s="102" t="s">
        <v>42</v>
      </c>
      <c r="C267" s="112" t="s">
        <v>4</v>
      </c>
      <c r="D267" s="114" t="s">
        <v>2</v>
      </c>
      <c r="E267" s="113" t="s">
        <v>232</v>
      </c>
      <c r="F267" s="142" t="s">
        <v>152</v>
      </c>
      <c r="G267" s="115">
        <v>10000</v>
      </c>
    </row>
    <row r="268" spans="1:7" ht="25.5">
      <c r="A268" s="220" t="s">
        <v>154</v>
      </c>
      <c r="B268" s="102" t="s">
        <v>42</v>
      </c>
      <c r="C268" s="112" t="s">
        <v>4</v>
      </c>
      <c r="D268" s="114" t="s">
        <v>2</v>
      </c>
      <c r="E268" s="113" t="s">
        <v>232</v>
      </c>
      <c r="F268" s="137" t="s">
        <v>114</v>
      </c>
      <c r="G268" s="115">
        <v>160000</v>
      </c>
    </row>
    <row r="269" spans="1:7" ht="25.5">
      <c r="A269" s="254" t="s">
        <v>301</v>
      </c>
      <c r="B269" s="102" t="s">
        <v>42</v>
      </c>
      <c r="C269" s="167" t="s">
        <v>4</v>
      </c>
      <c r="D269" s="168" t="s">
        <v>2</v>
      </c>
      <c r="E269" s="169" t="s">
        <v>302</v>
      </c>
      <c r="F269" s="170"/>
      <c r="G269" s="171">
        <f>G270</f>
        <v>140600</v>
      </c>
    </row>
    <row r="270" spans="1:7" ht="38.25">
      <c r="A270" s="220" t="s">
        <v>258</v>
      </c>
      <c r="B270" s="102" t="s">
        <v>42</v>
      </c>
      <c r="C270" s="35" t="s">
        <v>4</v>
      </c>
      <c r="D270" s="59" t="s">
        <v>2</v>
      </c>
      <c r="E270" s="8" t="s">
        <v>302</v>
      </c>
      <c r="F270" s="137" t="s">
        <v>257</v>
      </c>
      <c r="G270" s="19">
        <v>140600</v>
      </c>
    </row>
    <row r="271" spans="1:7" ht="12.75">
      <c r="A271" s="255" t="s">
        <v>193</v>
      </c>
      <c r="B271" s="102" t="s">
        <v>42</v>
      </c>
      <c r="C271" s="36" t="s">
        <v>4</v>
      </c>
      <c r="D271" s="61" t="s">
        <v>2</v>
      </c>
      <c r="E271" s="30" t="s">
        <v>194</v>
      </c>
      <c r="F271" s="130"/>
      <c r="G271" s="31">
        <f>G272+G273+G274</f>
        <v>315000</v>
      </c>
    </row>
    <row r="272" spans="1:7" ht="12.75">
      <c r="A272" s="220" t="s">
        <v>153</v>
      </c>
      <c r="B272" s="102" t="s">
        <v>42</v>
      </c>
      <c r="C272" s="45" t="s">
        <v>4</v>
      </c>
      <c r="D272" s="59" t="s">
        <v>2</v>
      </c>
      <c r="E272" s="8" t="s">
        <v>194</v>
      </c>
      <c r="F272" s="137" t="s">
        <v>152</v>
      </c>
      <c r="G272" s="19">
        <v>10000</v>
      </c>
    </row>
    <row r="273" spans="1:7" ht="25.5">
      <c r="A273" s="220" t="s">
        <v>154</v>
      </c>
      <c r="B273" s="102" t="s">
        <v>42</v>
      </c>
      <c r="C273" s="45" t="s">
        <v>4</v>
      </c>
      <c r="D273" s="59" t="s">
        <v>2</v>
      </c>
      <c r="E273" s="8" t="s">
        <v>194</v>
      </c>
      <c r="F273" s="137" t="s">
        <v>114</v>
      </c>
      <c r="G273" s="19">
        <v>284636</v>
      </c>
    </row>
    <row r="274" spans="1:7" ht="12.75">
      <c r="A274" s="220" t="s">
        <v>145</v>
      </c>
      <c r="B274" s="102" t="s">
        <v>42</v>
      </c>
      <c r="C274" s="45" t="s">
        <v>4</v>
      </c>
      <c r="D274" s="59" t="s">
        <v>2</v>
      </c>
      <c r="E274" s="8" t="s">
        <v>194</v>
      </c>
      <c r="F274" s="137" t="s">
        <v>147</v>
      </c>
      <c r="G274" s="19">
        <v>20364</v>
      </c>
    </row>
    <row r="275" spans="1:7" ht="12.75">
      <c r="A275" s="255" t="s">
        <v>31</v>
      </c>
      <c r="B275" s="102" t="s">
        <v>42</v>
      </c>
      <c r="C275" s="36" t="s">
        <v>4</v>
      </c>
      <c r="D275" s="61" t="s">
        <v>2</v>
      </c>
      <c r="E275" s="30" t="s">
        <v>195</v>
      </c>
      <c r="F275" s="130"/>
      <c r="G275" s="31">
        <f>SUM(G276:G282)</f>
        <v>9586000</v>
      </c>
    </row>
    <row r="276" spans="1:7" ht="25.5">
      <c r="A276" s="220" t="s">
        <v>149</v>
      </c>
      <c r="B276" s="102" t="s">
        <v>42</v>
      </c>
      <c r="C276" s="45" t="s">
        <v>4</v>
      </c>
      <c r="D276" s="59" t="s">
        <v>2</v>
      </c>
      <c r="E276" s="8" t="s">
        <v>195</v>
      </c>
      <c r="F276" s="142" t="s">
        <v>151</v>
      </c>
      <c r="G276" s="19">
        <f>8600000*95%</f>
        <v>8170000</v>
      </c>
    </row>
    <row r="277" spans="1:7" ht="12.75">
      <c r="A277" s="220" t="s">
        <v>153</v>
      </c>
      <c r="B277" s="102" t="s">
        <v>42</v>
      </c>
      <c r="C277" s="45" t="s">
        <v>4</v>
      </c>
      <c r="D277" s="59" t="s">
        <v>2</v>
      </c>
      <c r="E277" s="8" t="s">
        <v>195</v>
      </c>
      <c r="F277" s="142" t="s">
        <v>152</v>
      </c>
      <c r="G277" s="19">
        <v>109000</v>
      </c>
    </row>
    <row r="278" spans="1:7" ht="25.5">
      <c r="A278" s="220" t="s">
        <v>111</v>
      </c>
      <c r="B278" s="102" t="s">
        <v>42</v>
      </c>
      <c r="C278" s="45" t="s">
        <v>4</v>
      </c>
      <c r="D278" s="59" t="s">
        <v>2</v>
      </c>
      <c r="E278" s="8" t="s">
        <v>195</v>
      </c>
      <c r="F278" s="142" t="s">
        <v>113</v>
      </c>
      <c r="G278" s="19"/>
    </row>
    <row r="279" spans="1:7" ht="25.5">
      <c r="A279" s="220" t="s">
        <v>154</v>
      </c>
      <c r="B279" s="102" t="s">
        <v>42</v>
      </c>
      <c r="C279" s="45" t="s">
        <v>4</v>
      </c>
      <c r="D279" s="59" t="s">
        <v>2</v>
      </c>
      <c r="E279" s="8" t="s">
        <v>195</v>
      </c>
      <c r="F279" s="137" t="s">
        <v>114</v>
      </c>
      <c r="G279" s="19">
        <v>1256472.86</v>
      </c>
    </row>
    <row r="280" spans="1:7" ht="63.75">
      <c r="A280" s="220" t="s">
        <v>148</v>
      </c>
      <c r="B280" s="102" t="s">
        <v>42</v>
      </c>
      <c r="C280" s="45" t="s">
        <v>4</v>
      </c>
      <c r="D280" s="59" t="s">
        <v>2</v>
      </c>
      <c r="E280" s="8" t="s">
        <v>195</v>
      </c>
      <c r="F280" s="137" t="s">
        <v>144</v>
      </c>
      <c r="G280" s="19">
        <v>12527.14</v>
      </c>
    </row>
    <row r="281" spans="1:7" ht="12.75">
      <c r="A281" s="220" t="s">
        <v>143</v>
      </c>
      <c r="B281" s="102" t="s">
        <v>42</v>
      </c>
      <c r="C281" s="45" t="s">
        <v>4</v>
      </c>
      <c r="D281" s="59" t="s">
        <v>2</v>
      </c>
      <c r="E281" s="8" t="s">
        <v>195</v>
      </c>
      <c r="F281" s="137" t="s">
        <v>146</v>
      </c>
      <c r="G281" s="19">
        <v>26000</v>
      </c>
    </row>
    <row r="282" spans="1:7" ht="12.75">
      <c r="A282" s="220" t="s">
        <v>145</v>
      </c>
      <c r="B282" s="102" t="s">
        <v>42</v>
      </c>
      <c r="C282" s="45" t="s">
        <v>4</v>
      </c>
      <c r="D282" s="59" t="s">
        <v>2</v>
      </c>
      <c r="E282" s="8" t="s">
        <v>195</v>
      </c>
      <c r="F282" s="137" t="s">
        <v>147</v>
      </c>
      <c r="G282" s="19">
        <v>12000</v>
      </c>
    </row>
    <row r="283" spans="1:7" ht="12.75">
      <c r="A283" s="256" t="s">
        <v>228</v>
      </c>
      <c r="B283" s="102" t="s">
        <v>42</v>
      </c>
      <c r="C283" s="167" t="s">
        <v>4</v>
      </c>
      <c r="D283" s="168" t="s">
        <v>2</v>
      </c>
      <c r="E283" s="169" t="s">
        <v>298</v>
      </c>
      <c r="F283" s="170"/>
      <c r="G283" s="171">
        <f>G284</f>
        <v>623000</v>
      </c>
    </row>
    <row r="284" spans="1:7" ht="38.25">
      <c r="A284" s="220" t="s">
        <v>258</v>
      </c>
      <c r="B284" s="102" t="s">
        <v>42</v>
      </c>
      <c r="C284" s="35" t="s">
        <v>4</v>
      </c>
      <c r="D284" s="59" t="s">
        <v>2</v>
      </c>
      <c r="E284" s="8" t="s">
        <v>298</v>
      </c>
      <c r="F284" s="137" t="s">
        <v>257</v>
      </c>
      <c r="G284" s="19">
        <f>500000+123000</f>
        <v>623000</v>
      </c>
    </row>
    <row r="285" spans="1:7" ht="25.5">
      <c r="A285" s="254" t="s">
        <v>299</v>
      </c>
      <c r="B285" s="102" t="s">
        <v>42</v>
      </c>
      <c r="C285" s="167" t="s">
        <v>4</v>
      </c>
      <c r="D285" s="168" t="s">
        <v>2</v>
      </c>
      <c r="E285" s="169" t="s">
        <v>300</v>
      </c>
      <c r="F285" s="170"/>
      <c r="G285" s="171">
        <f>G286</f>
        <v>149500</v>
      </c>
    </row>
    <row r="286" spans="1:7" ht="38.25">
      <c r="A286" s="220" t="s">
        <v>258</v>
      </c>
      <c r="B286" s="102" t="s">
        <v>42</v>
      </c>
      <c r="C286" s="35" t="s">
        <v>4</v>
      </c>
      <c r="D286" s="59" t="s">
        <v>2</v>
      </c>
      <c r="E286" s="8" t="s">
        <v>300</v>
      </c>
      <c r="F286" s="137" t="s">
        <v>257</v>
      </c>
      <c r="G286" s="19">
        <v>149500</v>
      </c>
    </row>
    <row r="287" spans="1:7" ht="41.25" customHeight="1">
      <c r="A287" s="228" t="s">
        <v>69</v>
      </c>
      <c r="B287" s="102" t="s">
        <v>42</v>
      </c>
      <c r="C287" s="42" t="s">
        <v>4</v>
      </c>
      <c r="D287" s="61" t="s">
        <v>2</v>
      </c>
      <c r="E287" s="30" t="s">
        <v>196</v>
      </c>
      <c r="F287" s="130"/>
      <c r="G287" s="31">
        <f>SUM(G288:G289)</f>
        <v>100000</v>
      </c>
    </row>
    <row r="288" spans="1:7" ht="25.5">
      <c r="A288" s="220" t="s">
        <v>154</v>
      </c>
      <c r="B288" s="102" t="s">
        <v>42</v>
      </c>
      <c r="C288" s="43" t="s">
        <v>4</v>
      </c>
      <c r="D288" s="59" t="s">
        <v>2</v>
      </c>
      <c r="E288" s="8" t="s">
        <v>196</v>
      </c>
      <c r="F288" s="137" t="s">
        <v>288</v>
      </c>
      <c r="G288" s="19">
        <v>100000</v>
      </c>
    </row>
    <row r="289" spans="1:7" ht="21" customHeight="1">
      <c r="A289" s="220" t="s">
        <v>154</v>
      </c>
      <c r="B289" s="102" t="s">
        <v>42</v>
      </c>
      <c r="C289" s="43" t="s">
        <v>4</v>
      </c>
      <c r="D289" s="59" t="s">
        <v>2</v>
      </c>
      <c r="E289" s="8" t="s">
        <v>196</v>
      </c>
      <c r="F289" s="137" t="s">
        <v>114</v>
      </c>
      <c r="G289" s="19"/>
    </row>
    <row r="290" spans="1:7" ht="12.75">
      <c r="A290" s="228" t="s">
        <v>90</v>
      </c>
      <c r="B290" s="102" t="s">
        <v>42</v>
      </c>
      <c r="C290" s="42" t="s">
        <v>4</v>
      </c>
      <c r="D290" s="61" t="s">
        <v>2</v>
      </c>
      <c r="E290" s="30" t="s">
        <v>197</v>
      </c>
      <c r="F290" s="130"/>
      <c r="G290" s="31">
        <f>G291</f>
        <v>50000</v>
      </c>
    </row>
    <row r="291" spans="1:7" ht="25.5">
      <c r="A291" s="220" t="s">
        <v>154</v>
      </c>
      <c r="B291" s="102" t="s">
        <v>42</v>
      </c>
      <c r="C291" s="43" t="s">
        <v>4</v>
      </c>
      <c r="D291" s="59" t="s">
        <v>2</v>
      </c>
      <c r="E291" s="8" t="s">
        <v>197</v>
      </c>
      <c r="F291" s="137" t="s">
        <v>114</v>
      </c>
      <c r="G291" s="19">
        <v>50000</v>
      </c>
    </row>
    <row r="292" spans="1:7" ht="18" customHeight="1">
      <c r="A292" s="228" t="s">
        <v>100</v>
      </c>
      <c r="B292" s="102" t="s">
        <v>42</v>
      </c>
      <c r="C292" s="42" t="s">
        <v>4</v>
      </c>
      <c r="D292" s="61" t="s">
        <v>2</v>
      </c>
      <c r="E292" s="30" t="s">
        <v>198</v>
      </c>
      <c r="F292" s="130"/>
      <c r="G292" s="31">
        <f>G293</f>
        <v>240000</v>
      </c>
    </row>
    <row r="293" spans="1:7" ht="25.5">
      <c r="A293" s="220" t="s">
        <v>154</v>
      </c>
      <c r="B293" s="102" t="s">
        <v>42</v>
      </c>
      <c r="C293" s="43" t="s">
        <v>4</v>
      </c>
      <c r="D293" s="59" t="s">
        <v>2</v>
      </c>
      <c r="E293" s="8" t="s">
        <v>198</v>
      </c>
      <c r="F293" s="137" t="s">
        <v>114</v>
      </c>
      <c r="G293" s="19">
        <v>240000</v>
      </c>
    </row>
    <row r="294" spans="1:7" ht="25.5">
      <c r="A294" s="254" t="s">
        <v>303</v>
      </c>
      <c r="B294" s="102" t="s">
        <v>42</v>
      </c>
      <c r="C294" s="42" t="s">
        <v>4</v>
      </c>
      <c r="D294" s="61" t="s">
        <v>2</v>
      </c>
      <c r="E294" s="30" t="s">
        <v>304</v>
      </c>
      <c r="F294" s="130"/>
      <c r="G294" s="31">
        <f>SUM(G295:G296)</f>
        <v>43300</v>
      </c>
    </row>
    <row r="295" spans="1:7" ht="25.5">
      <c r="A295" s="220" t="s">
        <v>154</v>
      </c>
      <c r="B295" s="102" t="s">
        <v>42</v>
      </c>
      <c r="C295" s="43" t="s">
        <v>4</v>
      </c>
      <c r="D295" s="59" t="s">
        <v>2</v>
      </c>
      <c r="E295" s="8" t="s">
        <v>304</v>
      </c>
      <c r="F295" s="137" t="s">
        <v>114</v>
      </c>
      <c r="G295" s="19">
        <v>36500</v>
      </c>
    </row>
    <row r="296" spans="1:7" ht="38.25">
      <c r="A296" s="220" t="s">
        <v>258</v>
      </c>
      <c r="B296" s="102" t="s">
        <v>42</v>
      </c>
      <c r="C296" s="43" t="s">
        <v>4</v>
      </c>
      <c r="D296" s="59" t="s">
        <v>2</v>
      </c>
      <c r="E296" s="8" t="s">
        <v>304</v>
      </c>
      <c r="F296" s="137" t="s">
        <v>257</v>
      </c>
      <c r="G296" s="19">
        <v>6800</v>
      </c>
    </row>
    <row r="297" spans="1:7" ht="12.75">
      <c r="A297" s="228" t="s">
        <v>101</v>
      </c>
      <c r="B297" s="102" t="s">
        <v>42</v>
      </c>
      <c r="C297" s="42" t="s">
        <v>4</v>
      </c>
      <c r="D297" s="61" t="s">
        <v>2</v>
      </c>
      <c r="E297" s="30" t="s">
        <v>199</v>
      </c>
      <c r="F297" s="130"/>
      <c r="G297" s="31">
        <f>G298</f>
        <v>2860</v>
      </c>
    </row>
    <row r="298" spans="1:7" ht="25.5">
      <c r="A298" s="220" t="s">
        <v>154</v>
      </c>
      <c r="B298" s="102" t="s">
        <v>42</v>
      </c>
      <c r="C298" s="43" t="s">
        <v>4</v>
      </c>
      <c r="D298" s="59" t="s">
        <v>2</v>
      </c>
      <c r="E298" s="8" t="s">
        <v>199</v>
      </c>
      <c r="F298" s="137" t="s">
        <v>114</v>
      </c>
      <c r="G298" s="19">
        <v>2860</v>
      </c>
    </row>
    <row r="299" spans="1:7" ht="25.5">
      <c r="A299" s="219" t="s">
        <v>305</v>
      </c>
      <c r="B299" s="102" t="s">
        <v>42</v>
      </c>
      <c r="C299" s="42" t="s">
        <v>4</v>
      </c>
      <c r="D299" s="61" t="s">
        <v>2</v>
      </c>
      <c r="E299" s="30" t="s">
        <v>306</v>
      </c>
      <c r="F299" s="130"/>
      <c r="G299" s="31">
        <f>SUM(G300:G300)</f>
        <v>4140</v>
      </c>
    </row>
    <row r="300" spans="1:7" ht="25.5">
      <c r="A300" s="220" t="s">
        <v>154</v>
      </c>
      <c r="B300" s="102" t="s">
        <v>42</v>
      </c>
      <c r="C300" s="43" t="s">
        <v>4</v>
      </c>
      <c r="D300" s="59" t="s">
        <v>2</v>
      </c>
      <c r="E300" s="8" t="s">
        <v>306</v>
      </c>
      <c r="F300" s="137" t="s">
        <v>114</v>
      </c>
      <c r="G300" s="19">
        <v>4140</v>
      </c>
    </row>
    <row r="301" spans="1:7" ht="15.75">
      <c r="A301" s="239" t="s">
        <v>13</v>
      </c>
      <c r="B301" s="103" t="s">
        <v>42</v>
      </c>
      <c r="C301" s="202" t="s">
        <v>7</v>
      </c>
      <c r="D301" s="199"/>
      <c r="E301" s="200"/>
      <c r="F301" s="201"/>
      <c r="G301" s="203">
        <f>G302+G305+G310+G326</f>
        <v>64751687.67</v>
      </c>
    </row>
    <row r="302" spans="1:7" ht="12.75">
      <c r="A302" s="225" t="s">
        <v>18</v>
      </c>
      <c r="B302" s="102" t="s">
        <v>42</v>
      </c>
      <c r="C302" s="34" t="s">
        <v>7</v>
      </c>
      <c r="D302" s="76" t="s">
        <v>2</v>
      </c>
      <c r="E302" s="7"/>
      <c r="F302" s="129"/>
      <c r="G302" s="20">
        <f>G303</f>
        <v>4000000</v>
      </c>
    </row>
    <row r="303" spans="1:7" ht="12.75">
      <c r="A303" s="228" t="s">
        <v>37</v>
      </c>
      <c r="B303" s="102" t="s">
        <v>42</v>
      </c>
      <c r="C303" s="36" t="s">
        <v>7</v>
      </c>
      <c r="D303" s="61" t="s">
        <v>2</v>
      </c>
      <c r="E303" s="30" t="s">
        <v>200</v>
      </c>
      <c r="F303" s="130"/>
      <c r="G303" s="31">
        <f>G304</f>
        <v>4000000</v>
      </c>
    </row>
    <row r="304" spans="1:7" ht="12.75">
      <c r="A304" s="244" t="s">
        <v>203</v>
      </c>
      <c r="B304" s="102" t="s">
        <v>42</v>
      </c>
      <c r="C304" s="45" t="s">
        <v>7</v>
      </c>
      <c r="D304" s="59" t="s">
        <v>2</v>
      </c>
      <c r="E304" s="8" t="s">
        <v>200</v>
      </c>
      <c r="F304" s="137" t="s">
        <v>204</v>
      </c>
      <c r="G304" s="19">
        <v>4000000</v>
      </c>
    </row>
    <row r="305" spans="1:7" ht="12.75">
      <c r="A305" s="225" t="s">
        <v>14</v>
      </c>
      <c r="B305" s="102" t="s">
        <v>42</v>
      </c>
      <c r="C305" s="34" t="s">
        <v>7</v>
      </c>
      <c r="D305" s="76" t="s">
        <v>9</v>
      </c>
      <c r="E305" s="8"/>
      <c r="F305" s="137"/>
      <c r="G305" s="20">
        <f>G306+G308</f>
        <v>23388000</v>
      </c>
    </row>
    <row r="306" spans="1:7" ht="48">
      <c r="A306" s="257" t="s">
        <v>52</v>
      </c>
      <c r="B306" s="102" t="s">
        <v>42</v>
      </c>
      <c r="C306" s="176" t="s">
        <v>7</v>
      </c>
      <c r="D306" s="178" t="s">
        <v>9</v>
      </c>
      <c r="E306" s="168" t="s">
        <v>205</v>
      </c>
      <c r="F306" s="178"/>
      <c r="G306" s="179">
        <f>G307</f>
        <v>22508000</v>
      </c>
    </row>
    <row r="307" spans="1:7" ht="38.25">
      <c r="A307" s="227" t="s">
        <v>166</v>
      </c>
      <c r="B307" s="102" t="s">
        <v>42</v>
      </c>
      <c r="C307" s="35" t="s">
        <v>7</v>
      </c>
      <c r="D307" s="59" t="s">
        <v>9</v>
      </c>
      <c r="E307" s="8" t="s">
        <v>205</v>
      </c>
      <c r="F307" s="137" t="s">
        <v>167</v>
      </c>
      <c r="G307" s="19">
        <v>22508000</v>
      </c>
    </row>
    <row r="308" spans="1:7" ht="114.75">
      <c r="A308" s="255" t="s">
        <v>47</v>
      </c>
      <c r="B308" s="102" t="s">
        <v>42</v>
      </c>
      <c r="C308" s="36" t="s">
        <v>7</v>
      </c>
      <c r="D308" s="61" t="s">
        <v>9</v>
      </c>
      <c r="E308" s="30" t="s">
        <v>206</v>
      </c>
      <c r="F308" s="130"/>
      <c r="G308" s="31">
        <f>G309</f>
        <v>880000</v>
      </c>
    </row>
    <row r="309" spans="1:7" ht="25.5">
      <c r="A309" s="244" t="s">
        <v>201</v>
      </c>
      <c r="B309" s="102" t="s">
        <v>42</v>
      </c>
      <c r="C309" s="35" t="s">
        <v>7</v>
      </c>
      <c r="D309" s="59" t="s">
        <v>9</v>
      </c>
      <c r="E309" s="8" t="s">
        <v>206</v>
      </c>
      <c r="F309" s="137" t="s">
        <v>107</v>
      </c>
      <c r="G309" s="23">
        <v>880000</v>
      </c>
    </row>
    <row r="310" spans="1:7" ht="12.75">
      <c r="A310" s="225" t="s">
        <v>15</v>
      </c>
      <c r="B310" s="102" t="s">
        <v>42</v>
      </c>
      <c r="C310" s="34" t="s">
        <v>7</v>
      </c>
      <c r="D310" s="76" t="s">
        <v>11</v>
      </c>
      <c r="E310" s="8"/>
      <c r="F310" s="137"/>
      <c r="G310" s="20">
        <f>G311+G313+G316+G318+G321+G323</f>
        <v>10632687.67</v>
      </c>
    </row>
    <row r="311" spans="1:7" ht="12.75">
      <c r="A311" s="228" t="s">
        <v>284</v>
      </c>
      <c r="B311" s="102" t="s">
        <v>42</v>
      </c>
      <c r="C311" s="36" t="s">
        <v>7</v>
      </c>
      <c r="D311" s="61" t="s">
        <v>11</v>
      </c>
      <c r="E311" s="30" t="s">
        <v>279</v>
      </c>
      <c r="F311" s="130"/>
      <c r="G311" s="31">
        <f>G312</f>
        <v>3019474.51</v>
      </c>
    </row>
    <row r="312" spans="1:7" ht="12.75">
      <c r="A312" s="244" t="s">
        <v>314</v>
      </c>
      <c r="B312" s="102" t="s">
        <v>42</v>
      </c>
      <c r="C312" s="35" t="s">
        <v>7</v>
      </c>
      <c r="D312" s="59" t="s">
        <v>11</v>
      </c>
      <c r="E312" s="8" t="s">
        <v>279</v>
      </c>
      <c r="F312" s="137" t="s">
        <v>313</v>
      </c>
      <c r="G312" s="23">
        <v>3019474.51</v>
      </c>
    </row>
    <row r="313" spans="1:7" ht="12.75">
      <c r="A313" s="228" t="s">
        <v>285</v>
      </c>
      <c r="B313" s="102" t="s">
        <v>42</v>
      </c>
      <c r="C313" s="36" t="s">
        <v>7</v>
      </c>
      <c r="D313" s="61" t="s">
        <v>11</v>
      </c>
      <c r="E313" s="30" t="s">
        <v>286</v>
      </c>
      <c r="F313" s="130"/>
      <c r="G313" s="31">
        <f>G314+G315</f>
        <v>1166298.1600000001</v>
      </c>
    </row>
    <row r="314" spans="1:7" ht="12.75">
      <c r="A314" s="244" t="s">
        <v>315</v>
      </c>
      <c r="B314" s="102" t="s">
        <v>42</v>
      </c>
      <c r="C314" s="35" t="s">
        <v>7</v>
      </c>
      <c r="D314" s="59" t="s">
        <v>11</v>
      </c>
      <c r="E314" s="8" t="s">
        <v>286</v>
      </c>
      <c r="F314" s="137" t="s">
        <v>313</v>
      </c>
      <c r="G314" s="19">
        <v>619884.4</v>
      </c>
    </row>
    <row r="315" spans="1:7" ht="12.75">
      <c r="A315" s="244" t="s">
        <v>314</v>
      </c>
      <c r="B315" s="102" t="s">
        <v>42</v>
      </c>
      <c r="C315" s="35" t="s">
        <v>7</v>
      </c>
      <c r="D315" s="59" t="s">
        <v>11</v>
      </c>
      <c r="E315" s="8" t="s">
        <v>286</v>
      </c>
      <c r="F315" s="137" t="s">
        <v>313</v>
      </c>
      <c r="G315" s="23">
        <v>546413.76</v>
      </c>
    </row>
    <row r="316" spans="1:7" ht="12.75">
      <c r="A316" s="228" t="s">
        <v>50</v>
      </c>
      <c r="B316" s="102" t="s">
        <v>42</v>
      </c>
      <c r="C316" s="36" t="s">
        <v>7</v>
      </c>
      <c r="D316" s="61" t="s">
        <v>11</v>
      </c>
      <c r="E316" s="30" t="s">
        <v>207</v>
      </c>
      <c r="F316" s="130"/>
      <c r="G316" s="31">
        <f>G317</f>
        <v>40000</v>
      </c>
    </row>
    <row r="317" spans="1:7" ht="25.5">
      <c r="A317" s="244" t="s">
        <v>201</v>
      </c>
      <c r="B317" s="102" t="s">
        <v>42</v>
      </c>
      <c r="C317" s="35" t="s">
        <v>7</v>
      </c>
      <c r="D317" s="59" t="s">
        <v>11</v>
      </c>
      <c r="E317" s="8" t="s">
        <v>207</v>
      </c>
      <c r="F317" s="137" t="s">
        <v>202</v>
      </c>
      <c r="G317" s="23">
        <v>40000</v>
      </c>
    </row>
    <row r="318" spans="1:7" ht="25.5">
      <c r="A318" s="228" t="s">
        <v>85</v>
      </c>
      <c r="B318" s="102" t="s">
        <v>42</v>
      </c>
      <c r="C318" s="36" t="s">
        <v>7</v>
      </c>
      <c r="D318" s="61" t="s">
        <v>11</v>
      </c>
      <c r="E318" s="30" t="s">
        <v>244</v>
      </c>
      <c r="F318" s="130"/>
      <c r="G318" s="31">
        <f>SUM(G319:G320)</f>
        <v>5586915</v>
      </c>
    </row>
    <row r="319" spans="1:7" ht="25.5">
      <c r="A319" s="244" t="s">
        <v>201</v>
      </c>
      <c r="B319" s="102" t="s">
        <v>42</v>
      </c>
      <c r="C319" s="45" t="s">
        <v>7</v>
      </c>
      <c r="D319" s="59" t="s">
        <v>11</v>
      </c>
      <c r="E319" s="8" t="s">
        <v>244</v>
      </c>
      <c r="F319" s="137" t="s">
        <v>202</v>
      </c>
      <c r="G319" s="19">
        <v>2608000</v>
      </c>
    </row>
    <row r="320" spans="1:7" ht="20.25" customHeight="1">
      <c r="A320" s="244" t="s">
        <v>201</v>
      </c>
      <c r="B320" s="102" t="s">
        <v>42</v>
      </c>
      <c r="C320" s="45" t="s">
        <v>7</v>
      </c>
      <c r="D320" s="59" t="s">
        <v>11</v>
      </c>
      <c r="E320" s="8" t="s">
        <v>244</v>
      </c>
      <c r="F320" s="211" t="s">
        <v>107</v>
      </c>
      <c r="G320" s="19">
        <v>2978915</v>
      </c>
    </row>
    <row r="321" spans="1:7" ht="22.5" customHeight="1">
      <c r="A321" s="228" t="s">
        <v>48</v>
      </c>
      <c r="B321" s="102" t="s">
        <v>42</v>
      </c>
      <c r="C321" s="47" t="s">
        <v>7</v>
      </c>
      <c r="D321" s="85" t="s">
        <v>11</v>
      </c>
      <c r="E321" s="30" t="s">
        <v>208</v>
      </c>
      <c r="F321" s="30"/>
      <c r="G321" s="31">
        <f>G322</f>
        <v>600000</v>
      </c>
    </row>
    <row r="322" spans="1:7" ht="25.5">
      <c r="A322" s="244" t="s">
        <v>201</v>
      </c>
      <c r="B322" s="102" t="s">
        <v>42</v>
      </c>
      <c r="C322" s="35" t="s">
        <v>7</v>
      </c>
      <c r="D322" s="59" t="s">
        <v>11</v>
      </c>
      <c r="E322" s="8" t="s">
        <v>208</v>
      </c>
      <c r="F322" s="137" t="s">
        <v>107</v>
      </c>
      <c r="G322" s="69">
        <v>600000</v>
      </c>
    </row>
    <row r="323" spans="1:7" ht="35.25" customHeight="1">
      <c r="A323" s="228" t="s">
        <v>106</v>
      </c>
      <c r="B323" s="102" t="s">
        <v>42</v>
      </c>
      <c r="C323" s="47" t="s">
        <v>7</v>
      </c>
      <c r="D323" s="85" t="s">
        <v>11</v>
      </c>
      <c r="E323" s="30" t="s">
        <v>209</v>
      </c>
      <c r="F323" s="155"/>
      <c r="G323" s="31">
        <f>SUM(G324:G325)</f>
        <v>220000</v>
      </c>
    </row>
    <row r="324" spans="1:7" ht="25.5">
      <c r="A324" s="220" t="s">
        <v>287</v>
      </c>
      <c r="B324" s="102" t="s">
        <v>42</v>
      </c>
      <c r="C324" s="35" t="s">
        <v>7</v>
      </c>
      <c r="D324" s="59" t="s">
        <v>11</v>
      </c>
      <c r="E324" s="8" t="s">
        <v>209</v>
      </c>
      <c r="F324" s="137" t="s">
        <v>288</v>
      </c>
      <c r="G324" s="69">
        <v>184692.08</v>
      </c>
    </row>
    <row r="325" spans="1:7" ht="25.5">
      <c r="A325" s="244" t="s">
        <v>201</v>
      </c>
      <c r="B325" s="102" t="s">
        <v>42</v>
      </c>
      <c r="C325" s="35" t="s">
        <v>7</v>
      </c>
      <c r="D325" s="59" t="s">
        <v>11</v>
      </c>
      <c r="E325" s="8" t="s">
        <v>209</v>
      </c>
      <c r="F325" s="137" t="s">
        <v>114</v>
      </c>
      <c r="G325" s="69">
        <v>35307.92</v>
      </c>
    </row>
    <row r="326" spans="1:7" ht="12.75">
      <c r="A326" s="225" t="s">
        <v>70</v>
      </c>
      <c r="B326" s="102" t="s">
        <v>42</v>
      </c>
      <c r="C326" s="34" t="s">
        <v>7</v>
      </c>
      <c r="D326" s="76" t="s">
        <v>12</v>
      </c>
      <c r="E326" s="11"/>
      <c r="F326" s="156"/>
      <c r="G326" s="20">
        <f>G327+G329+G335+G337+G340+G342</f>
        <v>26731000</v>
      </c>
    </row>
    <row r="327" spans="1:7" ht="51">
      <c r="A327" s="228" t="s">
        <v>102</v>
      </c>
      <c r="B327" s="102" t="s">
        <v>42</v>
      </c>
      <c r="C327" s="42" t="s">
        <v>7</v>
      </c>
      <c r="D327" s="83" t="s">
        <v>12</v>
      </c>
      <c r="E327" s="30" t="s">
        <v>210</v>
      </c>
      <c r="F327" s="150"/>
      <c r="G327" s="31">
        <f>G328</f>
        <v>17870000</v>
      </c>
    </row>
    <row r="328" spans="1:7" ht="29.25" customHeight="1">
      <c r="A328" s="244" t="s">
        <v>201</v>
      </c>
      <c r="B328" s="102" t="s">
        <v>42</v>
      </c>
      <c r="C328" s="43" t="s">
        <v>7</v>
      </c>
      <c r="D328" s="84" t="s">
        <v>12</v>
      </c>
      <c r="E328" s="8" t="s">
        <v>210</v>
      </c>
      <c r="F328" s="151" t="s">
        <v>202</v>
      </c>
      <c r="G328" s="19">
        <v>17870000</v>
      </c>
    </row>
    <row r="329" spans="1:7" ht="12.75">
      <c r="A329" s="228" t="s">
        <v>71</v>
      </c>
      <c r="B329" s="102" t="s">
        <v>42</v>
      </c>
      <c r="C329" s="42" t="s">
        <v>7</v>
      </c>
      <c r="D329" s="83" t="s">
        <v>12</v>
      </c>
      <c r="E329" s="30" t="s">
        <v>211</v>
      </c>
      <c r="F329" s="150"/>
      <c r="G329" s="31">
        <f>SUM(G330:G334)</f>
        <v>590000</v>
      </c>
    </row>
    <row r="330" spans="1:7" ht="12.75">
      <c r="A330" s="220" t="s">
        <v>153</v>
      </c>
      <c r="B330" s="102" t="s">
        <v>42</v>
      </c>
      <c r="C330" s="35" t="s">
        <v>7</v>
      </c>
      <c r="D330" s="59" t="s">
        <v>12</v>
      </c>
      <c r="E330" s="8" t="s">
        <v>211</v>
      </c>
      <c r="F330" s="137" t="s">
        <v>152</v>
      </c>
      <c r="G330" s="19">
        <v>46822</v>
      </c>
    </row>
    <row r="331" spans="1:7" ht="25.5">
      <c r="A331" s="220" t="s">
        <v>115</v>
      </c>
      <c r="B331" s="102" t="s">
        <v>42</v>
      </c>
      <c r="C331" s="35" t="s">
        <v>7</v>
      </c>
      <c r="D331" s="59" t="s">
        <v>12</v>
      </c>
      <c r="E331" s="8" t="s">
        <v>211</v>
      </c>
      <c r="F331" s="137" t="s">
        <v>116</v>
      </c>
      <c r="G331" s="19">
        <v>430000</v>
      </c>
    </row>
    <row r="332" spans="1:7" ht="12.75">
      <c r="A332" s="220" t="s">
        <v>131</v>
      </c>
      <c r="B332" s="102" t="s">
        <v>42</v>
      </c>
      <c r="C332" s="35" t="s">
        <v>7</v>
      </c>
      <c r="D332" s="59" t="s">
        <v>12</v>
      </c>
      <c r="E332" s="8" t="s">
        <v>211</v>
      </c>
      <c r="F332" s="137" t="s">
        <v>133</v>
      </c>
      <c r="G332" s="19">
        <v>20000</v>
      </c>
    </row>
    <row r="333" spans="1:7" ht="25.5">
      <c r="A333" s="220" t="s">
        <v>111</v>
      </c>
      <c r="B333" s="102" t="s">
        <v>42</v>
      </c>
      <c r="C333" s="35" t="s">
        <v>7</v>
      </c>
      <c r="D333" s="59" t="s">
        <v>12</v>
      </c>
      <c r="E333" s="8" t="s">
        <v>211</v>
      </c>
      <c r="F333" s="137" t="s">
        <v>113</v>
      </c>
      <c r="G333" s="19">
        <v>10000</v>
      </c>
    </row>
    <row r="334" spans="1:7" ht="12.75">
      <c r="A334" s="220" t="s">
        <v>112</v>
      </c>
      <c r="B334" s="102" t="s">
        <v>42</v>
      </c>
      <c r="C334" s="35" t="s">
        <v>7</v>
      </c>
      <c r="D334" s="59" t="s">
        <v>12</v>
      </c>
      <c r="E334" s="8" t="s">
        <v>211</v>
      </c>
      <c r="F334" s="137" t="s">
        <v>114</v>
      </c>
      <c r="G334" s="19">
        <v>83178</v>
      </c>
    </row>
    <row r="335" spans="1:7" ht="38.25">
      <c r="A335" s="258" t="s">
        <v>307</v>
      </c>
      <c r="B335" s="102" t="s">
        <v>42</v>
      </c>
      <c r="C335" s="33" t="s">
        <v>7</v>
      </c>
      <c r="D335" s="133" t="s">
        <v>12</v>
      </c>
      <c r="E335" s="109" t="s">
        <v>308</v>
      </c>
      <c r="F335" s="157"/>
      <c r="G335" s="111">
        <f>G336</f>
        <v>2119500</v>
      </c>
    </row>
    <row r="336" spans="1:7" ht="38.25">
      <c r="A336" s="220" t="s">
        <v>281</v>
      </c>
      <c r="B336" s="102" t="s">
        <v>42</v>
      </c>
      <c r="C336" s="48" t="s">
        <v>7</v>
      </c>
      <c r="D336" s="134" t="s">
        <v>12</v>
      </c>
      <c r="E336" s="113" t="s">
        <v>308</v>
      </c>
      <c r="F336" s="154" t="s">
        <v>280</v>
      </c>
      <c r="G336" s="115">
        <v>2119500</v>
      </c>
    </row>
    <row r="337" spans="1:7" ht="38.25">
      <c r="A337" s="228" t="s">
        <v>59</v>
      </c>
      <c r="B337" s="102" t="s">
        <v>42</v>
      </c>
      <c r="C337" s="42" t="s">
        <v>7</v>
      </c>
      <c r="D337" s="83" t="s">
        <v>12</v>
      </c>
      <c r="E337" s="30" t="s">
        <v>212</v>
      </c>
      <c r="F337" s="150"/>
      <c r="G337" s="31">
        <f>G338+G339</f>
        <v>4079000</v>
      </c>
    </row>
    <row r="338" spans="1:7" ht="25.5">
      <c r="A338" s="244" t="s">
        <v>201</v>
      </c>
      <c r="B338" s="102" t="s">
        <v>42</v>
      </c>
      <c r="C338" s="43" t="s">
        <v>7</v>
      </c>
      <c r="D338" s="84" t="s">
        <v>12</v>
      </c>
      <c r="E338" s="8" t="s">
        <v>212</v>
      </c>
      <c r="F338" s="151" t="s">
        <v>202</v>
      </c>
      <c r="G338" s="19">
        <v>3869000</v>
      </c>
    </row>
    <row r="339" spans="1:7" ht="12.75">
      <c r="A339" s="244" t="s">
        <v>108</v>
      </c>
      <c r="B339" s="102" t="s">
        <v>42</v>
      </c>
      <c r="C339" s="43" t="s">
        <v>214</v>
      </c>
      <c r="D339" s="84" t="s">
        <v>12</v>
      </c>
      <c r="E339" s="8" t="s">
        <v>212</v>
      </c>
      <c r="F339" s="151" t="s">
        <v>107</v>
      </c>
      <c r="G339" s="19">
        <v>210000</v>
      </c>
    </row>
    <row r="340" spans="1:7" ht="38.25">
      <c r="A340" s="258" t="s">
        <v>44</v>
      </c>
      <c r="B340" s="102" t="s">
        <v>42</v>
      </c>
      <c r="C340" s="33" t="s">
        <v>7</v>
      </c>
      <c r="D340" s="133" t="s">
        <v>12</v>
      </c>
      <c r="E340" s="109" t="s">
        <v>213</v>
      </c>
      <c r="F340" s="157"/>
      <c r="G340" s="111">
        <f>G341</f>
        <v>630500</v>
      </c>
    </row>
    <row r="341" spans="1:7" ht="38.25">
      <c r="A341" s="220" t="s">
        <v>281</v>
      </c>
      <c r="B341" s="102" t="s">
        <v>42</v>
      </c>
      <c r="C341" s="48" t="s">
        <v>7</v>
      </c>
      <c r="D341" s="134" t="s">
        <v>12</v>
      </c>
      <c r="E341" s="113" t="s">
        <v>213</v>
      </c>
      <c r="F341" s="154" t="s">
        <v>280</v>
      </c>
      <c r="G341" s="115">
        <v>630500</v>
      </c>
    </row>
    <row r="342" spans="1:7" ht="25.5">
      <c r="A342" s="228" t="s">
        <v>93</v>
      </c>
      <c r="B342" s="102" t="s">
        <v>42</v>
      </c>
      <c r="C342" s="42" t="s">
        <v>7</v>
      </c>
      <c r="D342" s="83" t="s">
        <v>12</v>
      </c>
      <c r="E342" s="30" t="s">
        <v>283</v>
      </c>
      <c r="F342" s="150"/>
      <c r="G342" s="31">
        <f>G343+G344</f>
        <v>1442000</v>
      </c>
    </row>
    <row r="343" spans="1:7" ht="12.75">
      <c r="A343" s="220" t="s">
        <v>112</v>
      </c>
      <c r="B343" s="102" t="s">
        <v>42</v>
      </c>
      <c r="C343" s="43" t="s">
        <v>7</v>
      </c>
      <c r="D343" s="84" t="s">
        <v>12</v>
      </c>
      <c r="E343" s="8" t="s">
        <v>283</v>
      </c>
      <c r="F343" s="151" t="s">
        <v>114</v>
      </c>
      <c r="G343" s="19">
        <v>574086</v>
      </c>
    </row>
    <row r="344" spans="1:7" ht="12.75">
      <c r="A344" s="244" t="s">
        <v>108</v>
      </c>
      <c r="B344" s="102" t="s">
        <v>42</v>
      </c>
      <c r="C344" s="43" t="s">
        <v>7</v>
      </c>
      <c r="D344" s="84" t="s">
        <v>12</v>
      </c>
      <c r="E344" s="8" t="s">
        <v>283</v>
      </c>
      <c r="F344" s="151" t="s">
        <v>107</v>
      </c>
      <c r="G344" s="19">
        <v>867914</v>
      </c>
    </row>
    <row r="345" spans="1:7" ht="12.75">
      <c r="A345" s="259" t="s">
        <v>72</v>
      </c>
      <c r="B345" s="215" t="s">
        <v>42</v>
      </c>
      <c r="C345" s="91" t="s">
        <v>38</v>
      </c>
      <c r="D345" s="92"/>
      <c r="E345" s="66"/>
      <c r="F345" s="158"/>
      <c r="G345" s="93">
        <f>G346</f>
        <v>540625.28</v>
      </c>
    </row>
    <row r="346" spans="1:7" ht="12.75">
      <c r="A346" s="260" t="s">
        <v>81</v>
      </c>
      <c r="B346" s="102" t="s">
        <v>42</v>
      </c>
      <c r="C346" s="55" t="s">
        <v>38</v>
      </c>
      <c r="D346" s="81" t="s">
        <v>8</v>
      </c>
      <c r="E346" s="7"/>
      <c r="F346" s="152"/>
      <c r="G346" s="20">
        <f>G347+G349+G351</f>
        <v>540625.28</v>
      </c>
    </row>
    <row r="347" spans="1:7" ht="12.75">
      <c r="A347" s="221" t="s">
        <v>228</v>
      </c>
      <c r="B347" s="102" t="s">
        <v>42</v>
      </c>
      <c r="C347" s="167" t="s">
        <v>38</v>
      </c>
      <c r="D347" s="168" t="s">
        <v>8</v>
      </c>
      <c r="E347" s="169" t="s">
        <v>310</v>
      </c>
      <c r="F347" s="170"/>
      <c r="G347" s="171">
        <f>G348</f>
        <v>90000</v>
      </c>
    </row>
    <row r="348" spans="1:7" ht="38.25">
      <c r="A348" s="220" t="s">
        <v>258</v>
      </c>
      <c r="B348" s="102" t="s">
        <v>42</v>
      </c>
      <c r="C348" s="35" t="s">
        <v>38</v>
      </c>
      <c r="D348" s="59" t="s">
        <v>8</v>
      </c>
      <c r="E348" s="8" t="s">
        <v>310</v>
      </c>
      <c r="F348" s="137" t="s">
        <v>257</v>
      </c>
      <c r="G348" s="19">
        <v>90000</v>
      </c>
    </row>
    <row r="349" spans="1:7" ht="12.75">
      <c r="A349" s="228" t="s">
        <v>73</v>
      </c>
      <c r="B349" s="102" t="s">
        <v>42</v>
      </c>
      <c r="C349" s="47" t="s">
        <v>38</v>
      </c>
      <c r="D349" s="85" t="s">
        <v>8</v>
      </c>
      <c r="E349" s="30" t="s">
        <v>316</v>
      </c>
      <c r="F349" s="155"/>
      <c r="G349" s="31">
        <f>G350</f>
        <v>100625.28</v>
      </c>
    </row>
    <row r="350" spans="1:7" ht="12.75">
      <c r="A350" s="220" t="s">
        <v>112</v>
      </c>
      <c r="B350" s="102" t="s">
        <v>42</v>
      </c>
      <c r="C350" s="35" t="s">
        <v>38</v>
      </c>
      <c r="D350" s="59" t="s">
        <v>8</v>
      </c>
      <c r="E350" s="8" t="s">
        <v>316</v>
      </c>
      <c r="F350" s="137" t="s">
        <v>114</v>
      </c>
      <c r="G350" s="69">
        <v>100625.28</v>
      </c>
    </row>
    <row r="351" spans="1:7" ht="12.75">
      <c r="A351" s="228" t="s">
        <v>73</v>
      </c>
      <c r="B351" s="102" t="s">
        <v>42</v>
      </c>
      <c r="C351" s="47" t="s">
        <v>38</v>
      </c>
      <c r="D351" s="85" t="s">
        <v>8</v>
      </c>
      <c r="E351" s="30" t="s">
        <v>215</v>
      </c>
      <c r="F351" s="155"/>
      <c r="G351" s="31">
        <f>SUM(G352:G354)</f>
        <v>350000</v>
      </c>
    </row>
    <row r="352" spans="1:7" ht="25.5">
      <c r="A352" s="220" t="s">
        <v>287</v>
      </c>
      <c r="B352" s="102" t="s">
        <v>42</v>
      </c>
      <c r="C352" s="35" t="s">
        <v>38</v>
      </c>
      <c r="D352" s="59" t="s">
        <v>8</v>
      </c>
      <c r="E352" s="8" t="s">
        <v>215</v>
      </c>
      <c r="F352" s="137" t="s">
        <v>288</v>
      </c>
      <c r="G352" s="69">
        <v>210597.21</v>
      </c>
    </row>
    <row r="353" spans="1:7" ht="12.75">
      <c r="A353" s="220" t="s">
        <v>112</v>
      </c>
      <c r="B353" s="102" t="s">
        <v>42</v>
      </c>
      <c r="C353" s="35" t="s">
        <v>38</v>
      </c>
      <c r="D353" s="59" t="s">
        <v>8</v>
      </c>
      <c r="E353" s="8" t="s">
        <v>215</v>
      </c>
      <c r="F353" s="137" t="s">
        <v>114</v>
      </c>
      <c r="G353" s="69">
        <v>104102.79</v>
      </c>
    </row>
    <row r="354" spans="1:7" ht="12.75">
      <c r="A354" s="244" t="s">
        <v>108</v>
      </c>
      <c r="B354" s="102" t="s">
        <v>42</v>
      </c>
      <c r="C354" s="35" t="s">
        <v>38</v>
      </c>
      <c r="D354" s="59" t="s">
        <v>8</v>
      </c>
      <c r="E354" s="8" t="s">
        <v>215</v>
      </c>
      <c r="F354" s="137" t="s">
        <v>107</v>
      </c>
      <c r="G354" s="69">
        <v>35300</v>
      </c>
    </row>
    <row r="355" spans="1:7" ht="12.75">
      <c r="A355" s="261" t="s">
        <v>74</v>
      </c>
      <c r="B355" s="215" t="s">
        <v>42</v>
      </c>
      <c r="C355" s="72" t="s">
        <v>6</v>
      </c>
      <c r="D355" s="92"/>
      <c r="E355" s="66"/>
      <c r="F355" s="158"/>
      <c r="G355" s="93">
        <f>G356</f>
        <v>600000</v>
      </c>
    </row>
    <row r="356" spans="1:7" ht="12.75">
      <c r="A356" s="260" t="s">
        <v>34</v>
      </c>
      <c r="B356" s="102" t="s">
        <v>42</v>
      </c>
      <c r="C356" s="55" t="s">
        <v>6</v>
      </c>
      <c r="D356" s="81" t="s">
        <v>9</v>
      </c>
      <c r="E356" s="7"/>
      <c r="F356" s="152"/>
      <c r="G356" s="20">
        <f>G357</f>
        <v>600000</v>
      </c>
    </row>
    <row r="357" spans="1:7" ht="25.5">
      <c r="A357" s="262" t="s">
        <v>75</v>
      </c>
      <c r="B357" s="102" t="s">
        <v>42</v>
      </c>
      <c r="C357" s="104" t="s">
        <v>6</v>
      </c>
      <c r="D357" s="78" t="s">
        <v>9</v>
      </c>
      <c r="E357" s="15" t="s">
        <v>216</v>
      </c>
      <c r="F357" s="143"/>
      <c r="G357" s="18">
        <f>G358</f>
        <v>600000</v>
      </c>
    </row>
    <row r="358" spans="1:7" ht="38.25">
      <c r="A358" s="227" t="s">
        <v>217</v>
      </c>
      <c r="B358" s="102" t="s">
        <v>42</v>
      </c>
      <c r="C358" s="35" t="s">
        <v>6</v>
      </c>
      <c r="D358" s="59" t="s">
        <v>9</v>
      </c>
      <c r="E358" s="8" t="s">
        <v>216</v>
      </c>
      <c r="F358" s="137" t="s">
        <v>218</v>
      </c>
      <c r="G358" s="69">
        <v>600000</v>
      </c>
    </row>
    <row r="359" spans="1:7" ht="15.75">
      <c r="A359" s="263" t="s">
        <v>68</v>
      </c>
      <c r="B359" s="215" t="s">
        <v>42</v>
      </c>
      <c r="C359" s="94" t="s">
        <v>60</v>
      </c>
      <c r="D359" s="96"/>
      <c r="E359" s="95"/>
      <c r="F359" s="127"/>
      <c r="G359" s="97">
        <f>G360</f>
        <v>2000000</v>
      </c>
    </row>
    <row r="360" spans="1:7" ht="12.75">
      <c r="A360" s="264" t="s">
        <v>76</v>
      </c>
      <c r="B360" s="102" t="s">
        <v>42</v>
      </c>
      <c r="C360" s="34" t="s">
        <v>60</v>
      </c>
      <c r="D360" s="73" t="s">
        <v>2</v>
      </c>
      <c r="E360" s="16"/>
      <c r="F360" s="159"/>
      <c r="G360" s="98">
        <f>G361</f>
        <v>2000000</v>
      </c>
    </row>
    <row r="361" spans="1:7" ht="12.75">
      <c r="A361" s="238" t="s">
        <v>83</v>
      </c>
      <c r="B361" s="102" t="s">
        <v>42</v>
      </c>
      <c r="C361" s="36" t="s">
        <v>60</v>
      </c>
      <c r="D361" s="61" t="s">
        <v>2</v>
      </c>
      <c r="E361" s="30" t="s">
        <v>219</v>
      </c>
      <c r="F361" s="130"/>
      <c r="G361" s="99">
        <f>G362</f>
        <v>2000000</v>
      </c>
    </row>
    <row r="362" spans="1:7" ht="12.75">
      <c r="A362" s="265" t="s">
        <v>220</v>
      </c>
      <c r="B362" s="102" t="s">
        <v>42</v>
      </c>
      <c r="C362" s="35" t="s">
        <v>60</v>
      </c>
      <c r="D362" s="59" t="s">
        <v>2</v>
      </c>
      <c r="E362" s="8" t="s">
        <v>219</v>
      </c>
      <c r="F362" s="137" t="s">
        <v>221</v>
      </c>
      <c r="G362" s="69">
        <v>2000000</v>
      </c>
    </row>
    <row r="363" spans="1:7" ht="25.5">
      <c r="A363" s="261" t="s">
        <v>77</v>
      </c>
      <c r="B363" s="215" t="s">
        <v>42</v>
      </c>
      <c r="C363" s="65" t="s">
        <v>45</v>
      </c>
      <c r="D363" s="79"/>
      <c r="E363" s="66"/>
      <c r="F363" s="128"/>
      <c r="G363" s="93">
        <f>G364</f>
        <v>8384000</v>
      </c>
    </row>
    <row r="364" spans="1:7" ht="25.5">
      <c r="A364" s="266" t="s">
        <v>78</v>
      </c>
      <c r="B364" s="102" t="s">
        <v>42</v>
      </c>
      <c r="C364" s="64" t="s">
        <v>45</v>
      </c>
      <c r="D364" s="135" t="s">
        <v>2</v>
      </c>
      <c r="E364" s="16"/>
      <c r="F364" s="160"/>
      <c r="G364" s="20">
        <f>G365+G367</f>
        <v>8384000</v>
      </c>
    </row>
    <row r="365" spans="1:7" ht="12.75">
      <c r="A365" s="267" t="s">
        <v>54</v>
      </c>
      <c r="B365" s="102" t="s">
        <v>42</v>
      </c>
      <c r="C365" s="62" t="s">
        <v>45</v>
      </c>
      <c r="D365" s="62" t="s">
        <v>2</v>
      </c>
      <c r="E365" s="63" t="s">
        <v>222</v>
      </c>
      <c r="F365" s="161"/>
      <c r="G365" s="31">
        <f>G366</f>
        <v>4000000</v>
      </c>
    </row>
    <row r="366" spans="1:7" ht="12.75">
      <c r="A366" s="268" t="s">
        <v>223</v>
      </c>
      <c r="B366" s="102" t="s">
        <v>42</v>
      </c>
      <c r="C366" s="6" t="s">
        <v>45</v>
      </c>
      <c r="D366" s="74" t="s">
        <v>2</v>
      </c>
      <c r="E366" s="17" t="s">
        <v>222</v>
      </c>
      <c r="F366" s="29" t="s">
        <v>224</v>
      </c>
      <c r="G366" s="24">
        <v>4000000</v>
      </c>
    </row>
    <row r="367" spans="1:7" ht="25.5">
      <c r="A367" s="269" t="s">
        <v>53</v>
      </c>
      <c r="B367" s="102" t="s">
        <v>42</v>
      </c>
      <c r="C367" s="62" t="s">
        <v>45</v>
      </c>
      <c r="D367" s="62" t="s">
        <v>2</v>
      </c>
      <c r="E367" s="63" t="s">
        <v>246</v>
      </c>
      <c r="F367" s="161"/>
      <c r="G367" s="31">
        <f>G368</f>
        <v>4384000</v>
      </c>
    </row>
    <row r="368" spans="1:7" ht="13.5" thickBot="1">
      <c r="A368" s="270" t="s">
        <v>223</v>
      </c>
      <c r="B368" s="102" t="s">
        <v>42</v>
      </c>
      <c r="C368" s="58" t="s">
        <v>45</v>
      </c>
      <c r="D368" s="74" t="s">
        <v>2</v>
      </c>
      <c r="E368" s="17" t="s">
        <v>246</v>
      </c>
      <c r="F368" s="29" t="s">
        <v>224</v>
      </c>
      <c r="G368" s="24">
        <v>4384000</v>
      </c>
    </row>
    <row r="369" spans="1:7" ht="16.5" thickBot="1">
      <c r="A369" s="271" t="s">
        <v>19</v>
      </c>
      <c r="B369" s="215" t="s">
        <v>42</v>
      </c>
      <c r="C369" s="204"/>
      <c r="D369" s="205"/>
      <c r="E369" s="206"/>
      <c r="F369" s="207"/>
      <c r="G369" s="208">
        <f>G14+G76+G80+G89+G106+G136+G253+G301+G345+G355+G359+G363</f>
        <v>426580999.99999994</v>
      </c>
    </row>
    <row r="370" ht="12.75">
      <c r="A370" s="272"/>
    </row>
    <row r="371" ht="12.75">
      <c r="A371" s="272"/>
    </row>
    <row r="372" ht="12.75">
      <c r="A372" s="272"/>
    </row>
    <row r="373" ht="12.75">
      <c r="A373" s="272"/>
    </row>
    <row r="374" ht="12.75">
      <c r="A374" s="272"/>
    </row>
    <row r="375" ht="12.75">
      <c r="A375" s="272"/>
    </row>
    <row r="376" ht="12.75">
      <c r="A376" s="272"/>
    </row>
    <row r="377" ht="12.75">
      <c r="A377" s="272"/>
    </row>
    <row r="378" ht="12.75">
      <c r="A378" s="272"/>
    </row>
    <row r="379" ht="12.75">
      <c r="A379" s="272"/>
    </row>
    <row r="380" ht="12.75">
      <c r="A380" s="272"/>
    </row>
    <row r="381" ht="12.75">
      <c r="A381" s="272"/>
    </row>
    <row r="382" ht="12.75">
      <c r="A382" s="272"/>
    </row>
    <row r="383" ht="12.75">
      <c r="A383" s="272"/>
    </row>
    <row r="384" ht="12.75">
      <c r="A384" s="272"/>
    </row>
    <row r="385" ht="12.75">
      <c r="A385" s="272"/>
    </row>
    <row r="386" ht="12.75">
      <c r="A386" s="272"/>
    </row>
    <row r="387" ht="12.75">
      <c r="A387" s="272"/>
    </row>
    <row r="388" ht="12.75">
      <c r="A388" s="272"/>
    </row>
    <row r="389" ht="12.75">
      <c r="A389" s="272"/>
    </row>
    <row r="390" ht="12.75">
      <c r="A390" s="272"/>
    </row>
    <row r="391" ht="12.75">
      <c r="A391" s="272"/>
    </row>
    <row r="392" ht="12.75">
      <c r="A392" s="272"/>
    </row>
    <row r="393" ht="12.75">
      <c r="A393" s="272"/>
    </row>
    <row r="394" ht="12.75">
      <c r="A394" s="272"/>
    </row>
    <row r="395" ht="12.75">
      <c r="A395" s="272"/>
    </row>
    <row r="396" ht="12.75">
      <c r="A396" s="272"/>
    </row>
    <row r="397" ht="12.75">
      <c r="A397" s="272"/>
    </row>
    <row r="398" ht="12.75">
      <c r="A398" s="272"/>
    </row>
    <row r="399" ht="12.75">
      <c r="A399" s="272"/>
    </row>
    <row r="400" ht="12.75">
      <c r="A400" s="272"/>
    </row>
    <row r="401" ht="12.75">
      <c r="A401" s="272"/>
    </row>
    <row r="402" ht="12.75">
      <c r="A402" s="272"/>
    </row>
    <row r="403" ht="12.75">
      <c r="A403" s="272"/>
    </row>
    <row r="404" ht="12.75">
      <c r="A404" s="272"/>
    </row>
    <row r="405" ht="12.75">
      <c r="A405" s="272"/>
    </row>
    <row r="406" ht="12.75">
      <c r="A406" s="272"/>
    </row>
    <row r="407" ht="12.75">
      <c r="A407" s="272"/>
    </row>
    <row r="408" ht="12.75">
      <c r="A408" s="272"/>
    </row>
    <row r="409" ht="12.75">
      <c r="A409" s="272"/>
    </row>
    <row r="410" ht="12.75">
      <c r="A410" s="272"/>
    </row>
    <row r="411" ht="12.75">
      <c r="A411" s="272"/>
    </row>
    <row r="412" ht="12.75">
      <c r="A412" s="272"/>
    </row>
    <row r="413" ht="12.75">
      <c r="A413" s="272"/>
    </row>
    <row r="414" ht="12.75">
      <c r="A414" s="272"/>
    </row>
    <row r="415" ht="12.75">
      <c r="A415" s="272"/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9" r:id="rId1"/>
  <rowBreaks count="3" manualBreakCount="3">
    <brk id="46" max="6" man="1"/>
    <brk id="95" max="6" man="1"/>
    <brk id="1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5"/>
  <sheetViews>
    <sheetView view="pageBreakPreview" zoomScaleSheetLayoutView="100" workbookViewId="0" topLeftCell="A19">
      <selection activeCell="I9" sqref="I9"/>
    </sheetView>
  </sheetViews>
  <sheetFormatPr defaultColWidth="9.00390625" defaultRowHeight="12.75"/>
  <cols>
    <col min="1" max="1" width="74.253906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</cols>
  <sheetData>
    <row r="1" ht="12.75">
      <c r="D1" s="5" t="s">
        <v>40</v>
      </c>
    </row>
    <row r="2" ht="12.75">
      <c r="C2" s="5" t="s">
        <v>64</v>
      </c>
    </row>
    <row r="3" ht="12.75">
      <c r="D3" s="5" t="s">
        <v>63</v>
      </c>
    </row>
    <row r="4" ht="12.75">
      <c r="F4" s="5"/>
    </row>
    <row r="5" spans="1:6" ht="45" customHeight="1">
      <c r="A5" s="277" t="s">
        <v>230</v>
      </c>
      <c r="B5" s="277"/>
      <c r="C5" s="277"/>
      <c r="D5" s="277"/>
      <c r="E5" s="277"/>
      <c r="F5" s="87"/>
    </row>
    <row r="6" spans="1:6" ht="13.5" thickBot="1">
      <c r="A6" s="1"/>
      <c r="B6" s="2"/>
      <c r="C6" s="2"/>
      <c r="D6" s="4"/>
      <c r="E6" s="4"/>
      <c r="F6" s="3" t="s">
        <v>65</v>
      </c>
    </row>
    <row r="7" spans="1:6" ht="12.75" customHeight="1">
      <c r="A7" s="278" t="s">
        <v>0</v>
      </c>
      <c r="B7" s="281" t="s">
        <v>1</v>
      </c>
      <c r="C7" s="284" t="s">
        <v>10</v>
      </c>
      <c r="D7" s="287" t="s">
        <v>20</v>
      </c>
      <c r="E7" s="289" t="s">
        <v>21</v>
      </c>
      <c r="F7" s="274" t="s">
        <v>22</v>
      </c>
    </row>
    <row r="8" spans="1:6" ht="12.75">
      <c r="A8" s="279"/>
      <c r="B8" s="282"/>
      <c r="C8" s="285"/>
      <c r="D8" s="288"/>
      <c r="E8" s="290"/>
      <c r="F8" s="275"/>
    </row>
    <row r="9" spans="1:6" ht="12.75">
      <c r="A9" s="279"/>
      <c r="B9" s="282"/>
      <c r="C9" s="285"/>
      <c r="D9" s="288"/>
      <c r="E9" s="290"/>
      <c r="F9" s="275"/>
    </row>
    <row r="10" spans="1:6" ht="12.75">
      <c r="A10" s="279"/>
      <c r="B10" s="282"/>
      <c r="C10" s="285"/>
      <c r="D10" s="288"/>
      <c r="E10" s="290"/>
      <c r="F10" s="275"/>
    </row>
    <row r="11" spans="1:6" ht="12.75">
      <c r="A11" s="279"/>
      <c r="B11" s="282"/>
      <c r="C11" s="285"/>
      <c r="D11" s="288"/>
      <c r="E11" s="290"/>
      <c r="F11" s="275"/>
    </row>
    <row r="12" spans="1:6" ht="13.5" thickBot="1">
      <c r="A12" s="280"/>
      <c r="B12" s="283"/>
      <c r="C12" s="286"/>
      <c r="D12" s="295"/>
      <c r="E12" s="291"/>
      <c r="F12" s="276"/>
    </row>
    <row r="13" spans="1:6" ht="15.75">
      <c r="A13" s="106" t="s">
        <v>16</v>
      </c>
      <c r="B13" s="105" t="s">
        <v>2</v>
      </c>
      <c r="C13" s="125"/>
      <c r="D13" s="105"/>
      <c r="E13" s="136"/>
      <c r="F13" s="21">
        <f>F14+F17+F53+F56</f>
        <v>26197290.45</v>
      </c>
    </row>
    <row r="14" spans="1:6" ht="37.5" customHeight="1">
      <c r="A14" s="49" t="s">
        <v>46</v>
      </c>
      <c r="B14" s="34" t="s">
        <v>2</v>
      </c>
      <c r="C14" s="76" t="s">
        <v>11</v>
      </c>
      <c r="D14" s="7"/>
      <c r="E14" s="129"/>
      <c r="F14" s="20">
        <f>F15</f>
        <v>334500</v>
      </c>
    </row>
    <row r="15" spans="1:6" ht="15.75" customHeight="1">
      <c r="A15" s="181" t="s">
        <v>236</v>
      </c>
      <c r="B15" s="180" t="s">
        <v>2</v>
      </c>
      <c r="C15" s="177" t="s">
        <v>11</v>
      </c>
      <c r="D15" s="168" t="s">
        <v>110</v>
      </c>
      <c r="E15" s="178"/>
      <c r="F15" s="179">
        <f>F16</f>
        <v>334500</v>
      </c>
    </row>
    <row r="16" spans="1:6" ht="22.5" customHeight="1">
      <c r="A16" s="68" t="s">
        <v>112</v>
      </c>
      <c r="B16" s="35" t="s">
        <v>2</v>
      </c>
      <c r="C16" s="59" t="s">
        <v>11</v>
      </c>
      <c r="D16" s="8" t="s">
        <v>110</v>
      </c>
      <c r="E16" s="137" t="s">
        <v>114</v>
      </c>
      <c r="F16" s="19">
        <v>334500</v>
      </c>
    </row>
    <row r="17" spans="1:6" ht="29.25" customHeight="1">
      <c r="A17" s="28" t="s">
        <v>35</v>
      </c>
      <c r="B17" s="34" t="s">
        <v>2</v>
      </c>
      <c r="C17" s="76" t="s">
        <v>12</v>
      </c>
      <c r="D17" s="7"/>
      <c r="E17" s="129"/>
      <c r="F17" s="20">
        <f>F18+F24+F26+F30+F33+F36+F40+F42+F44+F46+F48+F51</f>
        <v>18518612</v>
      </c>
    </row>
    <row r="18" spans="1:6" ht="28.5" customHeight="1">
      <c r="A18" s="175" t="s">
        <v>126</v>
      </c>
      <c r="B18" s="180" t="s">
        <v>2</v>
      </c>
      <c r="C18" s="177" t="s">
        <v>12</v>
      </c>
      <c r="D18" s="168" t="s">
        <v>109</v>
      </c>
      <c r="E18" s="178"/>
      <c r="F18" s="179">
        <f>SUM(F19:F23)</f>
        <v>16047612</v>
      </c>
    </row>
    <row r="19" spans="1:6" ht="35.25" customHeight="1">
      <c r="A19" s="68" t="s">
        <v>115</v>
      </c>
      <c r="B19" s="35" t="s">
        <v>2</v>
      </c>
      <c r="C19" s="59" t="s">
        <v>12</v>
      </c>
      <c r="D19" s="8" t="s">
        <v>109</v>
      </c>
      <c r="E19" s="137" t="s">
        <v>116</v>
      </c>
      <c r="F19" s="19">
        <v>12411430.21</v>
      </c>
    </row>
    <row r="20" spans="1:6" ht="13.5" customHeight="1">
      <c r="A20" s="68" t="s">
        <v>131</v>
      </c>
      <c r="B20" s="35" t="s">
        <v>132</v>
      </c>
      <c r="C20" s="59" t="s">
        <v>12</v>
      </c>
      <c r="D20" s="8" t="s">
        <v>109</v>
      </c>
      <c r="E20" s="137" t="s">
        <v>133</v>
      </c>
      <c r="F20" s="19">
        <v>133000</v>
      </c>
    </row>
    <row r="21" spans="1:6" ht="27.75" customHeight="1">
      <c r="A21" s="68" t="s">
        <v>111</v>
      </c>
      <c r="B21" s="35" t="s">
        <v>132</v>
      </c>
      <c r="C21" s="59" t="s">
        <v>12</v>
      </c>
      <c r="D21" s="8" t="s">
        <v>109</v>
      </c>
      <c r="E21" s="137" t="s">
        <v>113</v>
      </c>
      <c r="F21" s="19">
        <v>400000</v>
      </c>
    </row>
    <row r="22" spans="1:6" ht="20.25" customHeight="1">
      <c r="A22" s="68" t="s">
        <v>112</v>
      </c>
      <c r="B22" s="35" t="s">
        <v>2</v>
      </c>
      <c r="C22" s="59" t="s">
        <v>12</v>
      </c>
      <c r="D22" s="8" t="s">
        <v>109</v>
      </c>
      <c r="E22" s="137" t="s">
        <v>114</v>
      </c>
      <c r="F22" s="19">
        <v>1981812</v>
      </c>
    </row>
    <row r="23" spans="1:6" ht="27" customHeight="1">
      <c r="A23" s="13" t="s">
        <v>201</v>
      </c>
      <c r="B23" s="35" t="s">
        <v>2</v>
      </c>
      <c r="C23" s="59" t="s">
        <v>12</v>
      </c>
      <c r="D23" s="8" t="s">
        <v>109</v>
      </c>
      <c r="E23" s="137" t="s">
        <v>202</v>
      </c>
      <c r="F23" s="19">
        <v>1121369.79</v>
      </c>
    </row>
    <row r="24" spans="1:6" ht="27" customHeight="1">
      <c r="A24" s="174" t="s">
        <v>43</v>
      </c>
      <c r="B24" s="36" t="s">
        <v>2</v>
      </c>
      <c r="C24" s="61" t="s">
        <v>12</v>
      </c>
      <c r="D24" s="30" t="s">
        <v>127</v>
      </c>
      <c r="E24" s="130"/>
      <c r="F24" s="31">
        <f>F25</f>
        <v>1209000</v>
      </c>
    </row>
    <row r="25" spans="1:6" ht="29.25" customHeight="1">
      <c r="A25" s="68" t="s">
        <v>115</v>
      </c>
      <c r="B25" s="54" t="s">
        <v>2</v>
      </c>
      <c r="C25" s="59" t="s">
        <v>12</v>
      </c>
      <c r="D25" s="8" t="s">
        <v>127</v>
      </c>
      <c r="E25" s="137" t="s">
        <v>116</v>
      </c>
      <c r="F25" s="19">
        <v>1209000</v>
      </c>
    </row>
    <row r="26" spans="1:6" ht="30" customHeight="1">
      <c r="A26" s="67" t="s">
        <v>66</v>
      </c>
      <c r="B26" s="36" t="s">
        <v>2</v>
      </c>
      <c r="C26" s="61" t="s">
        <v>12</v>
      </c>
      <c r="D26" s="30" t="s">
        <v>128</v>
      </c>
      <c r="E26" s="130"/>
      <c r="F26" s="31">
        <f>SUM(F27:F29)</f>
        <v>346000</v>
      </c>
    </row>
    <row r="27" spans="1:6" ht="29.25" customHeight="1">
      <c r="A27" s="68" t="s">
        <v>115</v>
      </c>
      <c r="B27" s="35" t="s">
        <v>2</v>
      </c>
      <c r="C27" s="59" t="s">
        <v>12</v>
      </c>
      <c r="D27" s="8" t="s">
        <v>128</v>
      </c>
      <c r="E27" s="137" t="s">
        <v>116</v>
      </c>
      <c r="F27" s="19">
        <v>265000</v>
      </c>
    </row>
    <row r="28" spans="1:6" ht="18.75" customHeight="1">
      <c r="A28" s="68" t="s">
        <v>131</v>
      </c>
      <c r="B28" s="35" t="s">
        <v>2</v>
      </c>
      <c r="C28" s="59" t="s">
        <v>12</v>
      </c>
      <c r="D28" s="8" t="s">
        <v>128</v>
      </c>
      <c r="E28" s="137" t="s">
        <v>133</v>
      </c>
      <c r="F28" s="19">
        <v>14804</v>
      </c>
    </row>
    <row r="29" spans="1:6" ht="22.5" customHeight="1">
      <c r="A29" s="68" t="s">
        <v>112</v>
      </c>
      <c r="B29" s="35" t="s">
        <v>2</v>
      </c>
      <c r="C29" s="59" t="s">
        <v>12</v>
      </c>
      <c r="D29" s="8" t="s">
        <v>128</v>
      </c>
      <c r="E29" s="137" t="s">
        <v>114</v>
      </c>
      <c r="F29" s="19">
        <v>66196</v>
      </c>
    </row>
    <row r="30" spans="1:6" ht="24.75" customHeight="1">
      <c r="A30" s="51" t="s">
        <v>49</v>
      </c>
      <c r="B30" s="36" t="s">
        <v>2</v>
      </c>
      <c r="C30" s="61" t="s">
        <v>12</v>
      </c>
      <c r="D30" s="30" t="s">
        <v>129</v>
      </c>
      <c r="E30" s="130"/>
      <c r="F30" s="31">
        <f>F31+F32</f>
        <v>65000</v>
      </c>
    </row>
    <row r="31" spans="1:6" ht="29.25" customHeight="1">
      <c r="A31" s="68" t="s">
        <v>115</v>
      </c>
      <c r="B31" s="35" t="s">
        <v>2</v>
      </c>
      <c r="C31" s="59" t="s">
        <v>12</v>
      </c>
      <c r="D31" s="8" t="s">
        <v>129</v>
      </c>
      <c r="E31" s="137" t="s">
        <v>116</v>
      </c>
      <c r="F31" s="19">
        <v>64000</v>
      </c>
    </row>
    <row r="32" spans="1:6" ht="21" customHeight="1">
      <c r="A32" s="68" t="s">
        <v>112</v>
      </c>
      <c r="B32" s="35" t="s">
        <v>2</v>
      </c>
      <c r="C32" s="59" t="s">
        <v>12</v>
      </c>
      <c r="D32" s="8" t="s">
        <v>129</v>
      </c>
      <c r="E32" s="137" t="s">
        <v>114</v>
      </c>
      <c r="F32" s="19">
        <v>1000</v>
      </c>
    </row>
    <row r="33" spans="1:6" ht="18" customHeight="1">
      <c r="A33" s="50" t="s">
        <v>67</v>
      </c>
      <c r="B33" s="36" t="s">
        <v>2</v>
      </c>
      <c r="C33" s="61" t="s">
        <v>12</v>
      </c>
      <c r="D33" s="30" t="s">
        <v>130</v>
      </c>
      <c r="E33" s="130"/>
      <c r="F33" s="31">
        <f>F34+F35</f>
        <v>89000</v>
      </c>
    </row>
    <row r="34" spans="1:6" ht="31.5" customHeight="1">
      <c r="A34" s="68" t="s">
        <v>115</v>
      </c>
      <c r="B34" s="35" t="s">
        <v>2</v>
      </c>
      <c r="C34" s="59" t="s">
        <v>12</v>
      </c>
      <c r="D34" s="8" t="s">
        <v>130</v>
      </c>
      <c r="E34" s="137" t="s">
        <v>116</v>
      </c>
      <c r="F34" s="19">
        <v>82000</v>
      </c>
    </row>
    <row r="35" spans="1:6" ht="24" customHeight="1">
      <c r="A35" s="68" t="s">
        <v>112</v>
      </c>
      <c r="B35" s="35" t="s">
        <v>2</v>
      </c>
      <c r="C35" s="59" t="s">
        <v>12</v>
      </c>
      <c r="D35" s="8" t="s">
        <v>130</v>
      </c>
      <c r="E35" s="137" t="s">
        <v>114</v>
      </c>
      <c r="F35" s="19">
        <v>7000</v>
      </c>
    </row>
    <row r="36" spans="1:6" ht="44.25" customHeight="1">
      <c r="A36" s="273" t="s">
        <v>103</v>
      </c>
      <c r="B36" s="120" t="s">
        <v>2</v>
      </c>
      <c r="C36" s="126" t="s">
        <v>12</v>
      </c>
      <c r="D36" s="116" t="s">
        <v>247</v>
      </c>
      <c r="E36" s="138"/>
      <c r="F36" s="31">
        <f>SUM(F37:F39)</f>
        <v>354000</v>
      </c>
    </row>
    <row r="37" spans="1:6" ht="27" customHeight="1">
      <c r="A37" s="220" t="s">
        <v>115</v>
      </c>
      <c r="B37" s="35" t="s">
        <v>2</v>
      </c>
      <c r="C37" s="59" t="s">
        <v>12</v>
      </c>
      <c r="D37" s="8" t="s">
        <v>247</v>
      </c>
      <c r="E37" s="137" t="s">
        <v>116</v>
      </c>
      <c r="F37" s="19">
        <v>255000</v>
      </c>
    </row>
    <row r="38" spans="1:6" ht="18" customHeight="1">
      <c r="A38" s="220" t="s">
        <v>112</v>
      </c>
      <c r="B38" s="35" t="s">
        <v>2</v>
      </c>
      <c r="C38" s="59" t="s">
        <v>12</v>
      </c>
      <c r="D38" s="8" t="s">
        <v>247</v>
      </c>
      <c r="E38" s="137" t="s">
        <v>114</v>
      </c>
      <c r="F38" s="19">
        <v>89000</v>
      </c>
    </row>
    <row r="39" spans="1:6" ht="18.75" customHeight="1">
      <c r="A39" s="220" t="s">
        <v>134</v>
      </c>
      <c r="B39" s="35" t="s">
        <v>2</v>
      </c>
      <c r="C39" s="59" t="s">
        <v>12</v>
      </c>
      <c r="D39" s="8" t="s">
        <v>247</v>
      </c>
      <c r="E39" s="137" t="s">
        <v>91</v>
      </c>
      <c r="F39" s="19">
        <v>10000</v>
      </c>
    </row>
    <row r="40" spans="1:6" ht="97.5" customHeight="1">
      <c r="A40" s="219" t="s">
        <v>117</v>
      </c>
      <c r="B40" s="180" t="s">
        <v>2</v>
      </c>
      <c r="C40" s="177" t="s">
        <v>12</v>
      </c>
      <c r="D40" s="168" t="s">
        <v>237</v>
      </c>
      <c r="E40" s="178"/>
      <c r="F40" s="179">
        <f>F41</f>
        <v>60000</v>
      </c>
    </row>
    <row r="41" spans="1:6" ht="29.25" customHeight="1">
      <c r="A41" s="220" t="s">
        <v>115</v>
      </c>
      <c r="B41" s="35" t="s">
        <v>2</v>
      </c>
      <c r="C41" s="59" t="s">
        <v>12</v>
      </c>
      <c r="D41" s="8" t="s">
        <v>237</v>
      </c>
      <c r="E41" s="137" t="s">
        <v>116</v>
      </c>
      <c r="F41" s="19">
        <v>60000</v>
      </c>
    </row>
    <row r="42" spans="1:6" ht="29.25" customHeight="1">
      <c r="A42" s="219" t="s">
        <v>118</v>
      </c>
      <c r="B42" s="180" t="s">
        <v>2</v>
      </c>
      <c r="C42" s="177" t="s">
        <v>12</v>
      </c>
      <c r="D42" s="168" t="s">
        <v>238</v>
      </c>
      <c r="E42" s="178"/>
      <c r="F42" s="179">
        <f>F43</f>
        <v>240000</v>
      </c>
    </row>
    <row r="43" spans="1:6" ht="17.25" customHeight="1">
      <c r="A43" s="220" t="s">
        <v>112</v>
      </c>
      <c r="B43" s="35" t="s">
        <v>2</v>
      </c>
      <c r="C43" s="59" t="s">
        <v>12</v>
      </c>
      <c r="D43" s="8" t="s">
        <v>238</v>
      </c>
      <c r="E43" s="137" t="s">
        <v>114</v>
      </c>
      <c r="F43" s="19">
        <v>240000</v>
      </c>
    </row>
    <row r="44" spans="1:6" ht="133.5" customHeight="1">
      <c r="A44" s="219" t="s">
        <v>119</v>
      </c>
      <c r="B44" s="176" t="s">
        <v>2</v>
      </c>
      <c r="C44" s="177" t="s">
        <v>12</v>
      </c>
      <c r="D44" s="168" t="s">
        <v>239</v>
      </c>
      <c r="E44" s="178"/>
      <c r="F44" s="179">
        <f>F45</f>
        <v>20000</v>
      </c>
    </row>
    <row r="45" spans="1:6" ht="18.75" customHeight="1">
      <c r="A45" s="220" t="s">
        <v>112</v>
      </c>
      <c r="B45" s="35" t="s">
        <v>2</v>
      </c>
      <c r="C45" s="59" t="s">
        <v>12</v>
      </c>
      <c r="D45" s="8" t="s">
        <v>239</v>
      </c>
      <c r="E45" s="137" t="s">
        <v>114</v>
      </c>
      <c r="F45" s="19">
        <v>20000</v>
      </c>
    </row>
    <row r="46" spans="1:6" ht="30.75" customHeight="1">
      <c r="A46" s="221" t="s">
        <v>135</v>
      </c>
      <c r="B46" s="117" t="s">
        <v>2</v>
      </c>
      <c r="C46" s="118" t="s">
        <v>12</v>
      </c>
      <c r="D46" s="30" t="s">
        <v>136</v>
      </c>
      <c r="E46" s="139"/>
      <c r="F46" s="119">
        <f>F47</f>
        <v>11000</v>
      </c>
    </row>
    <row r="47" spans="1:6" ht="28.5" customHeight="1">
      <c r="A47" s="220" t="s">
        <v>115</v>
      </c>
      <c r="B47" s="35" t="s">
        <v>2</v>
      </c>
      <c r="C47" s="59" t="s">
        <v>12</v>
      </c>
      <c r="D47" s="8" t="s">
        <v>136</v>
      </c>
      <c r="E47" s="137" t="s">
        <v>116</v>
      </c>
      <c r="F47" s="19">
        <v>11000</v>
      </c>
    </row>
    <row r="48" spans="1:6" ht="29.25" customHeight="1">
      <c r="A48" s="221" t="s">
        <v>137</v>
      </c>
      <c r="B48" s="53" t="s">
        <v>2</v>
      </c>
      <c r="C48" s="61" t="s">
        <v>12</v>
      </c>
      <c r="D48" s="30" t="s">
        <v>138</v>
      </c>
      <c r="E48" s="130"/>
      <c r="F48" s="31">
        <f>SUM(F49:F50)</f>
        <v>66000</v>
      </c>
    </row>
    <row r="49" spans="1:6" ht="27" customHeight="1">
      <c r="A49" s="220" t="s">
        <v>115</v>
      </c>
      <c r="B49" s="35" t="s">
        <v>2</v>
      </c>
      <c r="C49" s="59" t="s">
        <v>12</v>
      </c>
      <c r="D49" s="8" t="s">
        <v>138</v>
      </c>
      <c r="E49" s="137" t="s">
        <v>116</v>
      </c>
      <c r="F49" s="19">
        <v>63000</v>
      </c>
    </row>
    <row r="50" spans="1:6" ht="16.5" customHeight="1">
      <c r="A50" s="220" t="s">
        <v>112</v>
      </c>
      <c r="B50" s="35" t="s">
        <v>2</v>
      </c>
      <c r="C50" s="59" t="s">
        <v>12</v>
      </c>
      <c r="D50" s="8" t="s">
        <v>138</v>
      </c>
      <c r="E50" s="137" t="s">
        <v>114</v>
      </c>
      <c r="F50" s="19">
        <v>3000</v>
      </c>
    </row>
    <row r="51" spans="1:6" ht="25.5" customHeight="1">
      <c r="A51" s="221" t="s">
        <v>139</v>
      </c>
      <c r="B51" s="53" t="s">
        <v>2</v>
      </c>
      <c r="C51" s="61" t="s">
        <v>12</v>
      </c>
      <c r="D51" s="30" t="s">
        <v>140</v>
      </c>
      <c r="E51" s="130"/>
      <c r="F51" s="31">
        <f>F52</f>
        <v>11000</v>
      </c>
    </row>
    <row r="52" spans="1:6" ht="27" customHeight="1">
      <c r="A52" s="220" t="s">
        <v>115</v>
      </c>
      <c r="B52" s="54" t="s">
        <v>2</v>
      </c>
      <c r="C52" s="59" t="s">
        <v>12</v>
      </c>
      <c r="D52" s="8" t="s">
        <v>140</v>
      </c>
      <c r="E52" s="137" t="s">
        <v>116</v>
      </c>
      <c r="F52" s="19">
        <v>11000</v>
      </c>
    </row>
    <row r="53" spans="1:6" ht="17.25" customHeight="1">
      <c r="A53" s="222" t="s">
        <v>55</v>
      </c>
      <c r="B53" s="34" t="s">
        <v>2</v>
      </c>
      <c r="C53" s="76" t="s">
        <v>38</v>
      </c>
      <c r="D53" s="7"/>
      <c r="E53" s="129"/>
      <c r="F53" s="20">
        <f>F54</f>
        <v>530000</v>
      </c>
    </row>
    <row r="54" spans="1:6" ht="17.25" customHeight="1">
      <c r="A54" s="223" t="s">
        <v>56</v>
      </c>
      <c r="B54" s="36" t="s">
        <v>2</v>
      </c>
      <c r="C54" s="61" t="s">
        <v>38</v>
      </c>
      <c r="D54" s="30" t="s">
        <v>141</v>
      </c>
      <c r="E54" s="130"/>
      <c r="F54" s="31">
        <f>F55</f>
        <v>530000</v>
      </c>
    </row>
    <row r="55" spans="1:6" ht="16.5" customHeight="1">
      <c r="A55" s="224" t="s">
        <v>142</v>
      </c>
      <c r="B55" s="70" t="s">
        <v>2</v>
      </c>
      <c r="C55" s="77" t="s">
        <v>38</v>
      </c>
      <c r="D55" s="8" t="s">
        <v>141</v>
      </c>
      <c r="E55" s="140" t="s">
        <v>97</v>
      </c>
      <c r="F55" s="19">
        <v>530000</v>
      </c>
    </row>
    <row r="56" spans="1:6" ht="15.75" customHeight="1">
      <c r="A56" s="225" t="s">
        <v>17</v>
      </c>
      <c r="B56" s="34" t="s">
        <v>2</v>
      </c>
      <c r="C56" s="76" t="s">
        <v>60</v>
      </c>
      <c r="D56" s="7"/>
      <c r="E56" s="129"/>
      <c r="F56" s="20">
        <f>F57+F64+F71+F73</f>
        <v>6814178.45</v>
      </c>
    </row>
    <row r="57" spans="1:6" ht="17.25" customHeight="1">
      <c r="A57" s="219" t="s">
        <v>241</v>
      </c>
      <c r="B57" s="180" t="s">
        <v>2</v>
      </c>
      <c r="C57" s="177" t="s">
        <v>60</v>
      </c>
      <c r="D57" s="168" t="s">
        <v>240</v>
      </c>
      <c r="E57" s="178"/>
      <c r="F57" s="179">
        <f>SUM(F58:F63)</f>
        <v>2385486.45</v>
      </c>
    </row>
    <row r="58" spans="1:6" ht="27" customHeight="1">
      <c r="A58" s="220" t="s">
        <v>287</v>
      </c>
      <c r="B58" s="35" t="s">
        <v>132</v>
      </c>
      <c r="C58" s="59" t="s">
        <v>60</v>
      </c>
      <c r="D58" s="8" t="s">
        <v>240</v>
      </c>
      <c r="E58" s="137" t="s">
        <v>288</v>
      </c>
      <c r="F58" s="19">
        <v>216000</v>
      </c>
    </row>
    <row r="59" spans="1:6" ht="16.5" customHeight="1">
      <c r="A59" s="220" t="s">
        <v>112</v>
      </c>
      <c r="B59" s="35" t="s">
        <v>2</v>
      </c>
      <c r="C59" s="59" t="s">
        <v>60</v>
      </c>
      <c r="D59" s="8" t="s">
        <v>240</v>
      </c>
      <c r="E59" s="137" t="s">
        <v>114</v>
      </c>
      <c r="F59" s="19">
        <v>336200</v>
      </c>
    </row>
    <row r="60" spans="1:6" ht="66" customHeight="1">
      <c r="A60" s="220" t="s">
        <v>148</v>
      </c>
      <c r="B60" s="35" t="s">
        <v>2</v>
      </c>
      <c r="C60" s="59" t="s">
        <v>60</v>
      </c>
      <c r="D60" s="8" t="s">
        <v>240</v>
      </c>
      <c r="E60" s="137" t="s">
        <v>144</v>
      </c>
      <c r="F60" s="19">
        <v>52351.24</v>
      </c>
    </row>
    <row r="61" spans="1:6" ht="18" customHeight="1">
      <c r="A61" s="220" t="s">
        <v>143</v>
      </c>
      <c r="B61" s="35" t="s">
        <v>2</v>
      </c>
      <c r="C61" s="59" t="s">
        <v>60</v>
      </c>
      <c r="D61" s="8" t="s">
        <v>240</v>
      </c>
      <c r="E61" s="137" t="s">
        <v>146</v>
      </c>
      <c r="F61" s="19">
        <v>142478</v>
      </c>
    </row>
    <row r="62" spans="1:6" ht="18" customHeight="1">
      <c r="A62" s="220" t="s">
        <v>145</v>
      </c>
      <c r="B62" s="35" t="s">
        <v>2</v>
      </c>
      <c r="C62" s="59" t="s">
        <v>60</v>
      </c>
      <c r="D62" s="8" t="s">
        <v>240</v>
      </c>
      <c r="E62" s="137" t="s">
        <v>147</v>
      </c>
      <c r="F62" s="19">
        <v>18522</v>
      </c>
    </row>
    <row r="63" spans="1:6" ht="17.25" customHeight="1">
      <c r="A63" s="224" t="s">
        <v>142</v>
      </c>
      <c r="B63" s="35" t="s">
        <v>2</v>
      </c>
      <c r="C63" s="59" t="s">
        <v>60</v>
      </c>
      <c r="D63" s="8" t="s">
        <v>240</v>
      </c>
      <c r="E63" s="137" t="s">
        <v>97</v>
      </c>
      <c r="F63" s="19">
        <v>1619935.21</v>
      </c>
    </row>
    <row r="64" spans="1:6" ht="18" customHeight="1">
      <c r="A64" s="226" t="s">
        <v>96</v>
      </c>
      <c r="B64" s="108" t="s">
        <v>2</v>
      </c>
      <c r="C64" s="110" t="s">
        <v>60</v>
      </c>
      <c r="D64" s="109" t="s">
        <v>150</v>
      </c>
      <c r="E64" s="141"/>
      <c r="F64" s="111">
        <f>SUM(F65:F70)</f>
        <v>4268692</v>
      </c>
    </row>
    <row r="65" spans="1:6" ht="31.5" customHeight="1">
      <c r="A65" s="220" t="s">
        <v>149</v>
      </c>
      <c r="B65" s="188" t="s">
        <v>2</v>
      </c>
      <c r="C65" s="113" t="s">
        <v>60</v>
      </c>
      <c r="D65" s="113" t="s">
        <v>150</v>
      </c>
      <c r="E65" s="142" t="s">
        <v>151</v>
      </c>
      <c r="F65" s="115">
        <f>2682000*95%</f>
        <v>2547900</v>
      </c>
    </row>
    <row r="66" spans="1:6" ht="18" customHeight="1">
      <c r="A66" s="220" t="s">
        <v>153</v>
      </c>
      <c r="B66" s="188" t="s">
        <v>2</v>
      </c>
      <c r="C66" s="113" t="s">
        <v>60</v>
      </c>
      <c r="D66" s="113" t="s">
        <v>150</v>
      </c>
      <c r="E66" s="142" t="s">
        <v>152</v>
      </c>
      <c r="F66" s="115">
        <v>21150</v>
      </c>
    </row>
    <row r="67" spans="1:6" ht="18.75" customHeight="1">
      <c r="A67" s="220" t="s">
        <v>111</v>
      </c>
      <c r="B67" s="188" t="s">
        <v>2</v>
      </c>
      <c r="C67" s="113" t="s">
        <v>60</v>
      </c>
      <c r="D67" s="113" t="s">
        <v>150</v>
      </c>
      <c r="E67" s="142" t="s">
        <v>113</v>
      </c>
      <c r="F67" s="115">
        <v>4700</v>
      </c>
    </row>
    <row r="68" spans="1:6" ht="22.5" customHeight="1">
      <c r="A68" s="227" t="s">
        <v>154</v>
      </c>
      <c r="B68" s="188" t="s">
        <v>2</v>
      </c>
      <c r="C68" s="113" t="s">
        <v>60</v>
      </c>
      <c r="D68" s="113" t="s">
        <v>150</v>
      </c>
      <c r="E68" s="142" t="s">
        <v>114</v>
      </c>
      <c r="F68" s="115">
        <v>1576942</v>
      </c>
    </row>
    <row r="69" spans="1:6" ht="16.5" customHeight="1">
      <c r="A69" s="220" t="s">
        <v>143</v>
      </c>
      <c r="B69" s="35" t="s">
        <v>2</v>
      </c>
      <c r="C69" s="59" t="s">
        <v>60</v>
      </c>
      <c r="D69" s="113" t="s">
        <v>150</v>
      </c>
      <c r="E69" s="137" t="s">
        <v>146</v>
      </c>
      <c r="F69" s="19">
        <v>105000</v>
      </c>
    </row>
    <row r="70" spans="1:6" ht="18" customHeight="1">
      <c r="A70" s="220" t="s">
        <v>145</v>
      </c>
      <c r="B70" s="35" t="s">
        <v>2</v>
      </c>
      <c r="C70" s="59" t="s">
        <v>60</v>
      </c>
      <c r="D70" s="113" t="s">
        <v>150</v>
      </c>
      <c r="E70" s="137" t="s">
        <v>147</v>
      </c>
      <c r="F70" s="19">
        <v>13000</v>
      </c>
    </row>
    <row r="71" spans="1:6" ht="16.5" customHeight="1">
      <c r="A71" s="221" t="s">
        <v>228</v>
      </c>
      <c r="B71" s="167" t="s">
        <v>2</v>
      </c>
      <c r="C71" s="168" t="s">
        <v>60</v>
      </c>
      <c r="D71" s="169" t="s">
        <v>309</v>
      </c>
      <c r="E71" s="170"/>
      <c r="F71" s="171">
        <f>F72</f>
        <v>160000</v>
      </c>
    </row>
    <row r="72" spans="1:6" ht="43.5" customHeight="1">
      <c r="A72" s="220" t="s">
        <v>258</v>
      </c>
      <c r="B72" s="35" t="s">
        <v>2</v>
      </c>
      <c r="C72" s="59" t="s">
        <v>60</v>
      </c>
      <c r="D72" s="8" t="s">
        <v>309</v>
      </c>
      <c r="E72" s="137" t="s">
        <v>257</v>
      </c>
      <c r="F72" s="19">
        <v>160000</v>
      </c>
    </row>
    <row r="73" spans="1:6" ht="27" customHeight="1">
      <c r="A73" s="228" t="s">
        <v>94</v>
      </c>
      <c r="B73" s="42" t="s">
        <v>2</v>
      </c>
      <c r="C73" s="61" t="s">
        <v>60</v>
      </c>
      <c r="D73" s="30" t="s">
        <v>242</v>
      </c>
      <c r="E73" s="130"/>
      <c r="F73" s="31">
        <f>F74</f>
        <v>0</v>
      </c>
    </row>
    <row r="74" spans="1:6" ht="24" customHeight="1">
      <c r="A74" s="227" t="s">
        <v>154</v>
      </c>
      <c r="B74" s="43" t="s">
        <v>2</v>
      </c>
      <c r="C74" s="59" t="s">
        <v>60</v>
      </c>
      <c r="D74" s="8" t="s">
        <v>242</v>
      </c>
      <c r="E74" s="137" t="s">
        <v>114</v>
      </c>
      <c r="F74" s="19"/>
    </row>
    <row r="75" spans="1:6" ht="18" customHeight="1">
      <c r="A75" s="229" t="s">
        <v>79</v>
      </c>
      <c r="B75" s="71" t="s">
        <v>9</v>
      </c>
      <c r="C75" s="127"/>
      <c r="D75" s="95"/>
      <c r="E75" s="127"/>
      <c r="F75" s="100">
        <f>F76</f>
        <v>592000</v>
      </c>
    </row>
    <row r="76" spans="1:6" ht="16.5" customHeight="1">
      <c r="A76" s="230" t="s">
        <v>80</v>
      </c>
      <c r="B76" s="101" t="s">
        <v>9</v>
      </c>
      <c r="C76" s="76" t="s">
        <v>11</v>
      </c>
      <c r="D76" s="7"/>
      <c r="E76" s="144"/>
      <c r="F76" s="20">
        <f>F77</f>
        <v>592000</v>
      </c>
    </row>
    <row r="77" spans="1:6" ht="27.75" customHeight="1">
      <c r="A77" s="231" t="s">
        <v>62</v>
      </c>
      <c r="B77" s="36" t="s">
        <v>9</v>
      </c>
      <c r="C77" s="61" t="s">
        <v>11</v>
      </c>
      <c r="D77" s="30" t="s">
        <v>155</v>
      </c>
      <c r="E77" s="145"/>
      <c r="F77" s="31">
        <f>F78</f>
        <v>592000</v>
      </c>
    </row>
    <row r="78" spans="1:6" ht="18.75" customHeight="1">
      <c r="A78" s="220" t="s">
        <v>134</v>
      </c>
      <c r="B78" s="35" t="s">
        <v>9</v>
      </c>
      <c r="C78" s="59" t="s">
        <v>11</v>
      </c>
      <c r="D78" s="8" t="s">
        <v>155</v>
      </c>
      <c r="E78" s="146" t="s">
        <v>91</v>
      </c>
      <c r="F78" s="19">
        <v>592000</v>
      </c>
    </row>
    <row r="79" spans="1:6" ht="16.5" customHeight="1">
      <c r="A79" s="232" t="s">
        <v>226</v>
      </c>
      <c r="B79" s="71" t="s">
        <v>11</v>
      </c>
      <c r="C79" s="195"/>
      <c r="D79" s="196"/>
      <c r="E79" s="195"/>
      <c r="F79" s="100">
        <f>F80</f>
        <v>830000</v>
      </c>
    </row>
    <row r="80" spans="1:6" ht="25.5" customHeight="1">
      <c r="A80" s="233" t="s">
        <v>251</v>
      </c>
      <c r="B80" s="101" t="s">
        <v>11</v>
      </c>
      <c r="C80" s="76" t="s">
        <v>45</v>
      </c>
      <c r="D80" s="7"/>
      <c r="E80" s="144"/>
      <c r="F80" s="20">
        <f>F81+F84+F86</f>
        <v>830000</v>
      </c>
    </row>
    <row r="81" spans="1:6" ht="19.5" customHeight="1">
      <c r="A81" s="221" t="s">
        <v>228</v>
      </c>
      <c r="B81" s="167" t="s">
        <v>11</v>
      </c>
      <c r="C81" s="168" t="s">
        <v>45</v>
      </c>
      <c r="D81" s="169" t="s">
        <v>260</v>
      </c>
      <c r="E81" s="170"/>
      <c r="F81" s="171">
        <f>F82+F83</f>
        <v>460000</v>
      </c>
    </row>
    <row r="82" spans="1:6" ht="48.75" customHeight="1">
      <c r="A82" s="220" t="s">
        <v>258</v>
      </c>
      <c r="B82" s="35" t="s">
        <v>11</v>
      </c>
      <c r="C82" s="59" t="s">
        <v>45</v>
      </c>
      <c r="D82" s="8" t="s">
        <v>260</v>
      </c>
      <c r="E82" s="137" t="s">
        <v>257</v>
      </c>
      <c r="F82" s="19">
        <v>280000</v>
      </c>
    </row>
    <row r="83" spans="1:6" ht="27.75" customHeight="1">
      <c r="A83" s="220" t="s">
        <v>261</v>
      </c>
      <c r="B83" s="35" t="s">
        <v>11</v>
      </c>
      <c r="C83" s="59" t="s">
        <v>45</v>
      </c>
      <c r="D83" s="8" t="s">
        <v>260</v>
      </c>
      <c r="E83" s="137" t="s">
        <v>259</v>
      </c>
      <c r="F83" s="19">
        <v>180000</v>
      </c>
    </row>
    <row r="84" spans="1:6" ht="41.25" customHeight="1">
      <c r="A84" s="234" t="s">
        <v>225</v>
      </c>
      <c r="B84" s="36" t="s">
        <v>11</v>
      </c>
      <c r="C84" s="61" t="s">
        <v>45</v>
      </c>
      <c r="D84" s="30" t="s">
        <v>235</v>
      </c>
      <c r="E84" s="145"/>
      <c r="F84" s="31">
        <f>F85</f>
        <v>250000</v>
      </c>
    </row>
    <row r="85" spans="1:6" ht="22.5" customHeight="1">
      <c r="A85" s="235" t="s">
        <v>61</v>
      </c>
      <c r="B85" s="35" t="s">
        <v>11</v>
      </c>
      <c r="C85" s="59" t="s">
        <v>45</v>
      </c>
      <c r="D85" s="8" t="s">
        <v>235</v>
      </c>
      <c r="E85" s="146" t="s">
        <v>227</v>
      </c>
      <c r="F85" s="19">
        <v>250000</v>
      </c>
    </row>
    <row r="86" spans="1:6" ht="26.25" customHeight="1">
      <c r="A86" s="234" t="s">
        <v>317</v>
      </c>
      <c r="B86" s="36" t="s">
        <v>11</v>
      </c>
      <c r="C86" s="61" t="s">
        <v>45</v>
      </c>
      <c r="D86" s="30" t="s">
        <v>318</v>
      </c>
      <c r="E86" s="145"/>
      <c r="F86" s="31">
        <f>F87</f>
        <v>120000</v>
      </c>
    </row>
    <row r="87" spans="1:6" ht="34.5" customHeight="1">
      <c r="A87" s="220" t="s">
        <v>258</v>
      </c>
      <c r="B87" s="35" t="s">
        <v>11</v>
      </c>
      <c r="C87" s="59" t="s">
        <v>45</v>
      </c>
      <c r="D87" s="8" t="s">
        <v>318</v>
      </c>
      <c r="E87" s="146" t="s">
        <v>257</v>
      </c>
      <c r="F87" s="19">
        <v>120000</v>
      </c>
    </row>
    <row r="88" spans="1:6" ht="30" customHeight="1">
      <c r="A88" s="229" t="s">
        <v>36</v>
      </c>
      <c r="B88" s="71" t="s">
        <v>12</v>
      </c>
      <c r="C88" s="128"/>
      <c r="D88" s="66"/>
      <c r="E88" s="128"/>
      <c r="F88" s="197">
        <f>F89+F92+F95+F98</f>
        <v>961484</v>
      </c>
    </row>
    <row r="89" spans="1:6" ht="12.75">
      <c r="A89" s="236" t="s">
        <v>289</v>
      </c>
      <c r="B89" s="37" t="s">
        <v>12</v>
      </c>
      <c r="C89" s="129" t="s">
        <v>2</v>
      </c>
      <c r="D89" s="7"/>
      <c r="E89" s="129"/>
      <c r="F89" s="20">
        <f>F90</f>
        <v>69343</v>
      </c>
    </row>
    <row r="90" spans="1:6" ht="24.75" customHeight="1">
      <c r="A90" s="237" t="s">
        <v>290</v>
      </c>
      <c r="B90" s="32" t="s">
        <v>12</v>
      </c>
      <c r="C90" s="130" t="s">
        <v>2</v>
      </c>
      <c r="D90" s="30" t="s">
        <v>291</v>
      </c>
      <c r="E90" s="130"/>
      <c r="F90" s="31">
        <f>F91</f>
        <v>69343</v>
      </c>
    </row>
    <row r="91" spans="1:6" ht="44.25" customHeight="1">
      <c r="A91" s="227" t="s">
        <v>154</v>
      </c>
      <c r="B91" s="17" t="s">
        <v>12</v>
      </c>
      <c r="C91" s="59" t="s">
        <v>2</v>
      </c>
      <c r="D91" s="8" t="s">
        <v>291</v>
      </c>
      <c r="E91" s="147" t="s">
        <v>114</v>
      </c>
      <c r="F91" s="19">
        <v>69343</v>
      </c>
    </row>
    <row r="92" spans="1:6" ht="12.75">
      <c r="A92" s="236" t="s">
        <v>252</v>
      </c>
      <c r="B92" s="37" t="s">
        <v>12</v>
      </c>
      <c r="C92" s="129" t="s">
        <v>8</v>
      </c>
      <c r="D92" s="7"/>
      <c r="E92" s="129"/>
      <c r="F92" s="20">
        <f>F93</f>
        <v>143000</v>
      </c>
    </row>
    <row r="93" spans="1:6" ht="38.25">
      <c r="A93" s="237" t="s">
        <v>253</v>
      </c>
      <c r="B93" s="32" t="s">
        <v>12</v>
      </c>
      <c r="C93" s="130" t="s">
        <v>8</v>
      </c>
      <c r="D93" s="30" t="s">
        <v>254</v>
      </c>
      <c r="E93" s="130"/>
      <c r="F93" s="31">
        <f>F94</f>
        <v>143000</v>
      </c>
    </row>
    <row r="94" spans="1:6" ht="32.25" customHeight="1">
      <c r="A94" s="227" t="s">
        <v>154</v>
      </c>
      <c r="B94" s="17" t="s">
        <v>12</v>
      </c>
      <c r="C94" s="59" t="s">
        <v>8</v>
      </c>
      <c r="D94" s="8" t="s">
        <v>254</v>
      </c>
      <c r="E94" s="147" t="s">
        <v>114</v>
      </c>
      <c r="F94" s="19">
        <v>143000</v>
      </c>
    </row>
    <row r="95" spans="1:6" ht="24" customHeight="1">
      <c r="A95" s="236" t="s">
        <v>319</v>
      </c>
      <c r="B95" s="37" t="s">
        <v>12</v>
      </c>
      <c r="C95" s="129" t="s">
        <v>5</v>
      </c>
      <c r="D95" s="7"/>
      <c r="E95" s="129"/>
      <c r="F95" s="20">
        <f>F96</f>
        <v>64470</v>
      </c>
    </row>
    <row r="96" spans="1:6" ht="25.5" customHeight="1">
      <c r="A96" s="234" t="s">
        <v>317</v>
      </c>
      <c r="B96" s="32" t="s">
        <v>12</v>
      </c>
      <c r="C96" s="130" t="s">
        <v>5</v>
      </c>
      <c r="D96" s="30" t="s">
        <v>320</v>
      </c>
      <c r="E96" s="130"/>
      <c r="F96" s="31">
        <f>F97</f>
        <v>64470</v>
      </c>
    </row>
    <row r="97" spans="1:6" ht="38.25" customHeight="1">
      <c r="A97" s="220" t="s">
        <v>258</v>
      </c>
      <c r="B97" s="17" t="s">
        <v>12</v>
      </c>
      <c r="C97" s="59" t="s">
        <v>5</v>
      </c>
      <c r="D97" s="8" t="s">
        <v>320</v>
      </c>
      <c r="E97" s="147" t="s">
        <v>257</v>
      </c>
      <c r="F97" s="19">
        <v>64470</v>
      </c>
    </row>
    <row r="98" spans="1:6" ht="30" customHeight="1">
      <c r="A98" s="236" t="s">
        <v>57</v>
      </c>
      <c r="B98" s="37" t="s">
        <v>12</v>
      </c>
      <c r="C98" s="129" t="s">
        <v>6</v>
      </c>
      <c r="D98" s="7"/>
      <c r="E98" s="129"/>
      <c r="F98" s="20">
        <f>F99+F101+F103</f>
        <v>684671</v>
      </c>
    </row>
    <row r="99" spans="1:6" ht="25.5" customHeight="1">
      <c r="A99" s="237" t="s">
        <v>292</v>
      </c>
      <c r="B99" s="32" t="s">
        <v>12</v>
      </c>
      <c r="C99" s="130" t="s">
        <v>6</v>
      </c>
      <c r="D99" s="30" t="s">
        <v>293</v>
      </c>
      <c r="E99" s="130"/>
      <c r="F99" s="31">
        <f>F100</f>
        <v>616671</v>
      </c>
    </row>
    <row r="100" spans="1:6" ht="24" customHeight="1">
      <c r="A100" s="227" t="s">
        <v>234</v>
      </c>
      <c r="B100" s="17" t="s">
        <v>12</v>
      </c>
      <c r="C100" s="59" t="s">
        <v>6</v>
      </c>
      <c r="D100" s="8" t="s">
        <v>293</v>
      </c>
      <c r="E100" s="147" t="s">
        <v>233</v>
      </c>
      <c r="F100" s="19">
        <v>616671</v>
      </c>
    </row>
    <row r="101" spans="1:6" ht="16.5" customHeight="1">
      <c r="A101" s="237" t="s">
        <v>95</v>
      </c>
      <c r="B101" s="32" t="s">
        <v>12</v>
      </c>
      <c r="C101" s="130" t="s">
        <v>6</v>
      </c>
      <c r="D101" s="30" t="s">
        <v>156</v>
      </c>
      <c r="E101" s="130"/>
      <c r="F101" s="31">
        <f>F102</f>
        <v>53000</v>
      </c>
    </row>
    <row r="102" spans="1:6" ht="23.25" customHeight="1">
      <c r="A102" s="227" t="s">
        <v>154</v>
      </c>
      <c r="B102" s="17" t="s">
        <v>12</v>
      </c>
      <c r="C102" s="59" t="s">
        <v>6</v>
      </c>
      <c r="D102" s="8" t="s">
        <v>156</v>
      </c>
      <c r="E102" s="147" t="s">
        <v>114</v>
      </c>
      <c r="F102" s="19">
        <v>53000</v>
      </c>
    </row>
    <row r="103" spans="1:6" ht="25.5" customHeight="1">
      <c r="A103" s="238" t="s">
        <v>157</v>
      </c>
      <c r="B103" s="32" t="s">
        <v>12</v>
      </c>
      <c r="C103" s="61" t="s">
        <v>6</v>
      </c>
      <c r="D103" s="30" t="s">
        <v>158</v>
      </c>
      <c r="E103" s="52"/>
      <c r="F103" s="31">
        <f>F104</f>
        <v>15000</v>
      </c>
    </row>
    <row r="104" spans="1:6" ht="24.75" customHeight="1">
      <c r="A104" s="227" t="s">
        <v>154</v>
      </c>
      <c r="B104" s="17" t="s">
        <v>12</v>
      </c>
      <c r="C104" s="59" t="s">
        <v>6</v>
      </c>
      <c r="D104" s="8" t="s">
        <v>158</v>
      </c>
      <c r="E104" s="147" t="s">
        <v>114</v>
      </c>
      <c r="F104" s="19">
        <v>15000</v>
      </c>
    </row>
    <row r="105" spans="1:6" ht="15.75">
      <c r="A105" s="239" t="s">
        <v>32</v>
      </c>
      <c r="B105" s="198" t="s">
        <v>8</v>
      </c>
      <c r="C105" s="199"/>
      <c r="D105" s="200"/>
      <c r="E105" s="201"/>
      <c r="F105" s="197">
        <f>F106+F111+F125+F132</f>
        <v>24610451.33</v>
      </c>
    </row>
    <row r="106" spans="1:6" ht="27.75" customHeight="1">
      <c r="A106" s="240" t="s">
        <v>255</v>
      </c>
      <c r="B106" s="122" t="s">
        <v>8</v>
      </c>
      <c r="C106" s="172" t="s">
        <v>2</v>
      </c>
      <c r="D106" s="165"/>
      <c r="E106" s="166"/>
      <c r="F106" s="173">
        <f>F107+F109</f>
        <v>1884619.33</v>
      </c>
    </row>
    <row r="107" spans="1:6" ht="18.75" customHeight="1">
      <c r="A107" s="221" t="s">
        <v>228</v>
      </c>
      <c r="B107" s="167" t="s">
        <v>8</v>
      </c>
      <c r="C107" s="168" t="s">
        <v>2</v>
      </c>
      <c r="D107" s="169" t="s">
        <v>256</v>
      </c>
      <c r="E107" s="170"/>
      <c r="F107" s="171">
        <f>F108</f>
        <v>1083333</v>
      </c>
    </row>
    <row r="108" spans="1:6" ht="38.25" customHeight="1">
      <c r="A108" s="220" t="s">
        <v>258</v>
      </c>
      <c r="B108" s="35" t="s">
        <v>8</v>
      </c>
      <c r="C108" s="59" t="s">
        <v>2</v>
      </c>
      <c r="D108" s="8" t="s">
        <v>256</v>
      </c>
      <c r="E108" s="137" t="s">
        <v>257</v>
      </c>
      <c r="F108" s="19">
        <v>1083333</v>
      </c>
    </row>
    <row r="109" spans="1:6" ht="27" customHeight="1">
      <c r="A109" s="234" t="s">
        <v>317</v>
      </c>
      <c r="B109" s="167" t="s">
        <v>8</v>
      </c>
      <c r="C109" s="168" t="s">
        <v>2</v>
      </c>
      <c r="D109" s="169" t="s">
        <v>321</v>
      </c>
      <c r="E109" s="170"/>
      <c r="F109" s="171">
        <f>F110</f>
        <v>801286.33</v>
      </c>
    </row>
    <row r="110" spans="1:6" ht="44.25" customHeight="1">
      <c r="A110" s="220" t="s">
        <v>258</v>
      </c>
      <c r="B110" s="35" t="s">
        <v>8</v>
      </c>
      <c r="C110" s="59" t="s">
        <v>2</v>
      </c>
      <c r="D110" s="8" t="s">
        <v>321</v>
      </c>
      <c r="E110" s="137" t="s">
        <v>257</v>
      </c>
      <c r="F110" s="19">
        <v>801286.33</v>
      </c>
    </row>
    <row r="111" spans="1:6" ht="18.75" customHeight="1">
      <c r="A111" s="240" t="s">
        <v>120</v>
      </c>
      <c r="B111" s="122" t="s">
        <v>8</v>
      </c>
      <c r="C111" s="172" t="s">
        <v>9</v>
      </c>
      <c r="D111" s="165"/>
      <c r="E111" s="166"/>
      <c r="F111" s="173">
        <f>F112+F114+F117+F119+F121+F123</f>
        <v>21430874.33</v>
      </c>
    </row>
    <row r="112" spans="1:7" ht="13.5" customHeight="1">
      <c r="A112" s="221" t="s">
        <v>262</v>
      </c>
      <c r="B112" s="167" t="s">
        <v>8</v>
      </c>
      <c r="C112" s="168" t="s">
        <v>9</v>
      </c>
      <c r="D112" s="169" t="s">
        <v>263</v>
      </c>
      <c r="E112" s="170"/>
      <c r="F112" s="171">
        <f>F113</f>
        <v>13528000</v>
      </c>
      <c r="G112" s="121"/>
    </row>
    <row r="113" spans="1:7" ht="22.5" customHeight="1">
      <c r="A113" s="220" t="s">
        <v>261</v>
      </c>
      <c r="B113" s="35" t="s">
        <v>8</v>
      </c>
      <c r="C113" s="59" t="s">
        <v>9</v>
      </c>
      <c r="D113" s="8" t="s">
        <v>263</v>
      </c>
      <c r="E113" s="137" t="s">
        <v>259</v>
      </c>
      <c r="F113" s="19">
        <v>13528000</v>
      </c>
      <c r="G113" s="121"/>
    </row>
    <row r="114" spans="1:7" ht="28.5" customHeight="1">
      <c r="A114" s="221" t="s">
        <v>228</v>
      </c>
      <c r="B114" s="167" t="s">
        <v>8</v>
      </c>
      <c r="C114" s="168" t="s">
        <v>9</v>
      </c>
      <c r="D114" s="169" t="s">
        <v>256</v>
      </c>
      <c r="E114" s="170"/>
      <c r="F114" s="171">
        <f>F115+F116</f>
        <v>1371374.33</v>
      </c>
      <c r="G114" s="121"/>
    </row>
    <row r="115" spans="1:6" ht="41.25" customHeight="1">
      <c r="A115" s="220" t="s">
        <v>258</v>
      </c>
      <c r="B115" s="35" t="s">
        <v>8</v>
      </c>
      <c r="C115" s="59" t="s">
        <v>9</v>
      </c>
      <c r="D115" s="8" t="s">
        <v>256</v>
      </c>
      <c r="E115" s="137" t="s">
        <v>257</v>
      </c>
      <c r="F115" s="19">
        <f>200000+110000+70333+787708.33</f>
        <v>1168041.33</v>
      </c>
    </row>
    <row r="116" spans="1:6" ht="25.5">
      <c r="A116" s="220" t="s">
        <v>261</v>
      </c>
      <c r="B116" s="35" t="s">
        <v>8</v>
      </c>
      <c r="C116" s="59" t="s">
        <v>9</v>
      </c>
      <c r="D116" s="8" t="s">
        <v>256</v>
      </c>
      <c r="E116" s="137" t="s">
        <v>259</v>
      </c>
      <c r="F116" s="19">
        <v>203333</v>
      </c>
    </row>
    <row r="117" spans="1:6" ht="38.25">
      <c r="A117" s="221" t="s">
        <v>121</v>
      </c>
      <c r="B117" s="167" t="s">
        <v>8</v>
      </c>
      <c r="C117" s="168" t="s">
        <v>9</v>
      </c>
      <c r="D117" s="169" t="s">
        <v>122</v>
      </c>
      <c r="E117" s="170"/>
      <c r="F117" s="171">
        <f>F118</f>
        <v>40000</v>
      </c>
    </row>
    <row r="118" spans="1:6" ht="42" customHeight="1">
      <c r="A118" s="220" t="s">
        <v>112</v>
      </c>
      <c r="B118" s="35" t="s">
        <v>8</v>
      </c>
      <c r="C118" s="59" t="s">
        <v>9</v>
      </c>
      <c r="D118" s="8" t="s">
        <v>122</v>
      </c>
      <c r="E118" s="137" t="s">
        <v>114</v>
      </c>
      <c r="F118" s="19">
        <v>40000</v>
      </c>
    </row>
    <row r="119" spans="1:6" ht="28.5" customHeight="1">
      <c r="A119" s="234" t="s">
        <v>317</v>
      </c>
      <c r="B119" s="167" t="s">
        <v>8</v>
      </c>
      <c r="C119" s="168" t="s">
        <v>9</v>
      </c>
      <c r="D119" s="169" t="s">
        <v>321</v>
      </c>
      <c r="E119" s="170"/>
      <c r="F119" s="171">
        <f>F120</f>
        <v>491500</v>
      </c>
    </row>
    <row r="120" spans="1:6" ht="37.5" customHeight="1">
      <c r="A120" s="220" t="s">
        <v>258</v>
      </c>
      <c r="B120" s="35" t="s">
        <v>8</v>
      </c>
      <c r="C120" s="59" t="s">
        <v>9</v>
      </c>
      <c r="D120" s="8" t="s">
        <v>321</v>
      </c>
      <c r="E120" s="137" t="s">
        <v>257</v>
      </c>
      <c r="F120" s="19">
        <v>491500</v>
      </c>
    </row>
    <row r="121" spans="1:6" ht="16.5" customHeight="1">
      <c r="A121" s="221" t="s">
        <v>159</v>
      </c>
      <c r="B121" s="167" t="s">
        <v>8</v>
      </c>
      <c r="C121" s="168" t="s">
        <v>9</v>
      </c>
      <c r="D121" s="169" t="s">
        <v>160</v>
      </c>
      <c r="E121" s="170"/>
      <c r="F121" s="171">
        <f>F122</f>
        <v>0</v>
      </c>
    </row>
    <row r="122" spans="1:6" ht="24.75" customHeight="1">
      <c r="A122" s="220" t="s">
        <v>112</v>
      </c>
      <c r="B122" s="35" t="s">
        <v>8</v>
      </c>
      <c r="C122" s="59" t="s">
        <v>9</v>
      </c>
      <c r="D122" s="8" t="s">
        <v>160</v>
      </c>
      <c r="E122" s="137" t="s">
        <v>114</v>
      </c>
      <c r="F122" s="19"/>
    </row>
    <row r="123" spans="1:6" ht="27" customHeight="1">
      <c r="A123" s="241" t="s">
        <v>161</v>
      </c>
      <c r="B123" s="176" t="s">
        <v>8</v>
      </c>
      <c r="C123" s="168" t="s">
        <v>9</v>
      </c>
      <c r="D123" s="168" t="s">
        <v>162</v>
      </c>
      <c r="E123" s="178"/>
      <c r="F123" s="179">
        <f>F124</f>
        <v>6000000</v>
      </c>
    </row>
    <row r="124" spans="1:6" ht="22.5" customHeight="1">
      <c r="A124" s="220" t="s">
        <v>234</v>
      </c>
      <c r="B124" s="54" t="s">
        <v>8</v>
      </c>
      <c r="C124" s="8" t="s">
        <v>9</v>
      </c>
      <c r="D124" s="8" t="s">
        <v>162</v>
      </c>
      <c r="E124" s="137" t="s">
        <v>233</v>
      </c>
      <c r="F124" s="19">
        <v>6000000</v>
      </c>
    </row>
    <row r="125" spans="1:6" ht="25.5" customHeight="1">
      <c r="A125" s="242" t="s">
        <v>123</v>
      </c>
      <c r="B125" s="41" t="s">
        <v>8</v>
      </c>
      <c r="C125" s="185" t="s">
        <v>11</v>
      </c>
      <c r="D125" s="185"/>
      <c r="E125" s="186"/>
      <c r="F125" s="187">
        <f>F126+F128+F130</f>
        <v>1255957.67</v>
      </c>
    </row>
    <row r="126" spans="1:6" ht="18.75" customHeight="1">
      <c r="A126" s="221" t="s">
        <v>228</v>
      </c>
      <c r="B126" s="167" t="s">
        <v>8</v>
      </c>
      <c r="C126" s="168" t="s">
        <v>11</v>
      </c>
      <c r="D126" s="169" t="s">
        <v>256</v>
      </c>
      <c r="E126" s="170"/>
      <c r="F126" s="171">
        <f>F127</f>
        <v>878957.67</v>
      </c>
    </row>
    <row r="127" spans="1:6" ht="24" customHeight="1">
      <c r="A127" s="220" t="s">
        <v>258</v>
      </c>
      <c r="B127" s="35" t="s">
        <v>8</v>
      </c>
      <c r="C127" s="59" t="s">
        <v>11</v>
      </c>
      <c r="D127" s="8" t="s">
        <v>256</v>
      </c>
      <c r="E127" s="137" t="s">
        <v>257</v>
      </c>
      <c r="F127" s="19">
        <v>878957.67</v>
      </c>
    </row>
    <row r="128" spans="1:6" ht="25.5">
      <c r="A128" s="243" t="s">
        <v>124</v>
      </c>
      <c r="B128" s="183" t="s">
        <v>8</v>
      </c>
      <c r="C128" s="184" t="s">
        <v>11</v>
      </c>
      <c r="D128" s="168" t="s">
        <v>125</v>
      </c>
      <c r="E128" s="178"/>
      <c r="F128" s="179">
        <f>F129</f>
        <v>40000</v>
      </c>
    </row>
    <row r="129" spans="1:6" ht="26.25" customHeight="1">
      <c r="A129" s="220" t="s">
        <v>112</v>
      </c>
      <c r="B129" s="182" t="s">
        <v>8</v>
      </c>
      <c r="C129" s="9" t="s">
        <v>11</v>
      </c>
      <c r="D129" s="8" t="s">
        <v>125</v>
      </c>
      <c r="E129" s="137" t="s">
        <v>114</v>
      </c>
      <c r="F129" s="19">
        <v>40000</v>
      </c>
    </row>
    <row r="130" spans="1:6" ht="17.25" customHeight="1">
      <c r="A130" s="223" t="s">
        <v>264</v>
      </c>
      <c r="B130" s="209" t="s">
        <v>8</v>
      </c>
      <c r="C130" s="210" t="s">
        <v>11</v>
      </c>
      <c r="D130" s="30" t="s">
        <v>265</v>
      </c>
      <c r="E130" s="210"/>
      <c r="F130" s="31">
        <f>F131</f>
        <v>337000</v>
      </c>
    </row>
    <row r="131" spans="1:6" ht="12.75">
      <c r="A131" s="220" t="s">
        <v>112</v>
      </c>
      <c r="B131" s="182" t="s">
        <v>8</v>
      </c>
      <c r="C131" s="9" t="s">
        <v>11</v>
      </c>
      <c r="D131" s="8" t="s">
        <v>265</v>
      </c>
      <c r="E131" s="9" t="s">
        <v>114</v>
      </c>
      <c r="F131" s="19">
        <v>337000</v>
      </c>
    </row>
    <row r="132" spans="1:6" ht="12.75">
      <c r="A132" s="242" t="s">
        <v>33</v>
      </c>
      <c r="B132" s="41" t="s">
        <v>8</v>
      </c>
      <c r="C132" s="76" t="s">
        <v>8</v>
      </c>
      <c r="D132" s="7"/>
      <c r="E132" s="129"/>
      <c r="F132" s="22">
        <f>F133</f>
        <v>39000</v>
      </c>
    </row>
    <row r="133" spans="1:6" ht="15" customHeight="1">
      <c r="A133" s="228" t="s">
        <v>163</v>
      </c>
      <c r="B133" s="36" t="s">
        <v>8</v>
      </c>
      <c r="C133" s="61" t="s">
        <v>8</v>
      </c>
      <c r="D133" s="30" t="s">
        <v>164</v>
      </c>
      <c r="E133" s="130"/>
      <c r="F133" s="31">
        <f>F134</f>
        <v>39000</v>
      </c>
    </row>
    <row r="134" spans="1:6" ht="25.5">
      <c r="A134" s="244" t="s">
        <v>201</v>
      </c>
      <c r="B134" s="39" t="s">
        <v>8</v>
      </c>
      <c r="C134" s="59" t="s">
        <v>8</v>
      </c>
      <c r="D134" s="8" t="s">
        <v>164</v>
      </c>
      <c r="E134" s="137" t="s">
        <v>202</v>
      </c>
      <c r="F134" s="19">
        <v>39000</v>
      </c>
    </row>
    <row r="135" spans="1:6" ht="15.75">
      <c r="A135" s="239" t="s">
        <v>23</v>
      </c>
      <c r="B135" s="198" t="s">
        <v>3</v>
      </c>
      <c r="C135" s="199"/>
      <c r="D135" s="200"/>
      <c r="E135" s="201"/>
      <c r="F135" s="197">
        <f>F136+F167+F220+F232</f>
        <v>284569061.27</v>
      </c>
    </row>
    <row r="136" spans="1:6" ht="12.75">
      <c r="A136" s="242" t="s">
        <v>24</v>
      </c>
      <c r="B136" s="40" t="s">
        <v>3</v>
      </c>
      <c r="C136" s="86" t="s">
        <v>2</v>
      </c>
      <c r="D136" s="10"/>
      <c r="E136" s="149"/>
      <c r="F136" s="22">
        <f>F137+F139+F148+F154+F157+F161+F163+F165</f>
        <v>69254429.22</v>
      </c>
    </row>
    <row r="137" spans="1:6" ht="12.75">
      <c r="A137" s="245" t="s">
        <v>177</v>
      </c>
      <c r="B137" s="38" t="s">
        <v>3</v>
      </c>
      <c r="C137" s="60" t="s">
        <v>2</v>
      </c>
      <c r="D137" s="12" t="s">
        <v>178</v>
      </c>
      <c r="E137" s="132"/>
      <c r="F137" s="18">
        <f>F138</f>
        <v>10033979.41</v>
      </c>
    </row>
    <row r="138" spans="1:6" ht="25.5">
      <c r="A138" s="220" t="s">
        <v>154</v>
      </c>
      <c r="B138" s="39" t="s">
        <v>3</v>
      </c>
      <c r="C138" s="59" t="s">
        <v>2</v>
      </c>
      <c r="D138" s="8" t="s">
        <v>178</v>
      </c>
      <c r="E138" s="137" t="s">
        <v>114</v>
      </c>
      <c r="F138" s="19">
        <v>10033979.41</v>
      </c>
    </row>
    <row r="139" spans="1:6" ht="37.5" customHeight="1">
      <c r="A139" s="245" t="s">
        <v>25</v>
      </c>
      <c r="B139" s="38" t="s">
        <v>3</v>
      </c>
      <c r="C139" s="60" t="s">
        <v>2</v>
      </c>
      <c r="D139" s="12" t="s">
        <v>165</v>
      </c>
      <c r="E139" s="132"/>
      <c r="F139" s="18">
        <f>SUM(F140:F147)</f>
        <v>23658449.810000002</v>
      </c>
    </row>
    <row r="140" spans="1:6" ht="25.5">
      <c r="A140" s="220" t="s">
        <v>149</v>
      </c>
      <c r="B140" s="43" t="s">
        <v>3</v>
      </c>
      <c r="C140" s="84" t="s">
        <v>2</v>
      </c>
      <c r="D140" s="8" t="s">
        <v>165</v>
      </c>
      <c r="E140" s="142" t="s">
        <v>151</v>
      </c>
      <c r="F140" s="19">
        <v>17818385</v>
      </c>
    </row>
    <row r="141" spans="1:6" ht="12.75">
      <c r="A141" s="220" t="s">
        <v>153</v>
      </c>
      <c r="B141" s="43" t="s">
        <v>3</v>
      </c>
      <c r="C141" s="84" t="s">
        <v>2</v>
      </c>
      <c r="D141" s="8" t="s">
        <v>165</v>
      </c>
      <c r="E141" s="142" t="s">
        <v>152</v>
      </c>
      <c r="F141" s="19">
        <v>606551</v>
      </c>
    </row>
    <row r="142" spans="1:6" ht="16.5" customHeight="1">
      <c r="A142" s="220" t="s">
        <v>111</v>
      </c>
      <c r="B142" s="43" t="s">
        <v>3</v>
      </c>
      <c r="C142" s="84" t="s">
        <v>2</v>
      </c>
      <c r="D142" s="8" t="s">
        <v>165</v>
      </c>
      <c r="E142" s="142" t="s">
        <v>113</v>
      </c>
      <c r="F142" s="19">
        <v>16800</v>
      </c>
    </row>
    <row r="143" spans="1:6" ht="25.5">
      <c r="A143" s="220" t="s">
        <v>154</v>
      </c>
      <c r="B143" s="43" t="s">
        <v>3</v>
      </c>
      <c r="C143" s="84" t="s">
        <v>2</v>
      </c>
      <c r="D143" s="8" t="s">
        <v>165</v>
      </c>
      <c r="E143" s="142" t="s">
        <v>114</v>
      </c>
      <c r="F143" s="19">
        <v>4332750</v>
      </c>
    </row>
    <row r="144" spans="1:6" ht="38.25">
      <c r="A144" s="246" t="s">
        <v>166</v>
      </c>
      <c r="B144" s="189" t="s">
        <v>3</v>
      </c>
      <c r="C144" s="84" t="s">
        <v>2</v>
      </c>
      <c r="D144" s="8" t="s">
        <v>165</v>
      </c>
      <c r="E144" s="142" t="s">
        <v>167</v>
      </c>
      <c r="F144" s="19">
        <v>340000</v>
      </c>
    </row>
    <row r="145" spans="1:6" ht="63.75">
      <c r="A145" s="220" t="s">
        <v>148</v>
      </c>
      <c r="B145" s="43" t="s">
        <v>3</v>
      </c>
      <c r="C145" s="84" t="s">
        <v>2</v>
      </c>
      <c r="D145" s="8" t="s">
        <v>165</v>
      </c>
      <c r="E145" s="142" t="s">
        <v>144</v>
      </c>
      <c r="F145" s="19">
        <v>99245.94</v>
      </c>
    </row>
    <row r="146" spans="1:6" ht="12.75">
      <c r="A146" s="220" t="s">
        <v>143</v>
      </c>
      <c r="B146" s="43" t="s">
        <v>3</v>
      </c>
      <c r="C146" s="84" t="s">
        <v>2</v>
      </c>
      <c r="D146" s="8" t="s">
        <v>165</v>
      </c>
      <c r="E146" s="137" t="s">
        <v>146</v>
      </c>
      <c r="F146" s="19">
        <v>415800</v>
      </c>
    </row>
    <row r="147" spans="1:6" ht="13.5" customHeight="1">
      <c r="A147" s="220" t="s">
        <v>145</v>
      </c>
      <c r="B147" s="43" t="s">
        <v>3</v>
      </c>
      <c r="C147" s="84" t="s">
        <v>2</v>
      </c>
      <c r="D147" s="8" t="s">
        <v>165</v>
      </c>
      <c r="E147" s="137" t="s">
        <v>147</v>
      </c>
      <c r="F147" s="19">
        <v>28917.87</v>
      </c>
    </row>
    <row r="148" spans="1:6" ht="38.25">
      <c r="A148" s="241" t="s">
        <v>171</v>
      </c>
      <c r="B148" s="190" t="s">
        <v>3</v>
      </c>
      <c r="C148" s="191" t="s">
        <v>2</v>
      </c>
      <c r="D148" s="168" t="s">
        <v>243</v>
      </c>
      <c r="E148" s="178"/>
      <c r="F148" s="179">
        <f>SUM(F149:F153)</f>
        <v>30112000</v>
      </c>
    </row>
    <row r="149" spans="1:6" ht="25.5">
      <c r="A149" s="220" t="s">
        <v>149</v>
      </c>
      <c r="B149" s="43" t="s">
        <v>3</v>
      </c>
      <c r="C149" s="84" t="s">
        <v>2</v>
      </c>
      <c r="D149" s="8" t="s">
        <v>243</v>
      </c>
      <c r="E149" s="142" t="s">
        <v>151</v>
      </c>
      <c r="F149" s="19">
        <v>28246000</v>
      </c>
    </row>
    <row r="150" spans="1:6" ht="12.75">
      <c r="A150" s="220" t="s">
        <v>153</v>
      </c>
      <c r="B150" s="43" t="s">
        <v>3</v>
      </c>
      <c r="C150" s="84" t="s">
        <v>2</v>
      </c>
      <c r="D150" s="8" t="s">
        <v>243</v>
      </c>
      <c r="E150" s="142" t="s">
        <v>152</v>
      </c>
      <c r="F150" s="19">
        <v>162440</v>
      </c>
    </row>
    <row r="151" spans="1:6" ht="17.25" customHeight="1">
      <c r="A151" s="220" t="s">
        <v>111</v>
      </c>
      <c r="B151" s="43" t="s">
        <v>3</v>
      </c>
      <c r="C151" s="84" t="s">
        <v>2</v>
      </c>
      <c r="D151" s="8" t="s">
        <v>243</v>
      </c>
      <c r="E151" s="142" t="s">
        <v>113</v>
      </c>
      <c r="F151" s="19">
        <v>3000</v>
      </c>
    </row>
    <row r="152" spans="1:6" ht="25.5">
      <c r="A152" s="220" t="s">
        <v>154</v>
      </c>
      <c r="B152" s="43" t="s">
        <v>3</v>
      </c>
      <c r="C152" s="84" t="s">
        <v>2</v>
      </c>
      <c r="D152" s="8" t="s">
        <v>243</v>
      </c>
      <c r="E152" s="142" t="s">
        <v>114</v>
      </c>
      <c r="F152" s="19">
        <v>655560</v>
      </c>
    </row>
    <row r="153" spans="1:6" ht="28.5" customHeight="1">
      <c r="A153" s="246" t="s">
        <v>166</v>
      </c>
      <c r="B153" s="189" t="s">
        <v>3</v>
      </c>
      <c r="C153" s="84" t="s">
        <v>2</v>
      </c>
      <c r="D153" s="8" t="s">
        <v>243</v>
      </c>
      <c r="E153" s="142" t="s">
        <v>167</v>
      </c>
      <c r="F153" s="19">
        <v>1045000</v>
      </c>
    </row>
    <row r="154" spans="1:6" ht="15.75" customHeight="1">
      <c r="A154" s="228" t="s">
        <v>92</v>
      </c>
      <c r="B154" s="36" t="s">
        <v>3</v>
      </c>
      <c r="C154" s="61" t="s">
        <v>2</v>
      </c>
      <c r="D154" s="30" t="s">
        <v>168</v>
      </c>
      <c r="E154" s="130"/>
      <c r="F154" s="31">
        <f>F155+F156</f>
        <v>1090000</v>
      </c>
    </row>
    <row r="155" spans="1:6" ht="27.75" customHeight="1">
      <c r="A155" s="244" t="s">
        <v>153</v>
      </c>
      <c r="B155" s="35" t="s">
        <v>3</v>
      </c>
      <c r="C155" s="59" t="s">
        <v>2</v>
      </c>
      <c r="D155" s="8" t="s">
        <v>168</v>
      </c>
      <c r="E155" s="137" t="s">
        <v>152</v>
      </c>
      <c r="F155" s="19">
        <v>990000</v>
      </c>
    </row>
    <row r="156" spans="1:6" ht="17.25" customHeight="1">
      <c r="A156" s="244" t="s">
        <v>108</v>
      </c>
      <c r="B156" s="35" t="s">
        <v>3</v>
      </c>
      <c r="C156" s="59" t="s">
        <v>2</v>
      </c>
      <c r="D156" s="8" t="s">
        <v>168</v>
      </c>
      <c r="E156" s="137" t="s">
        <v>107</v>
      </c>
      <c r="F156" s="19">
        <v>100000</v>
      </c>
    </row>
    <row r="157" spans="1:6" ht="12.75">
      <c r="A157" s="228" t="s">
        <v>50</v>
      </c>
      <c r="B157" s="36" t="s">
        <v>3</v>
      </c>
      <c r="C157" s="61" t="s">
        <v>2</v>
      </c>
      <c r="D157" s="30" t="s">
        <v>169</v>
      </c>
      <c r="E157" s="130"/>
      <c r="F157" s="31">
        <f>SUM(F158:F160)</f>
        <v>700000</v>
      </c>
    </row>
    <row r="158" spans="1:6" ht="24.75" customHeight="1">
      <c r="A158" s="220" t="s">
        <v>154</v>
      </c>
      <c r="B158" s="54" t="s">
        <v>3</v>
      </c>
      <c r="C158" s="8" t="s">
        <v>2</v>
      </c>
      <c r="D158" s="8" t="s">
        <v>169</v>
      </c>
      <c r="E158" s="8" t="s">
        <v>114</v>
      </c>
      <c r="F158" s="19">
        <v>467500</v>
      </c>
    </row>
    <row r="159" spans="1:6" ht="25.5">
      <c r="A159" s="220" t="s">
        <v>149</v>
      </c>
      <c r="B159" s="54" t="s">
        <v>3</v>
      </c>
      <c r="C159" s="8" t="s">
        <v>2</v>
      </c>
      <c r="D159" s="8" t="s">
        <v>169</v>
      </c>
      <c r="E159" s="8" t="s">
        <v>151</v>
      </c>
      <c r="F159" s="19">
        <v>132500</v>
      </c>
    </row>
    <row r="160" spans="1:6" ht="12.75">
      <c r="A160" s="244" t="s">
        <v>108</v>
      </c>
      <c r="B160" s="54" t="s">
        <v>3</v>
      </c>
      <c r="C160" s="8" t="s">
        <v>2</v>
      </c>
      <c r="D160" s="8" t="s">
        <v>169</v>
      </c>
      <c r="E160" s="8" t="s">
        <v>107</v>
      </c>
      <c r="F160" s="19">
        <v>100000</v>
      </c>
    </row>
    <row r="161" spans="1:6" ht="17.25" customHeight="1">
      <c r="A161" s="228" t="s">
        <v>267</v>
      </c>
      <c r="B161" s="36" t="s">
        <v>3</v>
      </c>
      <c r="C161" s="61" t="s">
        <v>2</v>
      </c>
      <c r="D161" s="30" t="s">
        <v>266</v>
      </c>
      <c r="E161" s="130"/>
      <c r="F161" s="31">
        <f>F162</f>
        <v>315000</v>
      </c>
    </row>
    <row r="162" spans="1:6" ht="25.5">
      <c r="A162" s="244" t="s">
        <v>201</v>
      </c>
      <c r="B162" s="35" t="s">
        <v>3</v>
      </c>
      <c r="C162" s="59" t="s">
        <v>2</v>
      </c>
      <c r="D162" s="8" t="s">
        <v>266</v>
      </c>
      <c r="E162" s="8" t="s">
        <v>202</v>
      </c>
      <c r="F162" s="19">
        <v>315000</v>
      </c>
    </row>
    <row r="163" spans="1:6" ht="25.5">
      <c r="A163" s="228" t="s">
        <v>268</v>
      </c>
      <c r="B163" s="36" t="s">
        <v>3</v>
      </c>
      <c r="C163" s="61" t="s">
        <v>2</v>
      </c>
      <c r="D163" s="30" t="s">
        <v>269</v>
      </c>
      <c r="E163" s="130"/>
      <c r="F163" s="31">
        <f>F164</f>
        <v>35000</v>
      </c>
    </row>
    <row r="164" spans="1:6" ht="27" customHeight="1">
      <c r="A164" s="244" t="s">
        <v>201</v>
      </c>
      <c r="B164" s="35" t="s">
        <v>3</v>
      </c>
      <c r="C164" s="59" t="s">
        <v>2</v>
      </c>
      <c r="D164" s="8" t="s">
        <v>269</v>
      </c>
      <c r="E164" s="8" t="s">
        <v>202</v>
      </c>
      <c r="F164" s="19">
        <v>35000</v>
      </c>
    </row>
    <row r="165" spans="1:6" ht="12.75">
      <c r="A165" s="228" t="s">
        <v>228</v>
      </c>
      <c r="B165" s="36" t="s">
        <v>3</v>
      </c>
      <c r="C165" s="61" t="s">
        <v>2</v>
      </c>
      <c r="D165" s="30" t="s">
        <v>245</v>
      </c>
      <c r="E165" s="130"/>
      <c r="F165" s="31">
        <f>F166</f>
        <v>3310000</v>
      </c>
    </row>
    <row r="166" spans="1:6" ht="25.5">
      <c r="A166" s="220" t="s">
        <v>154</v>
      </c>
      <c r="B166" s="35" t="s">
        <v>3</v>
      </c>
      <c r="C166" s="59" t="s">
        <v>2</v>
      </c>
      <c r="D166" s="8" t="s">
        <v>245</v>
      </c>
      <c r="E166" s="8" t="s">
        <v>114</v>
      </c>
      <c r="F166" s="19">
        <f>1980000+1330000</f>
        <v>3310000</v>
      </c>
    </row>
    <row r="167" spans="1:6" ht="12.75">
      <c r="A167" s="242" t="s">
        <v>26</v>
      </c>
      <c r="B167" s="41" t="s">
        <v>3</v>
      </c>
      <c r="C167" s="81" t="s">
        <v>9</v>
      </c>
      <c r="D167" s="7"/>
      <c r="E167" s="152"/>
      <c r="F167" s="22">
        <f>F168+F170+F178+F180+F187+F189+F191+F193+F196+F200+F209+F211+F214+F216+F218</f>
        <v>200447813.21</v>
      </c>
    </row>
    <row r="168" spans="1:6" ht="12.75">
      <c r="A168" s="247" t="s">
        <v>322</v>
      </c>
      <c r="B168" s="194" t="s">
        <v>3</v>
      </c>
      <c r="C168" s="82" t="s">
        <v>9</v>
      </c>
      <c r="D168" s="162" t="s">
        <v>323</v>
      </c>
      <c r="E168" s="153"/>
      <c r="F168" s="18">
        <f>F169</f>
        <v>1085280</v>
      </c>
    </row>
    <row r="169" spans="1:6" ht="12.75">
      <c r="A169" s="244" t="s">
        <v>108</v>
      </c>
      <c r="B169" s="54" t="s">
        <v>3</v>
      </c>
      <c r="C169" s="8" t="s">
        <v>9</v>
      </c>
      <c r="D169" s="8" t="s">
        <v>323</v>
      </c>
      <c r="E169" s="142" t="s">
        <v>107</v>
      </c>
      <c r="F169" s="19">
        <v>1085280</v>
      </c>
    </row>
    <row r="170" spans="1:6" ht="51">
      <c r="A170" s="228" t="s">
        <v>58</v>
      </c>
      <c r="B170" s="42" t="s">
        <v>3</v>
      </c>
      <c r="C170" s="83" t="s">
        <v>9</v>
      </c>
      <c r="D170" s="30" t="s">
        <v>170</v>
      </c>
      <c r="E170" s="150"/>
      <c r="F170" s="31">
        <f>SUM(F171:F177)</f>
        <v>12644000</v>
      </c>
    </row>
    <row r="171" spans="1:6" ht="28.5" customHeight="1">
      <c r="A171" s="220" t="s">
        <v>149</v>
      </c>
      <c r="B171" s="43" t="s">
        <v>3</v>
      </c>
      <c r="C171" s="84" t="s">
        <v>9</v>
      </c>
      <c r="D171" s="8" t="s">
        <v>170</v>
      </c>
      <c r="E171" s="142" t="s">
        <v>151</v>
      </c>
      <c r="F171" s="19">
        <v>8233000</v>
      </c>
    </row>
    <row r="172" spans="1:6" ht="40.5" customHeight="1">
      <c r="A172" s="220" t="s">
        <v>153</v>
      </c>
      <c r="B172" s="43" t="s">
        <v>3</v>
      </c>
      <c r="C172" s="84" t="s">
        <v>9</v>
      </c>
      <c r="D172" s="8" t="s">
        <v>170</v>
      </c>
      <c r="E172" s="142" t="s">
        <v>152</v>
      </c>
      <c r="F172" s="19">
        <v>207500</v>
      </c>
    </row>
    <row r="173" spans="1:6" ht="25.5">
      <c r="A173" s="220" t="s">
        <v>111</v>
      </c>
      <c r="B173" s="43" t="s">
        <v>3</v>
      </c>
      <c r="C173" s="84" t="s">
        <v>9</v>
      </c>
      <c r="D173" s="8" t="s">
        <v>170</v>
      </c>
      <c r="E173" s="142" t="s">
        <v>113</v>
      </c>
      <c r="F173" s="19"/>
    </row>
    <row r="174" spans="1:6" ht="24" customHeight="1">
      <c r="A174" s="220" t="s">
        <v>154</v>
      </c>
      <c r="B174" s="43" t="s">
        <v>3</v>
      </c>
      <c r="C174" s="84" t="s">
        <v>9</v>
      </c>
      <c r="D174" s="8" t="s">
        <v>170</v>
      </c>
      <c r="E174" s="142" t="s">
        <v>114</v>
      </c>
      <c r="F174" s="19">
        <v>3847500</v>
      </c>
    </row>
    <row r="175" spans="1:6" ht="25.5">
      <c r="A175" s="220" t="s">
        <v>173</v>
      </c>
      <c r="B175" s="43" t="s">
        <v>3</v>
      </c>
      <c r="C175" s="84" t="s">
        <v>9</v>
      </c>
      <c r="D175" s="8" t="s">
        <v>170</v>
      </c>
      <c r="E175" s="142" t="s">
        <v>174</v>
      </c>
      <c r="F175" s="19">
        <v>289000</v>
      </c>
    </row>
    <row r="176" spans="1:6" ht="12.75">
      <c r="A176" s="220" t="s">
        <v>143</v>
      </c>
      <c r="B176" s="43" t="s">
        <v>3</v>
      </c>
      <c r="C176" s="84" t="s">
        <v>9</v>
      </c>
      <c r="D176" s="8" t="s">
        <v>170</v>
      </c>
      <c r="E176" s="137" t="s">
        <v>146</v>
      </c>
      <c r="F176" s="19">
        <v>57000</v>
      </c>
    </row>
    <row r="177" spans="1:6" ht="12.75">
      <c r="A177" s="220" t="s">
        <v>145</v>
      </c>
      <c r="B177" s="43" t="s">
        <v>3</v>
      </c>
      <c r="C177" s="84" t="s">
        <v>9</v>
      </c>
      <c r="D177" s="8" t="s">
        <v>170</v>
      </c>
      <c r="E177" s="137" t="s">
        <v>147</v>
      </c>
      <c r="F177" s="19">
        <v>10000</v>
      </c>
    </row>
    <row r="178" spans="1:6" ht="12.75">
      <c r="A178" s="248" t="s">
        <v>179</v>
      </c>
      <c r="B178" s="192" t="s">
        <v>3</v>
      </c>
      <c r="C178" s="193" t="s">
        <v>9</v>
      </c>
      <c r="D178" s="162" t="s">
        <v>180</v>
      </c>
      <c r="E178" s="163"/>
      <c r="F178" s="164">
        <f>F179</f>
        <v>2453515.59</v>
      </c>
    </row>
    <row r="179" spans="1:6" ht="25.5">
      <c r="A179" s="220" t="s">
        <v>154</v>
      </c>
      <c r="B179" s="43" t="s">
        <v>3</v>
      </c>
      <c r="C179" s="84" t="s">
        <v>9</v>
      </c>
      <c r="D179" s="8" t="s">
        <v>180</v>
      </c>
      <c r="E179" s="137" t="s">
        <v>114</v>
      </c>
      <c r="F179" s="19">
        <v>2453515.59</v>
      </c>
    </row>
    <row r="180" spans="1:6" ht="18" customHeight="1">
      <c r="A180" s="245" t="s">
        <v>27</v>
      </c>
      <c r="B180" s="44" t="s">
        <v>3</v>
      </c>
      <c r="C180" s="82" t="s">
        <v>9</v>
      </c>
      <c r="D180" s="12" t="s">
        <v>175</v>
      </c>
      <c r="E180" s="153"/>
      <c r="F180" s="18">
        <f>SUM(F181:F186)</f>
        <v>18425784.6</v>
      </c>
    </row>
    <row r="181" spans="1:6" ht="12.75">
      <c r="A181" s="220" t="s">
        <v>153</v>
      </c>
      <c r="B181" s="43" t="s">
        <v>3</v>
      </c>
      <c r="C181" s="84" t="s">
        <v>9</v>
      </c>
      <c r="D181" s="8" t="s">
        <v>175</v>
      </c>
      <c r="E181" s="142" t="s">
        <v>152</v>
      </c>
      <c r="F181" s="19">
        <v>49800</v>
      </c>
    </row>
    <row r="182" spans="1:6" ht="25.5">
      <c r="A182" s="220" t="s">
        <v>154</v>
      </c>
      <c r="B182" s="43" t="s">
        <v>3</v>
      </c>
      <c r="C182" s="84" t="s">
        <v>9</v>
      </c>
      <c r="D182" s="8" t="s">
        <v>175</v>
      </c>
      <c r="E182" s="142" t="s">
        <v>114</v>
      </c>
      <c r="F182" s="19">
        <v>7465845.29</v>
      </c>
    </row>
    <row r="183" spans="1:6" ht="38.25">
      <c r="A183" s="246" t="s">
        <v>166</v>
      </c>
      <c r="B183" s="189" t="s">
        <v>3</v>
      </c>
      <c r="C183" s="84" t="s">
        <v>9</v>
      </c>
      <c r="D183" s="8" t="s">
        <v>175</v>
      </c>
      <c r="E183" s="142" t="s">
        <v>167</v>
      </c>
      <c r="F183" s="19">
        <v>9775584.6</v>
      </c>
    </row>
    <row r="184" spans="1:6" ht="63.75">
      <c r="A184" s="249" t="s">
        <v>148</v>
      </c>
      <c r="B184" s="189" t="s">
        <v>3</v>
      </c>
      <c r="C184" s="84" t="s">
        <v>9</v>
      </c>
      <c r="D184" s="8" t="s">
        <v>175</v>
      </c>
      <c r="E184" s="142" t="s">
        <v>144</v>
      </c>
      <c r="F184" s="19">
        <f>126534.71+35000</f>
        <v>161534.71000000002</v>
      </c>
    </row>
    <row r="185" spans="1:6" ht="18" customHeight="1">
      <c r="A185" s="249" t="s">
        <v>143</v>
      </c>
      <c r="B185" s="189" t="s">
        <v>3</v>
      </c>
      <c r="C185" s="84" t="s">
        <v>9</v>
      </c>
      <c r="D185" s="8" t="s">
        <v>175</v>
      </c>
      <c r="E185" s="137" t="s">
        <v>146</v>
      </c>
      <c r="F185" s="19">
        <v>832120</v>
      </c>
    </row>
    <row r="186" spans="1:6" ht="12.75">
      <c r="A186" s="249" t="s">
        <v>145</v>
      </c>
      <c r="B186" s="189" t="s">
        <v>3</v>
      </c>
      <c r="C186" s="84" t="s">
        <v>9</v>
      </c>
      <c r="D186" s="8" t="s">
        <v>175</v>
      </c>
      <c r="E186" s="137" t="s">
        <v>147</v>
      </c>
      <c r="F186" s="19">
        <v>140900</v>
      </c>
    </row>
    <row r="187" spans="1:6" ht="12.75">
      <c r="A187" s="250" t="s">
        <v>228</v>
      </c>
      <c r="B187" s="53" t="s">
        <v>3</v>
      </c>
      <c r="C187" s="61" t="s">
        <v>9</v>
      </c>
      <c r="D187" s="30" t="s">
        <v>245</v>
      </c>
      <c r="E187" s="130"/>
      <c r="F187" s="31">
        <f>F188</f>
        <v>9014000</v>
      </c>
    </row>
    <row r="188" spans="1:6" ht="25.5">
      <c r="A188" s="249" t="s">
        <v>154</v>
      </c>
      <c r="B188" s="54" t="s">
        <v>3</v>
      </c>
      <c r="C188" s="59" t="s">
        <v>9</v>
      </c>
      <c r="D188" s="8" t="s">
        <v>245</v>
      </c>
      <c r="E188" s="8" t="s">
        <v>114</v>
      </c>
      <c r="F188" s="19">
        <f>6179000+2835000</f>
        <v>9014000</v>
      </c>
    </row>
    <row r="189" spans="1:6" ht="55.5" customHeight="1">
      <c r="A189" s="251" t="s">
        <v>28</v>
      </c>
      <c r="B189" s="57" t="s">
        <v>3</v>
      </c>
      <c r="C189" s="82" t="s">
        <v>9</v>
      </c>
      <c r="D189" s="12" t="s">
        <v>176</v>
      </c>
      <c r="E189" s="153"/>
      <c r="F189" s="18">
        <f>F190</f>
        <v>17914000</v>
      </c>
    </row>
    <row r="190" spans="1:6" ht="44.25" customHeight="1">
      <c r="A190" s="246" t="s">
        <v>166</v>
      </c>
      <c r="B190" s="189" t="s">
        <v>3</v>
      </c>
      <c r="C190" s="84" t="s">
        <v>9</v>
      </c>
      <c r="D190" s="8" t="s">
        <v>176</v>
      </c>
      <c r="E190" s="151" t="s">
        <v>167</v>
      </c>
      <c r="F190" s="19">
        <v>17914000</v>
      </c>
    </row>
    <row r="191" spans="1:6" ht="12.75">
      <c r="A191" s="251" t="s">
        <v>181</v>
      </c>
      <c r="B191" s="57" t="s">
        <v>3</v>
      </c>
      <c r="C191" s="82" t="s">
        <v>9</v>
      </c>
      <c r="D191" s="12" t="s">
        <v>182</v>
      </c>
      <c r="E191" s="153"/>
      <c r="F191" s="18">
        <f>F192</f>
        <v>197505</v>
      </c>
    </row>
    <row r="192" spans="1:6" ht="24.75" customHeight="1">
      <c r="A192" s="249" t="s">
        <v>154</v>
      </c>
      <c r="B192" s="189" t="s">
        <v>3</v>
      </c>
      <c r="C192" s="84" t="s">
        <v>9</v>
      </c>
      <c r="D192" s="8" t="s">
        <v>182</v>
      </c>
      <c r="E192" s="151" t="s">
        <v>114</v>
      </c>
      <c r="F192" s="19">
        <v>197505</v>
      </c>
    </row>
    <row r="193" spans="1:6" ht="15.75" customHeight="1">
      <c r="A193" s="228" t="s">
        <v>92</v>
      </c>
      <c r="B193" s="36" t="s">
        <v>3</v>
      </c>
      <c r="C193" s="61" t="s">
        <v>9</v>
      </c>
      <c r="D193" s="30" t="s">
        <v>168</v>
      </c>
      <c r="E193" s="130"/>
      <c r="F193" s="31">
        <f>F194+F195</f>
        <v>5431000</v>
      </c>
    </row>
    <row r="194" spans="1:6" ht="12.75">
      <c r="A194" s="244" t="s">
        <v>153</v>
      </c>
      <c r="B194" s="35" t="s">
        <v>3</v>
      </c>
      <c r="C194" s="59" t="s">
        <v>9</v>
      </c>
      <c r="D194" s="8" t="s">
        <v>168</v>
      </c>
      <c r="E194" s="137" t="s">
        <v>152</v>
      </c>
      <c r="F194" s="23">
        <v>4196618.12</v>
      </c>
    </row>
    <row r="195" spans="1:6" ht="12.75">
      <c r="A195" s="244" t="s">
        <v>108</v>
      </c>
      <c r="B195" s="35" t="s">
        <v>3</v>
      </c>
      <c r="C195" s="59" t="s">
        <v>9</v>
      </c>
      <c r="D195" s="8" t="s">
        <v>168</v>
      </c>
      <c r="E195" s="137" t="s">
        <v>107</v>
      </c>
      <c r="F195" s="19">
        <v>1234381.88</v>
      </c>
    </row>
    <row r="196" spans="1:6" ht="21" customHeight="1">
      <c r="A196" s="228" t="s">
        <v>50</v>
      </c>
      <c r="B196" s="36" t="s">
        <v>3</v>
      </c>
      <c r="C196" s="61" t="s">
        <v>9</v>
      </c>
      <c r="D196" s="30" t="s">
        <v>169</v>
      </c>
      <c r="E196" s="130"/>
      <c r="F196" s="31">
        <f>SUM(F197:F199)</f>
        <v>107000</v>
      </c>
    </row>
    <row r="197" spans="1:6" ht="26.25" customHeight="1">
      <c r="A197" s="220" t="s">
        <v>154</v>
      </c>
      <c r="B197" s="54" t="s">
        <v>3</v>
      </c>
      <c r="C197" s="8" t="s">
        <v>9</v>
      </c>
      <c r="D197" s="8" t="s">
        <v>169</v>
      </c>
      <c r="E197" s="8" t="s">
        <v>114</v>
      </c>
      <c r="F197" s="19">
        <v>72000</v>
      </c>
    </row>
    <row r="198" spans="1:6" ht="45" customHeight="1">
      <c r="A198" s="220" t="s">
        <v>149</v>
      </c>
      <c r="B198" s="54" t="s">
        <v>3</v>
      </c>
      <c r="C198" s="8" t="s">
        <v>9</v>
      </c>
      <c r="D198" s="8" t="s">
        <v>169</v>
      </c>
      <c r="E198" s="8" t="s">
        <v>151</v>
      </c>
      <c r="F198" s="19">
        <v>15000</v>
      </c>
    </row>
    <row r="199" spans="1:6" ht="28.5" customHeight="1">
      <c r="A199" s="244" t="s">
        <v>108</v>
      </c>
      <c r="B199" s="54" t="s">
        <v>3</v>
      </c>
      <c r="C199" s="8" t="s">
        <v>9</v>
      </c>
      <c r="D199" s="8" t="s">
        <v>169</v>
      </c>
      <c r="E199" s="8" t="s">
        <v>107</v>
      </c>
      <c r="F199" s="19">
        <v>20000</v>
      </c>
    </row>
    <row r="200" spans="1:6" ht="30.75" customHeight="1">
      <c r="A200" s="247" t="s">
        <v>183</v>
      </c>
      <c r="B200" s="194" t="s">
        <v>3</v>
      </c>
      <c r="C200" s="82" t="s">
        <v>9</v>
      </c>
      <c r="D200" s="162" t="s">
        <v>172</v>
      </c>
      <c r="E200" s="153"/>
      <c r="F200" s="18">
        <f>SUM(F201:F208)</f>
        <v>131429000</v>
      </c>
    </row>
    <row r="201" spans="1:6" ht="27.75" customHeight="1">
      <c r="A201" s="220" t="s">
        <v>149</v>
      </c>
      <c r="B201" s="54" t="s">
        <v>3</v>
      </c>
      <c r="C201" s="8" t="s">
        <v>9</v>
      </c>
      <c r="D201" s="8" t="s">
        <v>172</v>
      </c>
      <c r="E201" s="142" t="s">
        <v>151</v>
      </c>
      <c r="F201" s="19">
        <v>68345169.65</v>
      </c>
    </row>
    <row r="202" spans="1:6" ht="12.75">
      <c r="A202" s="220" t="s">
        <v>153</v>
      </c>
      <c r="B202" s="54" t="s">
        <v>3</v>
      </c>
      <c r="C202" s="8" t="s">
        <v>9</v>
      </c>
      <c r="D202" s="8" t="s">
        <v>172</v>
      </c>
      <c r="E202" s="142" t="s">
        <v>152</v>
      </c>
      <c r="F202" s="19">
        <v>982320</v>
      </c>
    </row>
    <row r="203" spans="1:6" ht="25.5">
      <c r="A203" s="220" t="s">
        <v>111</v>
      </c>
      <c r="B203" s="54" t="s">
        <v>3</v>
      </c>
      <c r="C203" s="8" t="s">
        <v>9</v>
      </c>
      <c r="D203" s="8" t="s">
        <v>172</v>
      </c>
      <c r="E203" s="142" t="s">
        <v>113</v>
      </c>
      <c r="F203" s="19"/>
    </row>
    <row r="204" spans="1:6" ht="25.5">
      <c r="A204" s="220" t="s">
        <v>154</v>
      </c>
      <c r="B204" s="54" t="s">
        <v>3</v>
      </c>
      <c r="C204" s="8" t="s">
        <v>9</v>
      </c>
      <c r="D204" s="8" t="s">
        <v>172</v>
      </c>
      <c r="E204" s="142" t="s">
        <v>114</v>
      </c>
      <c r="F204" s="19">
        <v>3446050.35</v>
      </c>
    </row>
    <row r="205" spans="1:6" ht="38.25">
      <c r="A205" s="246" t="s">
        <v>166</v>
      </c>
      <c r="B205" s="54" t="s">
        <v>3</v>
      </c>
      <c r="C205" s="8" t="s">
        <v>9</v>
      </c>
      <c r="D205" s="8" t="s">
        <v>172</v>
      </c>
      <c r="E205" s="142" t="s">
        <v>167</v>
      </c>
      <c r="F205" s="19">
        <v>58548900</v>
      </c>
    </row>
    <row r="206" spans="1:6" ht="63.75">
      <c r="A206" s="220" t="s">
        <v>148</v>
      </c>
      <c r="B206" s="54" t="s">
        <v>3</v>
      </c>
      <c r="C206" s="8" t="s">
        <v>9</v>
      </c>
      <c r="D206" s="8" t="s">
        <v>172</v>
      </c>
      <c r="E206" s="142" t="s">
        <v>144</v>
      </c>
      <c r="F206" s="19"/>
    </row>
    <row r="207" spans="1:6" ht="12.75">
      <c r="A207" s="220" t="s">
        <v>143</v>
      </c>
      <c r="B207" s="54" t="s">
        <v>3</v>
      </c>
      <c r="C207" s="8" t="s">
        <v>9</v>
      </c>
      <c r="D207" s="8" t="s">
        <v>172</v>
      </c>
      <c r="E207" s="137" t="s">
        <v>146</v>
      </c>
      <c r="F207" s="19">
        <v>71560</v>
      </c>
    </row>
    <row r="208" spans="1:6" ht="12.75">
      <c r="A208" s="220" t="s">
        <v>145</v>
      </c>
      <c r="B208" s="54" t="s">
        <v>3</v>
      </c>
      <c r="C208" s="8" t="s">
        <v>9</v>
      </c>
      <c r="D208" s="8" t="s">
        <v>172</v>
      </c>
      <c r="E208" s="137" t="s">
        <v>147</v>
      </c>
      <c r="F208" s="19">
        <v>35000</v>
      </c>
    </row>
    <row r="209" spans="1:6" ht="38.25">
      <c r="A209" s="247" t="s">
        <v>270</v>
      </c>
      <c r="B209" s="194" t="s">
        <v>3</v>
      </c>
      <c r="C209" s="82" t="s">
        <v>9</v>
      </c>
      <c r="D209" s="162" t="s">
        <v>271</v>
      </c>
      <c r="E209" s="153"/>
      <c r="F209" s="18">
        <f>F210</f>
        <v>80400</v>
      </c>
    </row>
    <row r="210" spans="1:6" ht="25.5">
      <c r="A210" s="220" t="s">
        <v>149</v>
      </c>
      <c r="B210" s="54" t="s">
        <v>3</v>
      </c>
      <c r="C210" s="8" t="s">
        <v>9</v>
      </c>
      <c r="D210" s="8" t="s">
        <v>271</v>
      </c>
      <c r="E210" s="142" t="s">
        <v>151</v>
      </c>
      <c r="F210" s="19">
        <f>52000+28400</f>
        <v>80400</v>
      </c>
    </row>
    <row r="211" spans="1:6" ht="25.5">
      <c r="A211" s="247" t="s">
        <v>272</v>
      </c>
      <c r="B211" s="194" t="s">
        <v>3</v>
      </c>
      <c r="C211" s="82" t="s">
        <v>9</v>
      </c>
      <c r="D211" s="162" t="s">
        <v>273</v>
      </c>
      <c r="E211" s="153"/>
      <c r="F211" s="18">
        <f>F212+F213</f>
        <v>590000</v>
      </c>
    </row>
    <row r="212" spans="1:6" ht="25.5">
      <c r="A212" s="220" t="s">
        <v>154</v>
      </c>
      <c r="B212" s="54" t="s">
        <v>3</v>
      </c>
      <c r="C212" s="8" t="s">
        <v>9</v>
      </c>
      <c r="D212" s="8" t="s">
        <v>273</v>
      </c>
      <c r="E212" s="142" t="s">
        <v>114</v>
      </c>
      <c r="F212" s="19">
        <f>257140+31860</f>
        <v>289000</v>
      </c>
    </row>
    <row r="213" spans="1:6" ht="12.75">
      <c r="A213" s="244" t="s">
        <v>108</v>
      </c>
      <c r="B213" s="54" t="s">
        <v>3</v>
      </c>
      <c r="C213" s="8" t="s">
        <v>9</v>
      </c>
      <c r="D213" s="8" t="s">
        <v>273</v>
      </c>
      <c r="E213" s="142" t="s">
        <v>107</v>
      </c>
      <c r="F213" s="19">
        <v>301000</v>
      </c>
    </row>
    <row r="214" spans="1:6" ht="12.75">
      <c r="A214" s="247" t="s">
        <v>294</v>
      </c>
      <c r="B214" s="194" t="s">
        <v>3</v>
      </c>
      <c r="C214" s="82" t="s">
        <v>9</v>
      </c>
      <c r="D214" s="162" t="s">
        <v>295</v>
      </c>
      <c r="E214" s="153"/>
      <c r="F214" s="18">
        <f>F215</f>
        <v>988117</v>
      </c>
    </row>
    <row r="215" spans="1:6" ht="12.75">
      <c r="A215" s="244" t="s">
        <v>108</v>
      </c>
      <c r="B215" s="54" t="s">
        <v>3</v>
      </c>
      <c r="C215" s="8" t="s">
        <v>9</v>
      </c>
      <c r="D215" s="8" t="s">
        <v>295</v>
      </c>
      <c r="E215" s="142" t="s">
        <v>107</v>
      </c>
      <c r="F215" s="19">
        <v>988117</v>
      </c>
    </row>
    <row r="216" spans="1:6" ht="25.5">
      <c r="A216" s="247" t="s">
        <v>296</v>
      </c>
      <c r="B216" s="194" t="s">
        <v>3</v>
      </c>
      <c r="C216" s="82" t="s">
        <v>9</v>
      </c>
      <c r="D216" s="162" t="s">
        <v>297</v>
      </c>
      <c r="E216" s="153"/>
      <c r="F216" s="18">
        <f>F217</f>
        <v>50000</v>
      </c>
    </row>
    <row r="217" spans="1:6" ht="12.75">
      <c r="A217" s="244" t="s">
        <v>108</v>
      </c>
      <c r="B217" s="54" t="s">
        <v>3</v>
      </c>
      <c r="C217" s="8" t="s">
        <v>9</v>
      </c>
      <c r="D217" s="8" t="s">
        <v>297</v>
      </c>
      <c r="E217" s="142" t="s">
        <v>107</v>
      </c>
      <c r="F217" s="19">
        <v>50000</v>
      </c>
    </row>
    <row r="218" spans="1:6" ht="12.75">
      <c r="A218" s="247" t="s">
        <v>324</v>
      </c>
      <c r="B218" s="194" t="s">
        <v>3</v>
      </c>
      <c r="C218" s="82" t="s">
        <v>9</v>
      </c>
      <c r="D218" s="162" t="s">
        <v>325</v>
      </c>
      <c r="E218" s="153"/>
      <c r="F218" s="18">
        <f>F219</f>
        <v>38211.02</v>
      </c>
    </row>
    <row r="219" spans="1:6" ht="25.5">
      <c r="A219" s="220" t="s">
        <v>149</v>
      </c>
      <c r="B219" s="54" t="s">
        <v>3</v>
      </c>
      <c r="C219" s="8" t="s">
        <v>9</v>
      </c>
      <c r="D219" s="8" t="s">
        <v>325</v>
      </c>
      <c r="E219" s="142" t="s">
        <v>151</v>
      </c>
      <c r="F219" s="19">
        <v>38211.02</v>
      </c>
    </row>
    <row r="220" spans="1:6" ht="12.75">
      <c r="A220" s="240" t="s">
        <v>104</v>
      </c>
      <c r="B220" s="122" t="s">
        <v>3</v>
      </c>
      <c r="C220" s="131" t="s">
        <v>3</v>
      </c>
      <c r="D220" s="123"/>
      <c r="E220" s="154"/>
      <c r="F220" s="124">
        <f>F221+F226+F229</f>
        <v>2668400</v>
      </c>
    </row>
    <row r="221" spans="1:6" ht="12.75">
      <c r="A221" s="238" t="s">
        <v>105</v>
      </c>
      <c r="B221" s="56" t="s">
        <v>3</v>
      </c>
      <c r="C221" s="61" t="s">
        <v>3</v>
      </c>
      <c r="D221" s="30" t="s">
        <v>184</v>
      </c>
      <c r="E221" s="52"/>
      <c r="F221" s="31">
        <f>SUM(F222:F225)</f>
        <v>314000</v>
      </c>
    </row>
    <row r="222" spans="1:6" ht="25.5">
      <c r="A222" s="220" t="s">
        <v>149</v>
      </c>
      <c r="B222" s="43" t="s">
        <v>3</v>
      </c>
      <c r="C222" s="84" t="s">
        <v>3</v>
      </c>
      <c r="D222" s="8" t="s">
        <v>184</v>
      </c>
      <c r="E222" s="137" t="s">
        <v>151</v>
      </c>
      <c r="F222" s="19">
        <v>40867.38</v>
      </c>
    </row>
    <row r="223" spans="1:6" ht="25.5">
      <c r="A223" s="220" t="s">
        <v>287</v>
      </c>
      <c r="B223" s="43" t="s">
        <v>3</v>
      </c>
      <c r="C223" s="84" t="s">
        <v>3</v>
      </c>
      <c r="D223" s="8" t="s">
        <v>184</v>
      </c>
      <c r="E223" s="137" t="s">
        <v>288</v>
      </c>
      <c r="F223" s="19">
        <v>136602.2</v>
      </c>
    </row>
    <row r="224" spans="1:6" ht="25.5">
      <c r="A224" s="220" t="s">
        <v>154</v>
      </c>
      <c r="B224" s="43" t="s">
        <v>3</v>
      </c>
      <c r="C224" s="84" t="s">
        <v>3</v>
      </c>
      <c r="D224" s="8" t="s">
        <v>184</v>
      </c>
      <c r="E224" s="151" t="s">
        <v>114</v>
      </c>
      <c r="F224" s="19">
        <v>79248.85</v>
      </c>
    </row>
    <row r="225" spans="1:6" ht="12.75">
      <c r="A225" s="244" t="s">
        <v>108</v>
      </c>
      <c r="B225" s="43" t="s">
        <v>3</v>
      </c>
      <c r="C225" s="84" t="s">
        <v>3</v>
      </c>
      <c r="D225" s="8" t="s">
        <v>184</v>
      </c>
      <c r="E225" s="151" t="s">
        <v>107</v>
      </c>
      <c r="F225" s="19">
        <v>57281.57</v>
      </c>
    </row>
    <row r="226" spans="1:6" ht="12.75">
      <c r="A226" s="238" t="s">
        <v>274</v>
      </c>
      <c r="B226" s="56" t="s">
        <v>3</v>
      </c>
      <c r="C226" s="61" t="s">
        <v>3</v>
      </c>
      <c r="D226" s="30" t="s">
        <v>275</v>
      </c>
      <c r="E226" s="52"/>
      <c r="F226" s="31">
        <f>SUM(F227:F228)</f>
        <v>2119000</v>
      </c>
    </row>
    <row r="227" spans="1:6" ht="20.25" customHeight="1">
      <c r="A227" s="220" t="s">
        <v>154</v>
      </c>
      <c r="B227" s="43" t="s">
        <v>3</v>
      </c>
      <c r="C227" s="84" t="s">
        <v>3</v>
      </c>
      <c r="D227" s="8" t="s">
        <v>275</v>
      </c>
      <c r="E227" s="137" t="s">
        <v>114</v>
      </c>
      <c r="F227" s="19">
        <v>943485</v>
      </c>
    </row>
    <row r="228" spans="1:6" ht="12.75">
      <c r="A228" s="244" t="s">
        <v>108</v>
      </c>
      <c r="B228" s="43" t="s">
        <v>3</v>
      </c>
      <c r="C228" s="84" t="s">
        <v>3</v>
      </c>
      <c r="D228" s="8" t="s">
        <v>275</v>
      </c>
      <c r="E228" s="151" t="s">
        <v>107</v>
      </c>
      <c r="F228" s="19">
        <v>1175515</v>
      </c>
    </row>
    <row r="229" spans="1:6" ht="25.5">
      <c r="A229" s="238" t="s">
        <v>276</v>
      </c>
      <c r="B229" s="56" t="s">
        <v>3</v>
      </c>
      <c r="C229" s="61" t="s">
        <v>3</v>
      </c>
      <c r="D229" s="30" t="s">
        <v>277</v>
      </c>
      <c r="E229" s="52"/>
      <c r="F229" s="31">
        <f>SUM(F230:F231)</f>
        <v>235400</v>
      </c>
    </row>
    <row r="230" spans="1:6" ht="25.5">
      <c r="A230" s="220" t="s">
        <v>154</v>
      </c>
      <c r="B230" s="43" t="s">
        <v>3</v>
      </c>
      <c r="C230" s="84" t="s">
        <v>3</v>
      </c>
      <c r="D230" s="8" t="s">
        <v>277</v>
      </c>
      <c r="E230" s="137" t="s">
        <v>114</v>
      </c>
      <c r="F230" s="19">
        <v>104789</v>
      </c>
    </row>
    <row r="231" spans="1:6" ht="12.75">
      <c r="A231" s="244" t="s">
        <v>108</v>
      </c>
      <c r="B231" s="43" t="s">
        <v>3</v>
      </c>
      <c r="C231" s="84" t="s">
        <v>3</v>
      </c>
      <c r="D231" s="8" t="s">
        <v>277</v>
      </c>
      <c r="E231" s="151" t="s">
        <v>107</v>
      </c>
      <c r="F231" s="19">
        <v>130611</v>
      </c>
    </row>
    <row r="232" spans="1:6" ht="12.75">
      <c r="A232" s="242" t="s">
        <v>29</v>
      </c>
      <c r="B232" s="41" t="s">
        <v>3</v>
      </c>
      <c r="C232" s="76" t="s">
        <v>5</v>
      </c>
      <c r="D232" s="7"/>
      <c r="E232" s="129"/>
      <c r="F232" s="20">
        <f>F233+F241+F243+F247+F250</f>
        <v>12198418.84</v>
      </c>
    </row>
    <row r="233" spans="1:6" ht="12.75">
      <c r="A233" s="245" t="s">
        <v>185</v>
      </c>
      <c r="B233" s="44" t="s">
        <v>3</v>
      </c>
      <c r="C233" s="60" t="s">
        <v>5</v>
      </c>
      <c r="D233" s="12" t="s">
        <v>186</v>
      </c>
      <c r="E233" s="132"/>
      <c r="F233" s="18">
        <f>SUM(F234:F240)</f>
        <v>9516037.65</v>
      </c>
    </row>
    <row r="234" spans="1:6" ht="25.5">
      <c r="A234" s="220" t="s">
        <v>149</v>
      </c>
      <c r="B234" s="43" t="s">
        <v>3</v>
      </c>
      <c r="C234" s="59" t="s">
        <v>5</v>
      </c>
      <c r="D234" s="8" t="s">
        <v>186</v>
      </c>
      <c r="E234" s="142" t="s">
        <v>151</v>
      </c>
      <c r="F234" s="19">
        <f>9190000*95%</f>
        <v>8730500</v>
      </c>
    </row>
    <row r="235" spans="1:6" ht="12.75">
      <c r="A235" s="220" t="s">
        <v>153</v>
      </c>
      <c r="B235" s="43" t="s">
        <v>3</v>
      </c>
      <c r="C235" s="59" t="s">
        <v>5</v>
      </c>
      <c r="D235" s="8" t="s">
        <v>186</v>
      </c>
      <c r="E235" s="142" t="s">
        <v>152</v>
      </c>
      <c r="F235" s="19">
        <v>130000</v>
      </c>
    </row>
    <row r="236" spans="1:6" ht="25.5">
      <c r="A236" s="220" t="s">
        <v>111</v>
      </c>
      <c r="B236" s="43" t="s">
        <v>3</v>
      </c>
      <c r="C236" s="59" t="s">
        <v>5</v>
      </c>
      <c r="D236" s="8" t="s">
        <v>186</v>
      </c>
      <c r="E236" s="142" t="s">
        <v>113</v>
      </c>
      <c r="F236" s="19">
        <v>81000</v>
      </c>
    </row>
    <row r="237" spans="1:6" ht="25.5">
      <c r="A237" s="220" t="s">
        <v>154</v>
      </c>
      <c r="B237" s="43" t="s">
        <v>3</v>
      </c>
      <c r="C237" s="59" t="s">
        <v>5</v>
      </c>
      <c r="D237" s="8" t="s">
        <v>186</v>
      </c>
      <c r="E237" s="142" t="s">
        <v>114</v>
      </c>
      <c r="F237" s="19">
        <v>485000</v>
      </c>
    </row>
    <row r="238" spans="1:6" ht="12.75">
      <c r="A238" s="220" t="s">
        <v>143</v>
      </c>
      <c r="B238" s="43" t="s">
        <v>3</v>
      </c>
      <c r="C238" s="59" t="s">
        <v>5</v>
      </c>
      <c r="D238" s="8" t="s">
        <v>186</v>
      </c>
      <c r="E238" s="137" t="s">
        <v>146</v>
      </c>
      <c r="F238" s="19">
        <v>40000</v>
      </c>
    </row>
    <row r="239" spans="1:6" ht="21" customHeight="1">
      <c r="A239" s="220" t="s">
        <v>145</v>
      </c>
      <c r="B239" s="43" t="s">
        <v>3</v>
      </c>
      <c r="C239" s="59" t="s">
        <v>5</v>
      </c>
      <c r="D239" s="8" t="s">
        <v>186</v>
      </c>
      <c r="E239" s="137" t="s">
        <v>147</v>
      </c>
      <c r="F239" s="19">
        <v>40000</v>
      </c>
    </row>
    <row r="240" spans="1:6" ht="12.75">
      <c r="A240" s="224" t="s">
        <v>142</v>
      </c>
      <c r="B240" s="43" t="s">
        <v>3</v>
      </c>
      <c r="C240" s="59" t="s">
        <v>5</v>
      </c>
      <c r="D240" s="8" t="s">
        <v>186</v>
      </c>
      <c r="E240" s="137" t="s">
        <v>97</v>
      </c>
      <c r="F240" s="19">
        <f>8600+937.65</f>
        <v>9537.65</v>
      </c>
    </row>
    <row r="241" spans="1:6" ht="25.5">
      <c r="A241" s="228" t="s">
        <v>278</v>
      </c>
      <c r="B241" s="42" t="s">
        <v>3</v>
      </c>
      <c r="C241" s="61" t="s">
        <v>5</v>
      </c>
      <c r="D241" s="30" t="s">
        <v>245</v>
      </c>
      <c r="E241" s="130"/>
      <c r="F241" s="31">
        <f>F242</f>
        <v>833335</v>
      </c>
    </row>
    <row r="242" spans="1:6" ht="12.75">
      <c r="A242" s="244" t="s">
        <v>108</v>
      </c>
      <c r="B242" s="43" t="s">
        <v>3</v>
      </c>
      <c r="C242" s="59" t="s">
        <v>5</v>
      </c>
      <c r="D242" s="8" t="s">
        <v>245</v>
      </c>
      <c r="E242" s="142" t="s">
        <v>107</v>
      </c>
      <c r="F242" s="19">
        <v>833335</v>
      </c>
    </row>
    <row r="243" spans="1:6" ht="12.75">
      <c r="A243" s="228" t="s">
        <v>187</v>
      </c>
      <c r="B243" s="42" t="s">
        <v>3</v>
      </c>
      <c r="C243" s="61" t="s">
        <v>5</v>
      </c>
      <c r="D243" s="30" t="s">
        <v>188</v>
      </c>
      <c r="E243" s="130"/>
      <c r="F243" s="31">
        <f>F244+F245+F246</f>
        <v>1125700</v>
      </c>
    </row>
    <row r="244" spans="1:6" ht="25.5">
      <c r="A244" s="220" t="s">
        <v>287</v>
      </c>
      <c r="B244" s="43" t="s">
        <v>3</v>
      </c>
      <c r="C244" s="59" t="s">
        <v>5</v>
      </c>
      <c r="D244" s="8" t="s">
        <v>188</v>
      </c>
      <c r="E244" s="142" t="s">
        <v>288</v>
      </c>
      <c r="F244" s="19">
        <v>40000</v>
      </c>
    </row>
    <row r="245" spans="1:6" ht="25.5">
      <c r="A245" s="220" t="s">
        <v>154</v>
      </c>
      <c r="B245" s="43" t="s">
        <v>3</v>
      </c>
      <c r="C245" s="59" t="s">
        <v>5</v>
      </c>
      <c r="D245" s="8" t="s">
        <v>188</v>
      </c>
      <c r="E245" s="142" t="s">
        <v>114</v>
      </c>
      <c r="F245" s="19">
        <v>216660</v>
      </c>
    </row>
    <row r="246" spans="1:6" ht="12.75">
      <c r="A246" s="244" t="s">
        <v>108</v>
      </c>
      <c r="B246" s="43" t="s">
        <v>3</v>
      </c>
      <c r="C246" s="59" t="s">
        <v>5</v>
      </c>
      <c r="D246" s="8" t="s">
        <v>188</v>
      </c>
      <c r="E246" s="142" t="s">
        <v>107</v>
      </c>
      <c r="F246" s="19">
        <v>869040</v>
      </c>
    </row>
    <row r="247" spans="1:6" ht="15" customHeight="1">
      <c r="A247" s="228" t="s">
        <v>90</v>
      </c>
      <c r="B247" s="42" t="s">
        <v>3</v>
      </c>
      <c r="C247" s="61" t="s">
        <v>5</v>
      </c>
      <c r="D247" s="30" t="s">
        <v>189</v>
      </c>
      <c r="E247" s="130"/>
      <c r="F247" s="31">
        <f>F248+F249</f>
        <v>630753.19</v>
      </c>
    </row>
    <row r="248" spans="1:6" ht="25.5">
      <c r="A248" s="220" t="s">
        <v>154</v>
      </c>
      <c r="B248" s="43" t="s">
        <v>3</v>
      </c>
      <c r="C248" s="59" t="s">
        <v>5</v>
      </c>
      <c r="D248" s="8" t="s">
        <v>189</v>
      </c>
      <c r="E248" s="142" t="s">
        <v>114</v>
      </c>
      <c r="F248" s="19">
        <v>445103.19</v>
      </c>
    </row>
    <row r="249" spans="1:6" ht="12.75">
      <c r="A249" s="244" t="s">
        <v>108</v>
      </c>
      <c r="B249" s="43" t="s">
        <v>3</v>
      </c>
      <c r="C249" s="59" t="s">
        <v>5</v>
      </c>
      <c r="D249" s="8" t="s">
        <v>189</v>
      </c>
      <c r="E249" s="142" t="s">
        <v>107</v>
      </c>
      <c r="F249" s="19">
        <v>185650</v>
      </c>
    </row>
    <row r="250" spans="1:6" ht="25.5">
      <c r="A250" s="228" t="s">
        <v>311</v>
      </c>
      <c r="B250" s="42" t="s">
        <v>3</v>
      </c>
      <c r="C250" s="61" t="s">
        <v>5</v>
      </c>
      <c r="D250" s="30" t="s">
        <v>312</v>
      </c>
      <c r="E250" s="130"/>
      <c r="F250" s="31">
        <f>F251</f>
        <v>92593</v>
      </c>
    </row>
    <row r="251" spans="1:6" ht="12.75">
      <c r="A251" s="244" t="s">
        <v>108</v>
      </c>
      <c r="B251" s="43" t="s">
        <v>3</v>
      </c>
      <c r="C251" s="59" t="s">
        <v>5</v>
      </c>
      <c r="D251" s="8" t="s">
        <v>312</v>
      </c>
      <c r="E251" s="142" t="s">
        <v>107</v>
      </c>
      <c r="F251" s="19">
        <v>92593</v>
      </c>
    </row>
    <row r="252" spans="1:6" ht="15.75">
      <c r="A252" s="252" t="s">
        <v>82</v>
      </c>
      <c r="B252" s="46" t="s">
        <v>4</v>
      </c>
      <c r="C252" s="80"/>
      <c r="D252" s="14"/>
      <c r="E252" s="148"/>
      <c r="F252" s="21">
        <f>F253</f>
        <v>12544400</v>
      </c>
    </row>
    <row r="253" spans="1:6" ht="12.75">
      <c r="A253" s="242" t="s">
        <v>30</v>
      </c>
      <c r="B253" s="37" t="s">
        <v>4</v>
      </c>
      <c r="C253" s="76" t="s">
        <v>2</v>
      </c>
      <c r="D253" s="7"/>
      <c r="E253" s="129"/>
      <c r="F253" s="22">
        <f>F254+F256+F260+F264+F268+F270+F274+F282+F284+F286+F289+F291+F293+F296+F298</f>
        <v>12544400</v>
      </c>
    </row>
    <row r="254" spans="1:6" ht="38.25">
      <c r="A254" s="253" t="s">
        <v>98</v>
      </c>
      <c r="B254" s="36" t="s">
        <v>4</v>
      </c>
      <c r="C254" s="61" t="s">
        <v>2</v>
      </c>
      <c r="D254" s="30" t="s">
        <v>190</v>
      </c>
      <c r="E254" s="130"/>
      <c r="F254" s="31">
        <f>F255</f>
        <v>10000</v>
      </c>
    </row>
    <row r="255" spans="1:6" ht="25.5">
      <c r="A255" s="220" t="s">
        <v>154</v>
      </c>
      <c r="B255" s="35" t="s">
        <v>4</v>
      </c>
      <c r="C255" s="59" t="s">
        <v>2</v>
      </c>
      <c r="D255" s="8" t="s">
        <v>190</v>
      </c>
      <c r="E255" s="137" t="s">
        <v>114</v>
      </c>
      <c r="F255" s="19">
        <v>10000</v>
      </c>
    </row>
    <row r="256" spans="1:6" ht="38.25">
      <c r="A256" s="253" t="s">
        <v>99</v>
      </c>
      <c r="B256" s="108" t="s">
        <v>4</v>
      </c>
      <c r="C256" s="110" t="s">
        <v>2</v>
      </c>
      <c r="D256" s="109" t="s">
        <v>191</v>
      </c>
      <c r="E256" s="141"/>
      <c r="F256" s="111">
        <f>SUM(F257:F259)</f>
        <v>500000</v>
      </c>
    </row>
    <row r="257" spans="1:6" ht="20.25" customHeight="1">
      <c r="A257" s="220" t="s">
        <v>149</v>
      </c>
      <c r="B257" s="112" t="s">
        <v>4</v>
      </c>
      <c r="C257" s="114" t="s">
        <v>2</v>
      </c>
      <c r="D257" s="113" t="s">
        <v>191</v>
      </c>
      <c r="E257" s="142" t="s">
        <v>151</v>
      </c>
      <c r="F257" s="115">
        <v>440000</v>
      </c>
    </row>
    <row r="258" spans="1:6" ht="12.75">
      <c r="A258" s="220" t="s">
        <v>153</v>
      </c>
      <c r="B258" s="112" t="s">
        <v>4</v>
      </c>
      <c r="C258" s="114" t="s">
        <v>2</v>
      </c>
      <c r="D258" s="113" t="s">
        <v>191</v>
      </c>
      <c r="E258" s="142" t="s">
        <v>152</v>
      </c>
      <c r="F258" s="115">
        <v>4000</v>
      </c>
    </row>
    <row r="259" spans="1:6" ht="25.5">
      <c r="A259" s="220" t="s">
        <v>154</v>
      </c>
      <c r="B259" s="112" t="s">
        <v>4</v>
      </c>
      <c r="C259" s="114" t="s">
        <v>2</v>
      </c>
      <c r="D259" s="113" t="s">
        <v>191</v>
      </c>
      <c r="E259" s="137" t="s">
        <v>114</v>
      </c>
      <c r="F259" s="115">
        <v>56000</v>
      </c>
    </row>
    <row r="260" spans="1:6" ht="25.5">
      <c r="A260" s="228" t="s">
        <v>84</v>
      </c>
      <c r="B260" s="36" t="s">
        <v>4</v>
      </c>
      <c r="C260" s="61" t="s">
        <v>2</v>
      </c>
      <c r="D260" s="30" t="s">
        <v>192</v>
      </c>
      <c r="E260" s="130"/>
      <c r="F260" s="31">
        <f>SUM(F261:F263)</f>
        <v>280000</v>
      </c>
    </row>
    <row r="261" spans="1:6" ht="25.5">
      <c r="A261" s="220" t="s">
        <v>149</v>
      </c>
      <c r="B261" s="112" t="s">
        <v>4</v>
      </c>
      <c r="C261" s="114" t="s">
        <v>2</v>
      </c>
      <c r="D261" s="113" t="s">
        <v>192</v>
      </c>
      <c r="E261" s="142" t="s">
        <v>151</v>
      </c>
      <c r="F261" s="115">
        <v>160000</v>
      </c>
    </row>
    <row r="262" spans="1:6" ht="12.75">
      <c r="A262" s="220" t="s">
        <v>153</v>
      </c>
      <c r="B262" s="112" t="s">
        <v>4</v>
      </c>
      <c r="C262" s="114" t="s">
        <v>2</v>
      </c>
      <c r="D262" s="113" t="s">
        <v>192</v>
      </c>
      <c r="E262" s="142" t="s">
        <v>152</v>
      </c>
      <c r="F262" s="115">
        <v>4000</v>
      </c>
    </row>
    <row r="263" spans="1:6" ht="22.5" customHeight="1">
      <c r="A263" s="220" t="s">
        <v>154</v>
      </c>
      <c r="B263" s="112" t="s">
        <v>4</v>
      </c>
      <c r="C263" s="114" t="s">
        <v>2</v>
      </c>
      <c r="D263" s="113" t="s">
        <v>192</v>
      </c>
      <c r="E263" s="137" t="s">
        <v>114</v>
      </c>
      <c r="F263" s="115">
        <v>116000</v>
      </c>
    </row>
    <row r="264" spans="1:6" ht="25.5">
      <c r="A264" s="228" t="s">
        <v>231</v>
      </c>
      <c r="B264" s="36" t="s">
        <v>4</v>
      </c>
      <c r="C264" s="61" t="s">
        <v>2</v>
      </c>
      <c r="D264" s="30" t="s">
        <v>232</v>
      </c>
      <c r="E264" s="130"/>
      <c r="F264" s="31">
        <f>SUM(F265:F267)</f>
        <v>500000</v>
      </c>
    </row>
    <row r="265" spans="1:6" ht="25.5">
      <c r="A265" s="220" t="s">
        <v>149</v>
      </c>
      <c r="B265" s="112" t="s">
        <v>4</v>
      </c>
      <c r="C265" s="114" t="s">
        <v>2</v>
      </c>
      <c r="D265" s="113" t="s">
        <v>232</v>
      </c>
      <c r="E265" s="142" t="s">
        <v>151</v>
      </c>
      <c r="F265" s="115">
        <v>330000</v>
      </c>
    </row>
    <row r="266" spans="1:6" ht="12.75">
      <c r="A266" s="220" t="s">
        <v>153</v>
      </c>
      <c r="B266" s="112" t="s">
        <v>4</v>
      </c>
      <c r="C266" s="114" t="s">
        <v>2</v>
      </c>
      <c r="D266" s="113" t="s">
        <v>232</v>
      </c>
      <c r="E266" s="142" t="s">
        <v>152</v>
      </c>
      <c r="F266" s="115">
        <v>10000</v>
      </c>
    </row>
    <row r="267" spans="1:6" ht="23.25" customHeight="1">
      <c r="A267" s="220" t="s">
        <v>154</v>
      </c>
      <c r="B267" s="112" t="s">
        <v>4</v>
      </c>
      <c r="C267" s="114" t="s">
        <v>2</v>
      </c>
      <c r="D267" s="113" t="s">
        <v>232</v>
      </c>
      <c r="E267" s="137" t="s">
        <v>114</v>
      </c>
      <c r="F267" s="115">
        <v>160000</v>
      </c>
    </row>
    <row r="268" spans="1:6" ht="25.5">
      <c r="A268" s="254" t="s">
        <v>301</v>
      </c>
      <c r="B268" s="167" t="s">
        <v>4</v>
      </c>
      <c r="C268" s="168" t="s">
        <v>2</v>
      </c>
      <c r="D268" s="169" t="s">
        <v>302</v>
      </c>
      <c r="E268" s="170"/>
      <c r="F268" s="171">
        <f>F269</f>
        <v>140600</v>
      </c>
    </row>
    <row r="269" spans="1:6" ht="38.25">
      <c r="A269" s="220" t="s">
        <v>258</v>
      </c>
      <c r="B269" s="35" t="s">
        <v>4</v>
      </c>
      <c r="C269" s="59" t="s">
        <v>2</v>
      </c>
      <c r="D269" s="8" t="s">
        <v>302</v>
      </c>
      <c r="E269" s="137" t="s">
        <v>257</v>
      </c>
      <c r="F269" s="19">
        <v>140600</v>
      </c>
    </row>
    <row r="270" spans="1:6" ht="12.75">
      <c r="A270" s="255" t="s">
        <v>193</v>
      </c>
      <c r="B270" s="36" t="s">
        <v>4</v>
      </c>
      <c r="C270" s="61" t="s">
        <v>2</v>
      </c>
      <c r="D270" s="30" t="s">
        <v>194</v>
      </c>
      <c r="E270" s="130"/>
      <c r="F270" s="31">
        <f>F271+F272+F273</f>
        <v>315000</v>
      </c>
    </row>
    <row r="271" spans="1:6" ht="12.75">
      <c r="A271" s="220" t="s">
        <v>153</v>
      </c>
      <c r="B271" s="45" t="s">
        <v>4</v>
      </c>
      <c r="C271" s="59" t="s">
        <v>2</v>
      </c>
      <c r="D271" s="8" t="s">
        <v>194</v>
      </c>
      <c r="E271" s="137" t="s">
        <v>152</v>
      </c>
      <c r="F271" s="19">
        <v>10000</v>
      </c>
    </row>
    <row r="272" spans="1:6" ht="25.5">
      <c r="A272" s="220" t="s">
        <v>154</v>
      </c>
      <c r="B272" s="45" t="s">
        <v>4</v>
      </c>
      <c r="C272" s="59" t="s">
        <v>2</v>
      </c>
      <c r="D272" s="8" t="s">
        <v>194</v>
      </c>
      <c r="E272" s="137" t="s">
        <v>114</v>
      </c>
      <c r="F272" s="19">
        <v>284636</v>
      </c>
    </row>
    <row r="273" spans="1:6" ht="12.75">
      <c r="A273" s="220" t="s">
        <v>145</v>
      </c>
      <c r="B273" s="45" t="s">
        <v>4</v>
      </c>
      <c r="C273" s="59" t="s">
        <v>2</v>
      </c>
      <c r="D273" s="8" t="s">
        <v>194</v>
      </c>
      <c r="E273" s="137" t="s">
        <v>147</v>
      </c>
      <c r="F273" s="19">
        <v>20364</v>
      </c>
    </row>
    <row r="274" spans="1:6" ht="12.75">
      <c r="A274" s="255" t="s">
        <v>31</v>
      </c>
      <c r="B274" s="36" t="s">
        <v>4</v>
      </c>
      <c r="C274" s="61" t="s">
        <v>2</v>
      </c>
      <c r="D274" s="30" t="s">
        <v>195</v>
      </c>
      <c r="E274" s="130"/>
      <c r="F274" s="31">
        <f>SUM(F275:F281)</f>
        <v>9586000</v>
      </c>
    </row>
    <row r="275" spans="1:6" ht="25.5">
      <c r="A275" s="220" t="s">
        <v>149</v>
      </c>
      <c r="B275" s="45" t="s">
        <v>4</v>
      </c>
      <c r="C275" s="59" t="s">
        <v>2</v>
      </c>
      <c r="D275" s="8" t="s">
        <v>195</v>
      </c>
      <c r="E275" s="142" t="s">
        <v>151</v>
      </c>
      <c r="F275" s="19">
        <f>8600000*95%</f>
        <v>8170000</v>
      </c>
    </row>
    <row r="276" spans="1:6" ht="12.75">
      <c r="A276" s="220" t="s">
        <v>153</v>
      </c>
      <c r="B276" s="45" t="s">
        <v>4</v>
      </c>
      <c r="C276" s="59" t="s">
        <v>2</v>
      </c>
      <c r="D276" s="8" t="s">
        <v>195</v>
      </c>
      <c r="E276" s="142" t="s">
        <v>152</v>
      </c>
      <c r="F276" s="19">
        <v>109000</v>
      </c>
    </row>
    <row r="277" spans="1:6" ht="25.5">
      <c r="A277" s="220" t="s">
        <v>111</v>
      </c>
      <c r="B277" s="45" t="s">
        <v>4</v>
      </c>
      <c r="C277" s="59" t="s">
        <v>2</v>
      </c>
      <c r="D277" s="8" t="s">
        <v>195</v>
      </c>
      <c r="E277" s="142" t="s">
        <v>113</v>
      </c>
      <c r="F277" s="19"/>
    </row>
    <row r="278" spans="1:6" ht="25.5">
      <c r="A278" s="220" t="s">
        <v>154</v>
      </c>
      <c r="B278" s="45" t="s">
        <v>4</v>
      </c>
      <c r="C278" s="59" t="s">
        <v>2</v>
      </c>
      <c r="D278" s="8" t="s">
        <v>195</v>
      </c>
      <c r="E278" s="137" t="s">
        <v>114</v>
      </c>
      <c r="F278" s="19">
        <v>1256472.86</v>
      </c>
    </row>
    <row r="279" spans="1:6" ht="63.75">
      <c r="A279" s="220" t="s">
        <v>148</v>
      </c>
      <c r="B279" s="45" t="s">
        <v>4</v>
      </c>
      <c r="C279" s="59" t="s">
        <v>2</v>
      </c>
      <c r="D279" s="8" t="s">
        <v>195</v>
      </c>
      <c r="E279" s="137" t="s">
        <v>144</v>
      </c>
      <c r="F279" s="19">
        <v>12527.14</v>
      </c>
    </row>
    <row r="280" spans="1:6" ht="12.75">
      <c r="A280" s="220" t="s">
        <v>143</v>
      </c>
      <c r="B280" s="45" t="s">
        <v>4</v>
      </c>
      <c r="C280" s="59" t="s">
        <v>2</v>
      </c>
      <c r="D280" s="8" t="s">
        <v>195</v>
      </c>
      <c r="E280" s="137" t="s">
        <v>146</v>
      </c>
      <c r="F280" s="19">
        <v>26000</v>
      </c>
    </row>
    <row r="281" spans="1:6" ht="12.75">
      <c r="A281" s="220" t="s">
        <v>145</v>
      </c>
      <c r="B281" s="45" t="s">
        <v>4</v>
      </c>
      <c r="C281" s="59" t="s">
        <v>2</v>
      </c>
      <c r="D281" s="8" t="s">
        <v>195</v>
      </c>
      <c r="E281" s="137" t="s">
        <v>147</v>
      </c>
      <c r="F281" s="19">
        <v>12000</v>
      </c>
    </row>
    <row r="282" spans="1:6" ht="12.75">
      <c r="A282" s="256" t="s">
        <v>228</v>
      </c>
      <c r="B282" s="167" t="s">
        <v>4</v>
      </c>
      <c r="C282" s="168" t="s">
        <v>2</v>
      </c>
      <c r="D282" s="169" t="s">
        <v>298</v>
      </c>
      <c r="E282" s="170"/>
      <c r="F282" s="171">
        <f>F283</f>
        <v>623000</v>
      </c>
    </row>
    <row r="283" spans="1:6" ht="38.25">
      <c r="A283" s="220" t="s">
        <v>258</v>
      </c>
      <c r="B283" s="35" t="s">
        <v>4</v>
      </c>
      <c r="C283" s="59" t="s">
        <v>2</v>
      </c>
      <c r="D283" s="8" t="s">
        <v>298</v>
      </c>
      <c r="E283" s="137" t="s">
        <v>257</v>
      </c>
      <c r="F283" s="19">
        <f>500000+123000</f>
        <v>623000</v>
      </c>
    </row>
    <row r="284" spans="1:6" ht="25.5">
      <c r="A284" s="254" t="s">
        <v>299</v>
      </c>
      <c r="B284" s="167" t="s">
        <v>4</v>
      </c>
      <c r="C284" s="168" t="s">
        <v>2</v>
      </c>
      <c r="D284" s="169" t="s">
        <v>300</v>
      </c>
      <c r="E284" s="170"/>
      <c r="F284" s="171">
        <f>F285</f>
        <v>149500</v>
      </c>
    </row>
    <row r="285" spans="1:6" ht="38.25">
      <c r="A285" s="220" t="s">
        <v>258</v>
      </c>
      <c r="B285" s="35" t="s">
        <v>4</v>
      </c>
      <c r="C285" s="59" t="s">
        <v>2</v>
      </c>
      <c r="D285" s="8" t="s">
        <v>300</v>
      </c>
      <c r="E285" s="137" t="s">
        <v>257</v>
      </c>
      <c r="F285" s="19">
        <v>149500</v>
      </c>
    </row>
    <row r="286" spans="1:6" ht="30.75" customHeight="1">
      <c r="A286" s="228" t="s">
        <v>69</v>
      </c>
      <c r="B286" s="42" t="s">
        <v>4</v>
      </c>
      <c r="C286" s="61" t="s">
        <v>2</v>
      </c>
      <c r="D286" s="30" t="s">
        <v>196</v>
      </c>
      <c r="E286" s="130"/>
      <c r="F286" s="31">
        <f>SUM(F287:F288)</f>
        <v>100000</v>
      </c>
    </row>
    <row r="287" spans="1:6" ht="25.5">
      <c r="A287" s="220" t="s">
        <v>154</v>
      </c>
      <c r="B287" s="43" t="s">
        <v>4</v>
      </c>
      <c r="C287" s="59" t="s">
        <v>2</v>
      </c>
      <c r="D287" s="8" t="s">
        <v>196</v>
      </c>
      <c r="E287" s="137" t="s">
        <v>288</v>
      </c>
      <c r="F287" s="19">
        <v>100000</v>
      </c>
    </row>
    <row r="288" spans="1:6" ht="16.5" customHeight="1">
      <c r="A288" s="220" t="s">
        <v>154</v>
      </c>
      <c r="B288" s="43" t="s">
        <v>4</v>
      </c>
      <c r="C288" s="59" t="s">
        <v>2</v>
      </c>
      <c r="D288" s="8" t="s">
        <v>196</v>
      </c>
      <c r="E288" s="137" t="s">
        <v>114</v>
      </c>
      <c r="F288" s="19"/>
    </row>
    <row r="289" spans="1:6" ht="16.5" customHeight="1">
      <c r="A289" s="228" t="s">
        <v>90</v>
      </c>
      <c r="B289" s="42" t="s">
        <v>4</v>
      </c>
      <c r="C289" s="61" t="s">
        <v>2</v>
      </c>
      <c r="D289" s="30" t="s">
        <v>197</v>
      </c>
      <c r="E289" s="130"/>
      <c r="F289" s="31">
        <f>F290</f>
        <v>50000</v>
      </c>
    </row>
    <row r="290" spans="1:6" ht="25.5">
      <c r="A290" s="220" t="s">
        <v>154</v>
      </c>
      <c r="B290" s="43" t="s">
        <v>4</v>
      </c>
      <c r="C290" s="59" t="s">
        <v>2</v>
      </c>
      <c r="D290" s="8" t="s">
        <v>197</v>
      </c>
      <c r="E290" s="137" t="s">
        <v>114</v>
      </c>
      <c r="F290" s="19">
        <v>50000</v>
      </c>
    </row>
    <row r="291" spans="1:6" ht="12.75">
      <c r="A291" s="228" t="s">
        <v>100</v>
      </c>
      <c r="B291" s="42" t="s">
        <v>4</v>
      </c>
      <c r="C291" s="61" t="s">
        <v>2</v>
      </c>
      <c r="D291" s="30" t="s">
        <v>198</v>
      </c>
      <c r="E291" s="130"/>
      <c r="F291" s="31">
        <f>F292</f>
        <v>240000</v>
      </c>
    </row>
    <row r="292" spans="1:6" ht="25.5">
      <c r="A292" s="220" t="s">
        <v>154</v>
      </c>
      <c r="B292" s="43" t="s">
        <v>4</v>
      </c>
      <c r="C292" s="59" t="s">
        <v>2</v>
      </c>
      <c r="D292" s="8" t="s">
        <v>198</v>
      </c>
      <c r="E292" s="137" t="s">
        <v>114</v>
      </c>
      <c r="F292" s="19">
        <v>240000</v>
      </c>
    </row>
    <row r="293" spans="1:6" ht="12.75">
      <c r="A293" s="254" t="s">
        <v>303</v>
      </c>
      <c r="B293" s="42" t="s">
        <v>4</v>
      </c>
      <c r="C293" s="61" t="s">
        <v>2</v>
      </c>
      <c r="D293" s="30" t="s">
        <v>304</v>
      </c>
      <c r="E293" s="130"/>
      <c r="F293" s="31">
        <f>SUM(F294:F295)</f>
        <v>43300</v>
      </c>
    </row>
    <row r="294" spans="1:6" ht="25.5">
      <c r="A294" s="220" t="s">
        <v>154</v>
      </c>
      <c r="B294" s="43" t="s">
        <v>4</v>
      </c>
      <c r="C294" s="59" t="s">
        <v>2</v>
      </c>
      <c r="D294" s="8" t="s">
        <v>304</v>
      </c>
      <c r="E294" s="137" t="s">
        <v>114</v>
      </c>
      <c r="F294" s="19">
        <v>36500</v>
      </c>
    </row>
    <row r="295" spans="1:6" ht="24.75" customHeight="1">
      <c r="A295" s="220" t="s">
        <v>258</v>
      </c>
      <c r="B295" s="43" t="s">
        <v>4</v>
      </c>
      <c r="C295" s="59" t="s">
        <v>2</v>
      </c>
      <c r="D295" s="8" t="s">
        <v>304</v>
      </c>
      <c r="E295" s="137" t="s">
        <v>257</v>
      </c>
      <c r="F295" s="19">
        <v>6800</v>
      </c>
    </row>
    <row r="296" spans="1:6" ht="12.75">
      <c r="A296" s="228" t="s">
        <v>101</v>
      </c>
      <c r="B296" s="42" t="s">
        <v>4</v>
      </c>
      <c r="C296" s="61" t="s">
        <v>2</v>
      </c>
      <c r="D296" s="30" t="s">
        <v>199</v>
      </c>
      <c r="E296" s="130"/>
      <c r="F296" s="31">
        <f>F297</f>
        <v>2860</v>
      </c>
    </row>
    <row r="297" spans="1:6" ht="15.75" customHeight="1">
      <c r="A297" s="220" t="s">
        <v>154</v>
      </c>
      <c r="B297" s="43" t="s">
        <v>4</v>
      </c>
      <c r="C297" s="59" t="s">
        <v>2</v>
      </c>
      <c r="D297" s="8" t="s">
        <v>199</v>
      </c>
      <c r="E297" s="137" t="s">
        <v>114</v>
      </c>
      <c r="F297" s="19">
        <v>2860</v>
      </c>
    </row>
    <row r="298" spans="1:6" ht="25.5">
      <c r="A298" s="219" t="s">
        <v>305</v>
      </c>
      <c r="B298" s="42" t="s">
        <v>4</v>
      </c>
      <c r="C298" s="61" t="s">
        <v>2</v>
      </c>
      <c r="D298" s="30" t="s">
        <v>306</v>
      </c>
      <c r="E298" s="130"/>
      <c r="F298" s="31">
        <f>SUM(F299:F299)</f>
        <v>4140</v>
      </c>
    </row>
    <row r="299" spans="1:6" ht="25.5">
      <c r="A299" s="220" t="s">
        <v>154</v>
      </c>
      <c r="B299" s="43" t="s">
        <v>4</v>
      </c>
      <c r="C299" s="59" t="s">
        <v>2</v>
      </c>
      <c r="D299" s="8" t="s">
        <v>306</v>
      </c>
      <c r="E299" s="137" t="s">
        <v>114</v>
      </c>
      <c r="F299" s="19">
        <v>4140</v>
      </c>
    </row>
    <row r="300" spans="1:6" ht="15.75">
      <c r="A300" s="239" t="s">
        <v>13</v>
      </c>
      <c r="B300" s="202" t="s">
        <v>7</v>
      </c>
      <c r="C300" s="199"/>
      <c r="D300" s="200"/>
      <c r="E300" s="201"/>
      <c r="F300" s="203">
        <f>F301+F304+F309+F325</f>
        <v>64751687.67</v>
      </c>
    </row>
    <row r="301" spans="1:6" ht="12.75">
      <c r="A301" s="225" t="s">
        <v>18</v>
      </c>
      <c r="B301" s="34" t="s">
        <v>7</v>
      </c>
      <c r="C301" s="76" t="s">
        <v>2</v>
      </c>
      <c r="D301" s="7"/>
      <c r="E301" s="129"/>
      <c r="F301" s="20">
        <f>F302</f>
        <v>4000000</v>
      </c>
    </row>
    <row r="302" spans="1:6" ht="12.75">
      <c r="A302" s="228" t="s">
        <v>37</v>
      </c>
      <c r="B302" s="36" t="s">
        <v>7</v>
      </c>
      <c r="C302" s="61" t="s">
        <v>2</v>
      </c>
      <c r="D302" s="30" t="s">
        <v>200</v>
      </c>
      <c r="E302" s="130"/>
      <c r="F302" s="31">
        <f>F303</f>
        <v>4000000</v>
      </c>
    </row>
    <row r="303" spans="1:6" ht="12.75">
      <c r="A303" s="244" t="s">
        <v>203</v>
      </c>
      <c r="B303" s="45" t="s">
        <v>7</v>
      </c>
      <c r="C303" s="59" t="s">
        <v>2</v>
      </c>
      <c r="D303" s="8" t="s">
        <v>200</v>
      </c>
      <c r="E303" s="137" t="s">
        <v>204</v>
      </c>
      <c r="F303" s="19">
        <v>4000000</v>
      </c>
    </row>
    <row r="304" spans="1:6" ht="12.75">
      <c r="A304" s="225" t="s">
        <v>14</v>
      </c>
      <c r="B304" s="34" t="s">
        <v>7</v>
      </c>
      <c r="C304" s="76" t="s">
        <v>9</v>
      </c>
      <c r="D304" s="8"/>
      <c r="E304" s="137"/>
      <c r="F304" s="20">
        <f>F305+F307</f>
        <v>23388000</v>
      </c>
    </row>
    <row r="305" spans="1:6" ht="36">
      <c r="A305" s="257" t="s">
        <v>52</v>
      </c>
      <c r="B305" s="176" t="s">
        <v>7</v>
      </c>
      <c r="C305" s="178" t="s">
        <v>9</v>
      </c>
      <c r="D305" s="168" t="s">
        <v>205</v>
      </c>
      <c r="E305" s="178"/>
      <c r="F305" s="179">
        <f>F306</f>
        <v>22508000</v>
      </c>
    </row>
    <row r="306" spans="1:6" ht="38.25">
      <c r="A306" s="227" t="s">
        <v>166</v>
      </c>
      <c r="B306" s="35" t="s">
        <v>7</v>
      </c>
      <c r="C306" s="59" t="s">
        <v>9</v>
      </c>
      <c r="D306" s="8" t="s">
        <v>205</v>
      </c>
      <c r="E306" s="137" t="s">
        <v>167</v>
      </c>
      <c r="F306" s="19">
        <v>22508000</v>
      </c>
    </row>
    <row r="307" spans="1:6" ht="102">
      <c r="A307" s="255" t="s">
        <v>47</v>
      </c>
      <c r="B307" s="36" t="s">
        <v>7</v>
      </c>
      <c r="C307" s="61" t="s">
        <v>9</v>
      </c>
      <c r="D307" s="30" t="s">
        <v>206</v>
      </c>
      <c r="E307" s="130"/>
      <c r="F307" s="31">
        <f>F308</f>
        <v>880000</v>
      </c>
    </row>
    <row r="308" spans="1:6" ht="25.5">
      <c r="A308" s="244" t="s">
        <v>201</v>
      </c>
      <c r="B308" s="35" t="s">
        <v>7</v>
      </c>
      <c r="C308" s="59" t="s">
        <v>9</v>
      </c>
      <c r="D308" s="8" t="s">
        <v>206</v>
      </c>
      <c r="E308" s="137" t="s">
        <v>107</v>
      </c>
      <c r="F308" s="23">
        <v>880000</v>
      </c>
    </row>
    <row r="309" spans="1:6" ht="12.75">
      <c r="A309" s="225" t="s">
        <v>15</v>
      </c>
      <c r="B309" s="34" t="s">
        <v>7</v>
      </c>
      <c r="C309" s="76" t="s">
        <v>11</v>
      </c>
      <c r="D309" s="8"/>
      <c r="E309" s="137"/>
      <c r="F309" s="20">
        <f>F310+F312+F315+F317+F320+F322</f>
        <v>10632687.67</v>
      </c>
    </row>
    <row r="310" spans="1:6" ht="12.75">
      <c r="A310" s="228" t="s">
        <v>284</v>
      </c>
      <c r="B310" s="36" t="s">
        <v>7</v>
      </c>
      <c r="C310" s="61" t="s">
        <v>11</v>
      </c>
      <c r="D310" s="30" t="s">
        <v>279</v>
      </c>
      <c r="E310" s="130"/>
      <c r="F310" s="31">
        <f>F311</f>
        <v>3019474.51</v>
      </c>
    </row>
    <row r="311" spans="1:6" ht="12.75">
      <c r="A311" s="244" t="s">
        <v>314</v>
      </c>
      <c r="B311" s="35" t="s">
        <v>7</v>
      </c>
      <c r="C311" s="59" t="s">
        <v>11</v>
      </c>
      <c r="D311" s="8" t="s">
        <v>279</v>
      </c>
      <c r="E311" s="137" t="s">
        <v>313</v>
      </c>
      <c r="F311" s="23">
        <v>3019474.51</v>
      </c>
    </row>
    <row r="312" spans="1:6" ht="12.75">
      <c r="A312" s="228" t="s">
        <v>285</v>
      </c>
      <c r="B312" s="36" t="s">
        <v>7</v>
      </c>
      <c r="C312" s="61" t="s">
        <v>11</v>
      </c>
      <c r="D312" s="30" t="s">
        <v>286</v>
      </c>
      <c r="E312" s="130"/>
      <c r="F312" s="31">
        <f>F313+F314</f>
        <v>1166298.1600000001</v>
      </c>
    </row>
    <row r="313" spans="1:6" ht="12.75">
      <c r="A313" s="244" t="s">
        <v>315</v>
      </c>
      <c r="B313" s="35" t="s">
        <v>7</v>
      </c>
      <c r="C313" s="59" t="s">
        <v>11</v>
      </c>
      <c r="D313" s="8" t="s">
        <v>286</v>
      </c>
      <c r="E313" s="137" t="s">
        <v>313</v>
      </c>
      <c r="F313" s="19">
        <v>619884.4</v>
      </c>
    </row>
    <row r="314" spans="1:6" ht="12.75">
      <c r="A314" s="244" t="s">
        <v>314</v>
      </c>
      <c r="B314" s="35" t="s">
        <v>7</v>
      </c>
      <c r="C314" s="59" t="s">
        <v>11</v>
      </c>
      <c r="D314" s="8" t="s">
        <v>286</v>
      </c>
      <c r="E314" s="137" t="s">
        <v>313</v>
      </c>
      <c r="F314" s="23">
        <v>546413.76</v>
      </c>
    </row>
    <row r="315" spans="1:6" ht="18.75" customHeight="1">
      <c r="A315" s="228" t="s">
        <v>50</v>
      </c>
      <c r="B315" s="36" t="s">
        <v>7</v>
      </c>
      <c r="C315" s="61" t="s">
        <v>11</v>
      </c>
      <c r="D315" s="30" t="s">
        <v>207</v>
      </c>
      <c r="E315" s="130"/>
      <c r="F315" s="31">
        <f>F316</f>
        <v>40000</v>
      </c>
    </row>
    <row r="316" spans="1:6" ht="25.5">
      <c r="A316" s="244" t="s">
        <v>201</v>
      </c>
      <c r="B316" s="35" t="s">
        <v>7</v>
      </c>
      <c r="C316" s="59" t="s">
        <v>11</v>
      </c>
      <c r="D316" s="8" t="s">
        <v>207</v>
      </c>
      <c r="E316" s="137" t="s">
        <v>202</v>
      </c>
      <c r="F316" s="23">
        <v>40000</v>
      </c>
    </row>
    <row r="317" spans="1:6" ht="25.5">
      <c r="A317" s="228" t="s">
        <v>85</v>
      </c>
      <c r="B317" s="36" t="s">
        <v>7</v>
      </c>
      <c r="C317" s="61" t="s">
        <v>11</v>
      </c>
      <c r="D317" s="30" t="s">
        <v>244</v>
      </c>
      <c r="E317" s="130"/>
      <c r="F317" s="31">
        <f>SUM(F318:F319)</f>
        <v>5586915</v>
      </c>
    </row>
    <row r="318" spans="1:6" ht="25.5">
      <c r="A318" s="244" t="s">
        <v>201</v>
      </c>
      <c r="B318" s="45" t="s">
        <v>7</v>
      </c>
      <c r="C318" s="59" t="s">
        <v>11</v>
      </c>
      <c r="D318" s="8" t="s">
        <v>244</v>
      </c>
      <c r="E318" s="137" t="s">
        <v>202</v>
      </c>
      <c r="F318" s="19">
        <v>2608000</v>
      </c>
    </row>
    <row r="319" spans="1:6" ht="18.75" customHeight="1">
      <c r="A319" s="244" t="s">
        <v>201</v>
      </c>
      <c r="B319" s="45" t="s">
        <v>7</v>
      </c>
      <c r="C319" s="59" t="s">
        <v>11</v>
      </c>
      <c r="D319" s="8" t="s">
        <v>244</v>
      </c>
      <c r="E319" s="211" t="s">
        <v>107</v>
      </c>
      <c r="F319" s="19">
        <v>2978915</v>
      </c>
    </row>
    <row r="320" spans="1:6" ht="22.5" customHeight="1">
      <c r="A320" s="228" t="s">
        <v>48</v>
      </c>
      <c r="B320" s="47" t="s">
        <v>7</v>
      </c>
      <c r="C320" s="85" t="s">
        <v>11</v>
      </c>
      <c r="D320" s="30" t="s">
        <v>208</v>
      </c>
      <c r="E320" s="30"/>
      <c r="F320" s="31">
        <f>F321</f>
        <v>600000</v>
      </c>
    </row>
    <row r="321" spans="1:6" ht="25.5">
      <c r="A321" s="244" t="s">
        <v>201</v>
      </c>
      <c r="B321" s="35" t="s">
        <v>7</v>
      </c>
      <c r="C321" s="59" t="s">
        <v>11</v>
      </c>
      <c r="D321" s="8" t="s">
        <v>208</v>
      </c>
      <c r="E321" s="137" t="s">
        <v>107</v>
      </c>
      <c r="F321" s="69">
        <v>600000</v>
      </c>
    </row>
    <row r="322" spans="1:6" ht="25.5" customHeight="1">
      <c r="A322" s="228" t="s">
        <v>106</v>
      </c>
      <c r="B322" s="47" t="s">
        <v>7</v>
      </c>
      <c r="C322" s="85" t="s">
        <v>11</v>
      </c>
      <c r="D322" s="30" t="s">
        <v>209</v>
      </c>
      <c r="E322" s="155"/>
      <c r="F322" s="31">
        <f>SUM(F323:F324)</f>
        <v>220000</v>
      </c>
    </row>
    <row r="323" spans="1:6" ht="25.5">
      <c r="A323" s="220" t="s">
        <v>287</v>
      </c>
      <c r="B323" s="35" t="s">
        <v>7</v>
      </c>
      <c r="C323" s="59" t="s">
        <v>11</v>
      </c>
      <c r="D323" s="8" t="s">
        <v>209</v>
      </c>
      <c r="E323" s="137" t="s">
        <v>288</v>
      </c>
      <c r="F323" s="69">
        <v>184692.08</v>
      </c>
    </row>
    <row r="324" spans="1:6" ht="25.5">
      <c r="A324" s="244" t="s">
        <v>201</v>
      </c>
      <c r="B324" s="35" t="s">
        <v>7</v>
      </c>
      <c r="C324" s="59" t="s">
        <v>11</v>
      </c>
      <c r="D324" s="8" t="s">
        <v>209</v>
      </c>
      <c r="E324" s="137" t="s">
        <v>114</v>
      </c>
      <c r="F324" s="69">
        <v>35307.92</v>
      </c>
    </row>
    <row r="325" spans="1:6" ht="12.75">
      <c r="A325" s="225" t="s">
        <v>70</v>
      </c>
      <c r="B325" s="34" t="s">
        <v>7</v>
      </c>
      <c r="C325" s="76" t="s">
        <v>12</v>
      </c>
      <c r="D325" s="11"/>
      <c r="E325" s="156"/>
      <c r="F325" s="20">
        <f>F326+F328+F334+F336+F339+F341</f>
        <v>26731000</v>
      </c>
    </row>
    <row r="326" spans="1:6" ht="51">
      <c r="A326" s="228" t="s">
        <v>102</v>
      </c>
      <c r="B326" s="42" t="s">
        <v>7</v>
      </c>
      <c r="C326" s="83" t="s">
        <v>12</v>
      </c>
      <c r="D326" s="30" t="s">
        <v>210</v>
      </c>
      <c r="E326" s="150"/>
      <c r="F326" s="31">
        <f>F327</f>
        <v>17870000</v>
      </c>
    </row>
    <row r="327" spans="1:6" ht="30.75" customHeight="1">
      <c r="A327" s="244" t="s">
        <v>201</v>
      </c>
      <c r="B327" s="43" t="s">
        <v>7</v>
      </c>
      <c r="C327" s="84" t="s">
        <v>12</v>
      </c>
      <c r="D327" s="8" t="s">
        <v>210</v>
      </c>
      <c r="E327" s="151" t="s">
        <v>202</v>
      </c>
      <c r="F327" s="19">
        <v>17870000</v>
      </c>
    </row>
    <row r="328" spans="1:6" ht="12.75">
      <c r="A328" s="228" t="s">
        <v>71</v>
      </c>
      <c r="B328" s="42" t="s">
        <v>7</v>
      </c>
      <c r="C328" s="83" t="s">
        <v>12</v>
      </c>
      <c r="D328" s="30" t="s">
        <v>211</v>
      </c>
      <c r="E328" s="150"/>
      <c r="F328" s="31">
        <f>SUM(F329:F333)</f>
        <v>590000</v>
      </c>
    </row>
    <row r="329" spans="1:6" ht="12.75">
      <c r="A329" s="220" t="s">
        <v>153</v>
      </c>
      <c r="B329" s="35" t="s">
        <v>7</v>
      </c>
      <c r="C329" s="59" t="s">
        <v>12</v>
      </c>
      <c r="D329" s="8" t="s">
        <v>211</v>
      </c>
      <c r="E329" s="137" t="s">
        <v>152</v>
      </c>
      <c r="F329" s="19">
        <v>46822</v>
      </c>
    </row>
    <row r="330" spans="1:6" ht="25.5">
      <c r="A330" s="220" t="s">
        <v>115</v>
      </c>
      <c r="B330" s="35" t="s">
        <v>7</v>
      </c>
      <c r="C330" s="59" t="s">
        <v>12</v>
      </c>
      <c r="D330" s="8" t="s">
        <v>211</v>
      </c>
      <c r="E330" s="137" t="s">
        <v>116</v>
      </c>
      <c r="F330" s="19">
        <v>430000</v>
      </c>
    </row>
    <row r="331" spans="1:6" ht="12.75">
      <c r="A331" s="220" t="s">
        <v>131</v>
      </c>
      <c r="B331" s="35" t="s">
        <v>7</v>
      </c>
      <c r="C331" s="59" t="s">
        <v>12</v>
      </c>
      <c r="D331" s="8" t="s">
        <v>211</v>
      </c>
      <c r="E331" s="137" t="s">
        <v>133</v>
      </c>
      <c r="F331" s="19">
        <v>20000</v>
      </c>
    </row>
    <row r="332" spans="1:6" ht="25.5">
      <c r="A332" s="220" t="s">
        <v>111</v>
      </c>
      <c r="B332" s="35" t="s">
        <v>7</v>
      </c>
      <c r="C332" s="59" t="s">
        <v>12</v>
      </c>
      <c r="D332" s="8" t="s">
        <v>211</v>
      </c>
      <c r="E332" s="137" t="s">
        <v>113</v>
      </c>
      <c r="F332" s="19">
        <v>10000</v>
      </c>
    </row>
    <row r="333" spans="1:6" ht="12.75">
      <c r="A333" s="220" t="s">
        <v>112</v>
      </c>
      <c r="B333" s="35" t="s">
        <v>7</v>
      </c>
      <c r="C333" s="59" t="s">
        <v>12</v>
      </c>
      <c r="D333" s="8" t="s">
        <v>211</v>
      </c>
      <c r="E333" s="137" t="s">
        <v>114</v>
      </c>
      <c r="F333" s="19">
        <v>83178</v>
      </c>
    </row>
    <row r="334" spans="1:6" ht="38.25">
      <c r="A334" s="258" t="s">
        <v>307</v>
      </c>
      <c r="B334" s="33" t="s">
        <v>7</v>
      </c>
      <c r="C334" s="133" t="s">
        <v>12</v>
      </c>
      <c r="D334" s="109" t="s">
        <v>308</v>
      </c>
      <c r="E334" s="157"/>
      <c r="F334" s="111">
        <f>F335</f>
        <v>2119500</v>
      </c>
    </row>
    <row r="335" spans="1:6" ht="38.25">
      <c r="A335" s="220" t="s">
        <v>281</v>
      </c>
      <c r="B335" s="48" t="s">
        <v>7</v>
      </c>
      <c r="C335" s="134" t="s">
        <v>12</v>
      </c>
      <c r="D335" s="113" t="s">
        <v>308</v>
      </c>
      <c r="E335" s="154" t="s">
        <v>280</v>
      </c>
      <c r="F335" s="115">
        <v>2119500</v>
      </c>
    </row>
    <row r="336" spans="1:6" ht="38.25">
      <c r="A336" s="228" t="s">
        <v>59</v>
      </c>
      <c r="B336" s="42" t="s">
        <v>7</v>
      </c>
      <c r="C336" s="83" t="s">
        <v>12</v>
      </c>
      <c r="D336" s="30" t="s">
        <v>212</v>
      </c>
      <c r="E336" s="150"/>
      <c r="F336" s="31">
        <f>F337+F338</f>
        <v>4079000</v>
      </c>
    </row>
    <row r="337" spans="1:6" ht="25.5">
      <c r="A337" s="244" t="s">
        <v>201</v>
      </c>
      <c r="B337" s="43" t="s">
        <v>7</v>
      </c>
      <c r="C337" s="84" t="s">
        <v>12</v>
      </c>
      <c r="D337" s="8" t="s">
        <v>212</v>
      </c>
      <c r="E337" s="151" t="s">
        <v>202</v>
      </c>
      <c r="F337" s="19">
        <v>3869000</v>
      </c>
    </row>
    <row r="338" spans="1:6" ht="12.75">
      <c r="A338" s="244" t="s">
        <v>108</v>
      </c>
      <c r="B338" s="43" t="s">
        <v>214</v>
      </c>
      <c r="C338" s="84" t="s">
        <v>12</v>
      </c>
      <c r="D338" s="8" t="s">
        <v>212</v>
      </c>
      <c r="E338" s="151" t="s">
        <v>107</v>
      </c>
      <c r="F338" s="19">
        <v>210000</v>
      </c>
    </row>
    <row r="339" spans="1:6" ht="38.25">
      <c r="A339" s="258" t="s">
        <v>44</v>
      </c>
      <c r="B339" s="33" t="s">
        <v>7</v>
      </c>
      <c r="C339" s="133" t="s">
        <v>12</v>
      </c>
      <c r="D339" s="109" t="s">
        <v>213</v>
      </c>
      <c r="E339" s="157"/>
      <c r="F339" s="111">
        <f>F340</f>
        <v>630500</v>
      </c>
    </row>
    <row r="340" spans="1:6" ht="38.25">
      <c r="A340" s="220" t="s">
        <v>281</v>
      </c>
      <c r="B340" s="48" t="s">
        <v>7</v>
      </c>
      <c r="C340" s="134" t="s">
        <v>12</v>
      </c>
      <c r="D340" s="113" t="s">
        <v>213</v>
      </c>
      <c r="E340" s="154" t="s">
        <v>280</v>
      </c>
      <c r="F340" s="115">
        <v>630500</v>
      </c>
    </row>
    <row r="341" spans="1:6" ht="25.5">
      <c r="A341" s="228" t="s">
        <v>93</v>
      </c>
      <c r="B341" s="42" t="s">
        <v>7</v>
      </c>
      <c r="C341" s="83" t="s">
        <v>12</v>
      </c>
      <c r="D341" s="30" t="s">
        <v>283</v>
      </c>
      <c r="E341" s="150"/>
      <c r="F341" s="31">
        <f>F342+F343</f>
        <v>1442000</v>
      </c>
    </row>
    <row r="342" spans="1:6" ht="12.75">
      <c r="A342" s="220" t="s">
        <v>112</v>
      </c>
      <c r="B342" s="43" t="s">
        <v>7</v>
      </c>
      <c r="C342" s="84" t="s">
        <v>12</v>
      </c>
      <c r="D342" s="8" t="s">
        <v>283</v>
      </c>
      <c r="E342" s="151" t="s">
        <v>114</v>
      </c>
      <c r="F342" s="19">
        <v>574086</v>
      </c>
    </row>
    <row r="343" spans="1:6" ht="12.75">
      <c r="A343" s="244" t="s">
        <v>108</v>
      </c>
      <c r="B343" s="43" t="s">
        <v>7</v>
      </c>
      <c r="C343" s="84" t="s">
        <v>12</v>
      </c>
      <c r="D343" s="8" t="s">
        <v>283</v>
      </c>
      <c r="E343" s="151" t="s">
        <v>107</v>
      </c>
      <c r="F343" s="19">
        <v>867914</v>
      </c>
    </row>
    <row r="344" spans="1:6" ht="12.75">
      <c r="A344" s="259" t="s">
        <v>72</v>
      </c>
      <c r="B344" s="91" t="s">
        <v>38</v>
      </c>
      <c r="C344" s="92"/>
      <c r="D344" s="66"/>
      <c r="E344" s="158"/>
      <c r="F344" s="93">
        <f>F345</f>
        <v>540625.28</v>
      </c>
    </row>
    <row r="345" spans="1:6" ht="12.75">
      <c r="A345" s="260" t="s">
        <v>81</v>
      </c>
      <c r="B345" s="55" t="s">
        <v>38</v>
      </c>
      <c r="C345" s="81" t="s">
        <v>8</v>
      </c>
      <c r="D345" s="7"/>
      <c r="E345" s="152"/>
      <c r="F345" s="20">
        <f>F346+F348+F350</f>
        <v>540625.28</v>
      </c>
    </row>
    <row r="346" spans="1:6" ht="12.75">
      <c r="A346" s="221" t="s">
        <v>228</v>
      </c>
      <c r="B346" s="167" t="s">
        <v>38</v>
      </c>
      <c r="C346" s="168" t="s">
        <v>8</v>
      </c>
      <c r="D346" s="169" t="s">
        <v>310</v>
      </c>
      <c r="E346" s="170"/>
      <c r="F346" s="171">
        <f>F347</f>
        <v>90000</v>
      </c>
    </row>
    <row r="347" spans="1:6" ht="38.25">
      <c r="A347" s="220" t="s">
        <v>258</v>
      </c>
      <c r="B347" s="35" t="s">
        <v>38</v>
      </c>
      <c r="C347" s="59" t="s">
        <v>8</v>
      </c>
      <c r="D347" s="8" t="s">
        <v>310</v>
      </c>
      <c r="E347" s="137" t="s">
        <v>257</v>
      </c>
      <c r="F347" s="19">
        <v>90000</v>
      </c>
    </row>
    <row r="348" spans="1:6" ht="12.75">
      <c r="A348" s="228" t="s">
        <v>73</v>
      </c>
      <c r="B348" s="47" t="s">
        <v>38</v>
      </c>
      <c r="C348" s="85" t="s">
        <v>8</v>
      </c>
      <c r="D348" s="30" t="s">
        <v>316</v>
      </c>
      <c r="E348" s="155"/>
      <c r="F348" s="31">
        <f>F349</f>
        <v>100625.28</v>
      </c>
    </row>
    <row r="349" spans="1:6" ht="12.75">
      <c r="A349" s="220" t="s">
        <v>112</v>
      </c>
      <c r="B349" s="35" t="s">
        <v>38</v>
      </c>
      <c r="C349" s="59" t="s">
        <v>8</v>
      </c>
      <c r="D349" s="8" t="s">
        <v>316</v>
      </c>
      <c r="E349" s="137" t="s">
        <v>114</v>
      </c>
      <c r="F349" s="69">
        <v>100625.28</v>
      </c>
    </row>
    <row r="350" spans="1:6" ht="12.75">
      <c r="A350" s="228" t="s">
        <v>73</v>
      </c>
      <c r="B350" s="47" t="s">
        <v>38</v>
      </c>
      <c r="C350" s="85" t="s">
        <v>8</v>
      </c>
      <c r="D350" s="30" t="s">
        <v>215</v>
      </c>
      <c r="E350" s="155"/>
      <c r="F350" s="31">
        <f>SUM(F351:F353)</f>
        <v>350000</v>
      </c>
    </row>
    <row r="351" spans="1:6" ht="25.5">
      <c r="A351" s="220" t="s">
        <v>287</v>
      </c>
      <c r="B351" s="35" t="s">
        <v>38</v>
      </c>
      <c r="C351" s="59" t="s">
        <v>8</v>
      </c>
      <c r="D351" s="8" t="s">
        <v>215</v>
      </c>
      <c r="E351" s="137" t="s">
        <v>288</v>
      </c>
      <c r="F351" s="69">
        <v>210597.21</v>
      </c>
    </row>
    <row r="352" spans="1:6" ht="12.75">
      <c r="A352" s="220" t="s">
        <v>112</v>
      </c>
      <c r="B352" s="35" t="s">
        <v>38</v>
      </c>
      <c r="C352" s="59" t="s">
        <v>8</v>
      </c>
      <c r="D352" s="8" t="s">
        <v>215</v>
      </c>
      <c r="E352" s="137" t="s">
        <v>114</v>
      </c>
      <c r="F352" s="69">
        <v>104102.79</v>
      </c>
    </row>
    <row r="353" spans="1:6" ht="12.75">
      <c r="A353" s="244" t="s">
        <v>108</v>
      </c>
      <c r="B353" s="35" t="s">
        <v>38</v>
      </c>
      <c r="C353" s="59" t="s">
        <v>8</v>
      </c>
      <c r="D353" s="8" t="s">
        <v>215</v>
      </c>
      <c r="E353" s="137" t="s">
        <v>107</v>
      </c>
      <c r="F353" s="69">
        <v>35300</v>
      </c>
    </row>
    <row r="354" spans="1:6" ht="12.75">
      <c r="A354" s="261" t="s">
        <v>74</v>
      </c>
      <c r="B354" s="72" t="s">
        <v>6</v>
      </c>
      <c r="C354" s="92"/>
      <c r="D354" s="66"/>
      <c r="E354" s="158"/>
      <c r="F354" s="93">
        <f>F355</f>
        <v>600000</v>
      </c>
    </row>
    <row r="355" spans="1:6" ht="12.75">
      <c r="A355" s="260" t="s">
        <v>34</v>
      </c>
      <c r="B355" s="55" t="s">
        <v>6</v>
      </c>
      <c r="C355" s="81" t="s">
        <v>9</v>
      </c>
      <c r="D355" s="7"/>
      <c r="E355" s="152"/>
      <c r="F355" s="20">
        <f>F356</f>
        <v>600000</v>
      </c>
    </row>
    <row r="356" spans="1:6" ht="25.5">
      <c r="A356" s="262" t="s">
        <v>75</v>
      </c>
      <c r="B356" s="104" t="s">
        <v>6</v>
      </c>
      <c r="C356" s="78" t="s">
        <v>9</v>
      </c>
      <c r="D356" s="15" t="s">
        <v>216</v>
      </c>
      <c r="E356" s="143"/>
      <c r="F356" s="18">
        <f>F357</f>
        <v>600000</v>
      </c>
    </row>
    <row r="357" spans="1:6" ht="38.25">
      <c r="A357" s="227" t="s">
        <v>217</v>
      </c>
      <c r="B357" s="35" t="s">
        <v>6</v>
      </c>
      <c r="C357" s="59" t="s">
        <v>9</v>
      </c>
      <c r="D357" s="8" t="s">
        <v>216</v>
      </c>
      <c r="E357" s="137" t="s">
        <v>218</v>
      </c>
      <c r="F357" s="69">
        <v>600000</v>
      </c>
    </row>
    <row r="358" spans="1:6" ht="15.75">
      <c r="A358" s="263" t="s">
        <v>68</v>
      </c>
      <c r="B358" s="94" t="s">
        <v>60</v>
      </c>
      <c r="C358" s="96"/>
      <c r="D358" s="95"/>
      <c r="E358" s="127"/>
      <c r="F358" s="97">
        <f>F359</f>
        <v>2000000</v>
      </c>
    </row>
    <row r="359" spans="1:6" ht="12.75">
      <c r="A359" s="264" t="s">
        <v>76</v>
      </c>
      <c r="B359" s="34" t="s">
        <v>60</v>
      </c>
      <c r="C359" s="73" t="s">
        <v>2</v>
      </c>
      <c r="D359" s="16"/>
      <c r="E359" s="159"/>
      <c r="F359" s="98">
        <f>F360</f>
        <v>2000000</v>
      </c>
    </row>
    <row r="360" spans="1:6" ht="12.75">
      <c r="A360" s="238" t="s">
        <v>83</v>
      </c>
      <c r="B360" s="36" t="s">
        <v>60</v>
      </c>
      <c r="C360" s="61" t="s">
        <v>2</v>
      </c>
      <c r="D360" s="30" t="s">
        <v>219</v>
      </c>
      <c r="E360" s="130"/>
      <c r="F360" s="99">
        <f>F361</f>
        <v>2000000</v>
      </c>
    </row>
    <row r="361" spans="1:6" ht="12.75">
      <c r="A361" s="265" t="s">
        <v>220</v>
      </c>
      <c r="B361" s="35" t="s">
        <v>60</v>
      </c>
      <c r="C361" s="59" t="s">
        <v>2</v>
      </c>
      <c r="D361" s="8" t="s">
        <v>219</v>
      </c>
      <c r="E361" s="137" t="s">
        <v>221</v>
      </c>
      <c r="F361" s="69">
        <v>2000000</v>
      </c>
    </row>
    <row r="362" spans="1:6" ht="25.5">
      <c r="A362" s="261" t="s">
        <v>77</v>
      </c>
      <c r="B362" s="65" t="s">
        <v>45</v>
      </c>
      <c r="C362" s="79"/>
      <c r="D362" s="66"/>
      <c r="E362" s="128"/>
      <c r="F362" s="93">
        <f>F363</f>
        <v>8384000</v>
      </c>
    </row>
    <row r="363" spans="1:6" ht="25.5">
      <c r="A363" s="266" t="s">
        <v>78</v>
      </c>
      <c r="B363" s="64" t="s">
        <v>45</v>
      </c>
      <c r="C363" s="135" t="s">
        <v>2</v>
      </c>
      <c r="D363" s="16"/>
      <c r="E363" s="160"/>
      <c r="F363" s="20">
        <f>F364+F366</f>
        <v>8384000</v>
      </c>
    </row>
    <row r="364" spans="1:6" ht="12.75">
      <c r="A364" s="267" t="s">
        <v>54</v>
      </c>
      <c r="B364" s="62" t="s">
        <v>45</v>
      </c>
      <c r="C364" s="62" t="s">
        <v>2</v>
      </c>
      <c r="D364" s="63" t="s">
        <v>222</v>
      </c>
      <c r="E364" s="161"/>
      <c r="F364" s="31">
        <f>F365</f>
        <v>4000000</v>
      </c>
    </row>
    <row r="365" spans="1:6" ht="12.75">
      <c r="A365" s="268" t="s">
        <v>223</v>
      </c>
      <c r="B365" s="6" t="s">
        <v>45</v>
      </c>
      <c r="C365" s="74" t="s">
        <v>2</v>
      </c>
      <c r="D365" s="17" t="s">
        <v>222</v>
      </c>
      <c r="E365" s="29" t="s">
        <v>224</v>
      </c>
      <c r="F365" s="24">
        <v>4000000</v>
      </c>
    </row>
    <row r="366" spans="1:6" ht="25.5">
      <c r="A366" s="269" t="s">
        <v>53</v>
      </c>
      <c r="B366" s="62" t="s">
        <v>45</v>
      </c>
      <c r="C366" s="62" t="s">
        <v>2</v>
      </c>
      <c r="D366" s="63" t="s">
        <v>246</v>
      </c>
      <c r="E366" s="161"/>
      <c r="F366" s="31">
        <f>F367</f>
        <v>4384000</v>
      </c>
    </row>
    <row r="367" spans="1:6" ht="13.5" thickBot="1">
      <c r="A367" s="270" t="s">
        <v>223</v>
      </c>
      <c r="B367" s="58" t="s">
        <v>45</v>
      </c>
      <c r="C367" s="74" t="s">
        <v>2</v>
      </c>
      <c r="D367" s="17" t="s">
        <v>246</v>
      </c>
      <c r="E367" s="29" t="s">
        <v>224</v>
      </c>
      <c r="F367" s="24">
        <v>4384000</v>
      </c>
    </row>
    <row r="368" spans="1:6" ht="16.5" thickBot="1">
      <c r="A368" s="271" t="s">
        <v>19</v>
      </c>
      <c r="B368" s="204"/>
      <c r="C368" s="205"/>
      <c r="D368" s="206"/>
      <c r="E368" s="207"/>
      <c r="F368" s="208">
        <f>F13+F75+F79+F88+F105+F135+F252+F300+F344+F354+F358+F362</f>
        <v>426580999.99999994</v>
      </c>
    </row>
    <row r="369" ht="12.75">
      <c r="A369" s="272"/>
    </row>
    <row r="370" spans="1:6" ht="12.75">
      <c r="A370" s="272"/>
      <c r="C370" s="213" t="s">
        <v>86</v>
      </c>
      <c r="D370" s="213"/>
      <c r="E370" s="213"/>
      <c r="F370" s="214">
        <f>F16+F18+F24+F55+F57+F64+F73+F85+F101+F103+F121+F123+F131+F133+F139+F163+F180+F189+F211+F216+F221+F229+F233+F243+F247+F250+F274+F286+F289+F291+F296+F298+F303+F321+F322+F348+F350+F357+F361+F365</f>
        <v>125910633.98000002</v>
      </c>
    </row>
    <row r="371" spans="1:6" ht="12.75">
      <c r="A371" s="272"/>
      <c r="C371" s="213" t="s">
        <v>282</v>
      </c>
      <c r="D371" s="213"/>
      <c r="E371" s="213"/>
      <c r="F371" s="214">
        <f>F311+F314+F99</f>
        <v>4182559.2699999996</v>
      </c>
    </row>
    <row r="372" spans="1:6" ht="12.75">
      <c r="A372" s="272"/>
      <c r="C372" s="213" t="s">
        <v>87</v>
      </c>
      <c r="D372" s="213"/>
      <c r="E372" s="213"/>
      <c r="F372" s="214">
        <f>F137+F178+F191+F270</f>
        <v>13000000</v>
      </c>
    </row>
    <row r="373" spans="1:6" ht="12.75">
      <c r="A373" s="272"/>
      <c r="C373" s="213" t="s">
        <v>88</v>
      </c>
      <c r="D373" s="213"/>
      <c r="E373" s="213"/>
      <c r="F373" s="214">
        <f>F26+F30+F33+F36+F71+F78+F81+F86+F90+F93+F96+F107+F109+F112+F114+F119+F126+F148+F154+F157+F161+F165+F168+F170+F187+F193+F196+F200+F209+F214+F218+F226+F241+F268+F282+F284+F293+F306+F308+F313+F315+F317+F326+F328+F334+F336+F339+F341+F346+F366</f>
        <v>281709806.75</v>
      </c>
    </row>
    <row r="374" spans="1:6" ht="12.75">
      <c r="A374" s="272"/>
      <c r="C374" s="213" t="s">
        <v>89</v>
      </c>
      <c r="D374" s="213"/>
      <c r="E374" s="213"/>
      <c r="F374" s="214">
        <f>F40+F42+F44+F46+F48+F51+F117+F128+F254+F256+F260+F264</f>
        <v>1778000</v>
      </c>
    </row>
    <row r="375" spans="1:6" ht="12.75">
      <c r="A375" s="272"/>
      <c r="C375" s="213"/>
      <c r="D375" s="213"/>
      <c r="E375" s="213"/>
      <c r="F375" s="214">
        <f>SUM(F370:F374)</f>
        <v>426581000</v>
      </c>
    </row>
  </sheetData>
  <sheetProtection/>
  <mergeCells count="7">
    <mergeCell ref="F7:F12"/>
    <mergeCell ref="A5:E5"/>
    <mergeCell ref="B7:B12"/>
    <mergeCell ref="C7:C12"/>
    <mergeCell ref="D7:D12"/>
    <mergeCell ref="E7:E12"/>
    <mergeCell ref="A7:A12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5" r:id="rId1"/>
  <rowBreaks count="5" manualBreakCount="5">
    <brk id="43" max="5" man="1"/>
    <brk id="83" max="5" man="1"/>
    <brk id="127" max="5" man="1"/>
    <brk id="174" max="5" man="1"/>
    <brk id="2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2014-11-11T12:06:11Z</cp:lastPrinted>
  <dcterms:created xsi:type="dcterms:W3CDTF">2004-09-08T10:28:32Z</dcterms:created>
  <dcterms:modified xsi:type="dcterms:W3CDTF">2014-11-11T12:06:14Z</dcterms:modified>
  <cp:category/>
  <cp:version/>
  <cp:contentType/>
  <cp:contentStatus/>
</cp:coreProperties>
</file>