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2"/>
  </bookViews>
  <sheets>
    <sheet name="ДОХ" sheetId="1" r:id="rId1"/>
    <sheet name="РАСХ" sheetId="2" r:id="rId2"/>
    <sheet name="ИСТ" sheetId="3" r:id="rId3"/>
  </sheets>
  <definedNames>
    <definedName name="_xlnm.Print_Titles" localSheetId="1">'РАСХ'!$6:$11</definedName>
  </definedNames>
  <calcPr fullCalcOnLoad="1"/>
</workbook>
</file>

<file path=xl/sharedStrings.xml><?xml version="1.0" encoding="utf-8"?>
<sst xmlns="http://schemas.openxmlformats.org/spreadsheetml/2006/main" count="960" uniqueCount="224">
  <si>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</si>
  <si>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</si>
  <si>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</si>
  <si>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</si>
  <si>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</si>
  <si>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</si>
  <si>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</si>
  <si>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</si>
  <si>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</si>
  <si>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</si>
  <si>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</si>
  <si>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</si>
  <si>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</si>
  <si>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</si>
  <si>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</si>
  <si>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</si>
  <si>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</si>
  <si>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</si>
  <si>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</si>
  <si>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</si>
  <si>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</si>
  <si>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</si>
  <si>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</si>
  <si>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</si>
  <si>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</si>
  <si>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</si>
  <si>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</si>
  <si>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</si>
  <si>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</si>
  <si>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</si>
  <si>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</si>
  <si>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</si>
  <si>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</si>
  <si>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</si>
  <si>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</si>
  <si>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</si>
  <si>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</si>
  <si>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</si>
  <si>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</si>
  <si>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Иные межбюджетные трансферты</t>
  </si>
  <si>
    <t>017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</si>
  <si>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</si>
  <si>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</si>
  <si>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</si>
  <si>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</si>
  <si>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</si>
  <si>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</si>
  <si>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</si>
  <si>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</si>
  <si>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</si>
  <si>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</si>
  <si>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</si>
  <si>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</si>
  <si>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</si>
  <si>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</si>
  <si>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</si>
  <si>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</si>
  <si>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</si>
  <si>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</si>
  <si>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</si>
  <si>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</si>
  <si>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</si>
  <si>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</si>
  <si>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</si>
  <si>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</si>
  <si>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</si>
  <si>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</si>
  <si>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</si>
  <si>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</si>
  <si>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</si>
  <si>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</si>
  <si>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</si>
  <si>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</si>
  <si>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</si>
  <si>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</si>
  <si>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</si>
  <si>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</si>
  <si>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</si>
  <si>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</si>
  <si>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</si>
  <si>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</si>
  <si>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</si>
  <si>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</si>
  <si>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</si>
  <si>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</si>
  <si>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</si>
  <si>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</si>
  <si>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</si>
  <si>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</si>
  <si>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</si>
  <si>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</si>
  <si>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</si>
  <si>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</si>
  <si>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</si>
  <si>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</si>
  <si>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лиц,зачисляемый в бюджеты поселений</t>
  </si>
  <si>
    <t>030</t>
  </si>
  <si>
    <t>2.2.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</si>
  <si>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</si>
  <si>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</si>
  <si>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</si>
  <si>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</si>
  <si>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</si>
  <si>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</si>
  <si>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</si>
  <si>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</si>
  <si>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</si>
  <si>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020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</si>
  <si>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</si>
  <si>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</si>
  <si>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</si>
  <si>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</si>
  <si>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</si>
  <si>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</si>
  <si>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050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</si>
  <si>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</si>
  <si>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</si>
  <si>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</si>
  <si>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</si>
  <si>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</si>
  <si>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</si>
  <si>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</si>
  <si>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</si>
  <si>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</si>
  <si>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</si>
  <si>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</si>
  <si>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</si>
  <si>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</si>
  <si>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</si>
  <si>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</si>
  <si>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</si>
  <si>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</si>
  <si>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</si>
  <si>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</si>
  <si>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</si>
  <si>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</si>
  <si>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</si>
  <si>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</si>
  <si>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</si>
  <si>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</si>
  <si>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</si>
  <si>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</si>
  <si>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</si>
  <si>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</si>
  <si>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</si>
  <si>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</si>
  <si>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</si>
  <si>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</si>
  <si>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 xml:space="preserve">Сумма 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</si>
  <si>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</si>
  <si>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</si>
  <si>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</si>
  <si>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</si>
  <si>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</si>
  <si>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</si>
  <si>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</si>
  <si>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</si>
  <si>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</si>
  <si>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</si>
  <si>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</si>
  <si>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</si>
  <si>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</si>
  <si>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</si>
  <si>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</si>
  <si>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</si>
  <si>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</si>
  <si>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</si>
  <si>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</si>
  <si>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</si>
  <si>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Плановая сумма, руб.</t>
  </si>
  <si>
    <t>Исполнено, руб.</t>
  </si>
  <si>
    <t>В % к плану</t>
  </si>
  <si>
    <t>ЗАДОЛЖЕННОСТЬ И ПЕРЕРАСЧЕТЫ ПО ОТМЕНЕННЫМ НАЛОГАМ, СБОРАМ И ИНЫМ ОБЯЗАТЕЛЬНЫМ ПЛАТЕЖАМ</t>
  </si>
  <si>
    <t>09</t>
  </si>
  <si>
    <t>Приложение № 2</t>
  </si>
  <si>
    <t>Плановые расходы</t>
  </si>
  <si>
    <t>Исполнено</t>
  </si>
  <si>
    <t>Резервные фонды</t>
  </si>
  <si>
    <t>070</t>
  </si>
  <si>
    <t>Резервные фонды местных администраций</t>
  </si>
  <si>
    <t>Приложение № 3</t>
  </si>
  <si>
    <t xml:space="preserve">К решению «Об исполнении бюджета </t>
  </si>
  <si>
    <t>( руб.)</t>
  </si>
  <si>
    <t>Вешкельского сельского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</si>
  <si>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</si>
  <si>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</si>
  <si>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</si>
  <si>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</si>
  <si>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</si>
  <si>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</t>
  </si>
  <si>
    <t>530</t>
  </si>
  <si>
    <t>041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</si>
  <si>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</si>
  <si>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Функционирование высшего должностного лица субъекта РФ и органа местного самоуправления</t>
  </si>
  <si>
    <t>Национальная безопасность и правоохранительная деятельность</t>
  </si>
  <si>
    <t>Обеспечение пожарной безопасности</t>
  </si>
  <si>
    <t>Субсидия на осуществление первоочередных мероприятий по выполнению наказов избирателей</t>
  </si>
  <si>
    <t>Софинансирование субсидии на осуществление первоочередных мероприятий по выполнению наказов избирателей</t>
  </si>
  <si>
    <t>Дорожное хозяйство (дорожные фонды)</t>
  </si>
  <si>
    <t xml:space="preserve">Программа "Развитие дорожного хозяйства Республики Карелия на период до 2015 года" </t>
  </si>
  <si>
    <t>522</t>
  </si>
  <si>
    <t xml:space="preserve">Софинансирование за счет средств местного бюджета Программы "Развитие дорожного хозяйства Республики Карелия на период до 2015 года" </t>
  </si>
  <si>
    <t xml:space="preserve">Утверждение генеральных планов поселения </t>
  </si>
  <si>
    <t>Субсидии на мероприятия территориального планирования</t>
  </si>
  <si>
    <t>Жилищное хозяйство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</si>
  <si>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</si>
  <si>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</si>
  <si>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</si>
  <si>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</si>
  <si>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</si>
  <si>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Субсидии бюджетным учреждениям на финансовое обеспечение выполнения муниципального задания</t>
  </si>
  <si>
    <t>за счет соб.средств</t>
  </si>
  <si>
    <t>за счет средств РК</t>
  </si>
  <si>
    <t>за счет средств района</t>
  </si>
  <si>
    <t>Приложение № 1  к Решению " Об исполнении бюджета Вешкельского сельского поселения за 2012 год"</t>
  </si>
  <si>
    <t>Исполнение доходов бюджета Вешкельского сельского поселения  за  2012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</si>
  <si>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</si>
  <si>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</si>
  <si>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</si>
  <si>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</si>
  <si>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к Решению "Об исполнении бюджета Вешкельского сельского поселения за 2012 год"</t>
  </si>
  <si>
    <t>Исполнение расходов бюджета Вешкельского сельского поселения на 01.01.2013 года по разделам и подразделам, целевым статьям и видам расходов классификации расходов бюджетов</t>
  </si>
  <si>
    <t>поселения за 2012 год»</t>
  </si>
  <si>
    <t>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</si>
</sst>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7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0"/>
    </font>
    <font>
      <b/>
      <sz val="10"/>
      <color indexed="8"/>
      <name val="Times New Roman"/>
      <family val="1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3" fontId="18" fillId="0" borderId="0" xfId="0" applyNumberFormat="1" applyFont="1" applyAlignment="1">
      <alignment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10" fillId="0" borderId="16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0" fontId="15" fillId="0" borderId="16" xfId="0" applyFont="1" applyBorder="1" applyAlignment="1">
      <alignment horizontal="left" vertical="top" wrapText="1"/>
    </xf>
    <xf numFmtId="49" fontId="15" fillId="0" borderId="17" xfId="0" applyNumberFormat="1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right" vertical="top"/>
    </xf>
    <xf numFmtId="0" fontId="20" fillId="0" borderId="1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top"/>
    </xf>
    <xf numFmtId="49" fontId="21" fillId="0" borderId="10" xfId="0" applyNumberFormat="1" applyFont="1" applyBorder="1" applyAlignment="1" quotePrefix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49" fontId="12" fillId="0" borderId="10" xfId="0" applyNumberFormat="1" applyFont="1" applyBorder="1" applyAlignment="1" quotePrefix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 quotePrefix="1">
      <alignment horizontal="center" vertical="top" wrapText="1"/>
    </xf>
    <xf numFmtId="2" fontId="23" fillId="0" borderId="10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 quotePrefix="1">
      <alignment horizontal="center" vertical="top" wrapText="1"/>
    </xf>
    <xf numFmtId="2" fontId="18" fillId="0" borderId="10" xfId="0" applyNumberFormat="1" applyFont="1" applyBorder="1" applyAlignment="1">
      <alignment vertical="top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2" fontId="25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/>
    </xf>
    <xf numFmtId="14" fontId="2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27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justify"/>
    </xf>
    <xf numFmtId="0" fontId="30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justify"/>
    </xf>
    <xf numFmtId="0" fontId="28" fillId="0" borderId="21" xfId="0" applyFont="1" applyBorder="1" applyAlignment="1">
      <alignment horizontal="right"/>
    </xf>
    <xf numFmtId="49" fontId="3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vertical="top"/>
    </xf>
    <xf numFmtId="0" fontId="10" fillId="0" borderId="23" xfId="0" applyFont="1" applyBorder="1" applyAlignment="1">
      <alignment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0" fontId="15" fillId="0" borderId="16" xfId="0" applyFont="1" applyBorder="1" applyAlignment="1">
      <alignment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right"/>
    </xf>
    <xf numFmtId="2" fontId="28" fillId="0" borderId="21" xfId="0" applyNumberFormat="1" applyFont="1" applyBorder="1" applyAlignment="1">
      <alignment horizontal="right" vertical="top" wrapText="1"/>
    </xf>
    <xf numFmtId="4" fontId="28" fillId="0" borderId="21" xfId="0" applyNumberFormat="1" applyFont="1" applyBorder="1" applyAlignment="1">
      <alignment horizontal="right" vertical="top" wrapText="1"/>
    </xf>
    <xf numFmtId="4" fontId="30" fillId="0" borderId="21" xfId="0" applyNumberFormat="1" applyFont="1" applyBorder="1" applyAlignment="1">
      <alignment horizontal="right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" fontId="12" fillId="32" borderId="10" xfId="0" applyNumberFormat="1" applyFont="1" applyFill="1" applyBorder="1" applyAlignment="1">
      <alignment vertical="top"/>
    </xf>
    <xf numFmtId="49" fontId="12" fillId="32" borderId="17" xfId="0" applyNumberFormat="1" applyFont="1" applyFill="1" applyBorder="1" applyAlignment="1" applyProtection="1">
      <alignment horizontal="center" vertical="top"/>
      <protection locked="0"/>
    </xf>
    <xf numFmtId="49" fontId="12" fillId="32" borderId="10" xfId="0" applyNumberFormat="1" applyFont="1" applyFill="1" applyBorder="1" applyAlignment="1">
      <alignment horizontal="left" vertical="top" wrapText="1"/>
    </xf>
    <xf numFmtId="171" fontId="14" fillId="0" borderId="26" xfId="0" applyNumberFormat="1" applyFont="1" applyFill="1" applyBorder="1" applyAlignment="1">
      <alignment horizontal="center" vertical="center" wrapText="1"/>
    </xf>
    <xf numFmtId="171" fontId="14" fillId="0" borderId="27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4" fontId="14" fillId="0" borderId="27" xfId="0" applyNumberFormat="1" applyFont="1" applyFill="1" applyBorder="1" applyAlignment="1">
      <alignment horizontal="center" vertical="top"/>
    </xf>
    <xf numFmtId="171" fontId="14" fillId="0" borderId="28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9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3" fillId="0" borderId="16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" fontId="12" fillId="33" borderId="10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12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/>
    </xf>
    <xf numFmtId="49" fontId="6" fillId="34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 locked="0"/>
    </xf>
    <xf numFmtId="49" fontId="6" fillId="34" borderId="25" xfId="0" applyNumberFormat="1" applyFont="1" applyFill="1" applyBorder="1" applyAlignment="1" applyProtection="1">
      <alignment horizontal="center" vertical="top"/>
      <protection locked="0"/>
    </xf>
    <xf numFmtId="4" fontId="6" fillId="0" borderId="25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wrapText="1"/>
    </xf>
    <xf numFmtId="49" fontId="15" fillId="34" borderId="25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 applyProtection="1">
      <alignment horizontal="center" vertical="top"/>
      <protection locked="0"/>
    </xf>
    <xf numFmtId="49" fontId="15" fillId="0" borderId="19" xfId="0" applyNumberFormat="1" applyFont="1" applyFill="1" applyBorder="1" applyAlignment="1" applyProtection="1">
      <alignment horizontal="center" vertical="top"/>
      <protection locked="0"/>
    </xf>
    <xf numFmtId="4" fontId="15" fillId="0" borderId="25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49" fontId="2" fillId="34" borderId="2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 applyProtection="1">
      <alignment horizontal="center" vertical="top"/>
      <protection locked="0"/>
    </xf>
    <xf numFmtId="4" fontId="2" fillId="0" borderId="25" xfId="0" applyNumberFormat="1" applyFont="1" applyFill="1" applyBorder="1" applyAlignment="1">
      <alignment vertical="top"/>
    </xf>
    <xf numFmtId="49" fontId="6" fillId="34" borderId="30" xfId="0" applyNumberFormat="1" applyFont="1" applyFill="1" applyBorder="1" applyAlignment="1" applyProtection="1">
      <alignment horizontal="center" vertical="top"/>
      <protection/>
    </xf>
    <xf numFmtId="49" fontId="6" fillId="34" borderId="19" xfId="0" applyNumberFormat="1" applyFont="1" applyFill="1" applyBorder="1" applyAlignment="1" applyProtection="1">
      <alignment horizontal="center" vertical="top"/>
      <protection locked="0"/>
    </xf>
    <xf numFmtId="4" fontId="6" fillId="34" borderId="25" xfId="0" applyNumberFormat="1" applyFont="1" applyFill="1" applyBorder="1" applyAlignment="1">
      <alignment vertical="top"/>
    </xf>
    <xf numFmtId="0" fontId="15" fillId="34" borderId="10" xfId="0" applyFont="1" applyFill="1" applyBorder="1" applyAlignment="1">
      <alignment wrapText="1"/>
    </xf>
    <xf numFmtId="49" fontId="15" fillId="34" borderId="30" xfId="0" applyNumberFormat="1" applyFont="1" applyFill="1" applyBorder="1" applyAlignment="1" applyProtection="1">
      <alignment horizontal="center" vertical="top"/>
      <protection/>
    </xf>
    <xf numFmtId="49" fontId="15" fillId="34" borderId="25" xfId="0" applyNumberFormat="1" applyFont="1" applyFill="1" applyBorder="1" applyAlignment="1" applyProtection="1">
      <alignment horizontal="center" vertical="top"/>
      <protection locked="0"/>
    </xf>
    <xf numFmtId="49" fontId="15" fillId="34" borderId="19" xfId="0" applyNumberFormat="1" applyFont="1" applyFill="1" applyBorder="1" applyAlignment="1" applyProtection="1">
      <alignment horizontal="center" vertical="top"/>
      <protection locked="0"/>
    </xf>
    <xf numFmtId="4" fontId="15" fillId="34" borderId="25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applyProtection="1">
      <alignment horizontal="center" vertical="top"/>
      <protection/>
    </xf>
    <xf numFmtId="49" fontId="2" fillId="34" borderId="25" xfId="0" applyNumberFormat="1" applyFont="1" applyFill="1" applyBorder="1" applyAlignment="1" applyProtection="1">
      <alignment horizontal="center" vertical="top"/>
      <protection locked="0"/>
    </xf>
    <xf numFmtId="49" fontId="2" fillId="34" borderId="19" xfId="0" applyNumberFormat="1" applyFont="1" applyFill="1" applyBorder="1" applyAlignment="1" applyProtection="1">
      <alignment horizontal="center" vertical="top"/>
      <protection locked="0"/>
    </xf>
    <xf numFmtId="4" fontId="2" fillId="34" borderId="25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49" fontId="15" fillId="34" borderId="31" xfId="0" applyNumberFormat="1" applyFont="1" applyFill="1" applyBorder="1" applyAlignment="1" applyProtection="1">
      <alignment horizontal="center" vertical="top"/>
      <protection/>
    </xf>
    <xf numFmtId="49" fontId="15" fillId="34" borderId="10" xfId="0" applyNumberFormat="1" applyFont="1" applyFill="1" applyBorder="1" applyAlignment="1" applyProtection="1">
      <alignment horizontal="center" vertical="top"/>
      <protection locked="0"/>
    </xf>
    <xf numFmtId="49" fontId="15" fillId="34" borderId="17" xfId="0" applyNumberFormat="1" applyFont="1" applyFill="1" applyBorder="1" applyAlignment="1" applyProtection="1">
      <alignment horizontal="center" vertical="top"/>
      <protection locked="0"/>
    </xf>
    <xf numFmtId="4" fontId="15" fillId="34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/>
    </xf>
    <xf numFmtId="49" fontId="2" fillId="34" borderId="31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9" fontId="2" fillId="34" borderId="17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49" fontId="12" fillId="33" borderId="11" xfId="0" applyNumberFormat="1" applyFont="1" applyFill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0" fontId="10" fillId="0" borderId="17" xfId="0" applyFont="1" applyFill="1" applyBorder="1" applyAlignment="1">
      <alignment wrapText="1"/>
    </xf>
    <xf numFmtId="49" fontId="10" fillId="34" borderId="10" xfId="0" applyNumberFormat="1" applyFont="1" applyFill="1" applyBorder="1" applyAlignment="1" applyProtection="1">
      <alignment horizontal="center" vertical="top"/>
      <protection/>
    </xf>
    <xf numFmtId="49" fontId="10" fillId="34" borderId="10" xfId="0" applyNumberFormat="1" applyFont="1" applyFill="1" applyBorder="1" applyAlignment="1" applyProtection="1">
      <alignment horizontal="center" vertical="top"/>
      <protection locked="0"/>
    </xf>
    <xf numFmtId="49" fontId="10" fillId="34" borderId="17" xfId="0" applyNumberFormat="1" applyFont="1" applyFill="1" applyBorder="1" applyAlignment="1" applyProtection="1">
      <alignment horizontal="center" vertical="top"/>
      <protection locked="0"/>
    </xf>
    <xf numFmtId="4" fontId="10" fillId="34" borderId="25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15" fillId="0" borderId="17" xfId="0" applyFont="1" applyFill="1" applyBorder="1" applyAlignment="1">
      <alignment wrapText="1"/>
    </xf>
    <xf numFmtId="49" fontId="15" fillId="34" borderId="10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>
      <alignment horizontal="center" vertical="top"/>
    </xf>
    <xf numFmtId="49" fontId="15" fillId="0" borderId="18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15" fillId="0" borderId="17" xfId="0" applyFont="1" applyBorder="1" applyAlignment="1">
      <alignment/>
    </xf>
    <xf numFmtId="49" fontId="15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wrapText="1"/>
    </xf>
    <xf numFmtId="49" fontId="15" fillId="0" borderId="13" xfId="0" applyNumberFormat="1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>
      <alignment/>
    </xf>
    <xf numFmtId="0" fontId="12" fillId="33" borderId="16" xfId="0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1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71" fontId="2" fillId="0" borderId="2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>
      <alignment horizontal="center" vertical="top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5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2" fontId="30" fillId="0" borderId="35" xfId="0" applyNumberFormat="1" applyFont="1" applyBorder="1" applyAlignment="1">
      <alignment horizontal="right" wrapText="1"/>
    </xf>
    <xf numFmtId="0" fontId="30" fillId="0" borderId="22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9" fillId="0" borderId="35" xfId="0" applyFont="1" applyBorder="1" applyAlignment="1">
      <alignment horizontal="justify"/>
    </xf>
    <xf numFmtId="0" fontId="29" fillId="0" borderId="22" xfId="0" applyFont="1" applyBorder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/>
    </xf>
    <xf numFmtId="0" fontId="57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justify" wrapText="1"/>
    </xf>
    <xf numFmtId="0" fontId="58" fillId="0" borderId="10" xfId="0" applyFont="1" applyBorder="1" applyAlignment="1">
      <alignment vertical="justify" wrapText="1"/>
    </xf>
    <xf numFmtId="0" fontId="56" fillId="0" borderId="10" xfId="0" applyFont="1" applyBorder="1" applyAlignment="1">
      <alignment vertical="justify" wrapText="1"/>
    </xf>
    <xf numFmtId="0" fontId="53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6" fillId="0" borderId="0" xfId="0" applyFont="1" applyAlignment="1">
      <alignment horizontal="justify" vertical="top"/>
    </xf>
    <xf numFmtId="0" fontId="5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top"/>
    </xf>
    <xf numFmtId="2" fontId="60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61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12" fillId="33" borderId="46" xfId="0" applyFont="1" applyFill="1" applyBorder="1" applyAlignment="1">
      <alignment horizontal="left" vertical="top" wrapText="1"/>
    </xf>
    <xf numFmtId="49" fontId="12" fillId="33" borderId="47" xfId="0" applyNumberFormat="1" applyFont="1" applyFill="1" applyBorder="1" applyAlignment="1">
      <alignment horizontal="center" vertical="top"/>
    </xf>
    <xf numFmtId="49" fontId="12" fillId="33" borderId="25" xfId="0" applyNumberFormat="1" applyFont="1" applyFill="1" applyBorder="1" applyAlignment="1">
      <alignment horizontal="center" vertical="top"/>
    </xf>
    <xf numFmtId="49" fontId="12" fillId="33" borderId="19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7">
      <selection activeCell="M47" sqref="M47"/>
    </sheetView>
  </sheetViews>
  <sheetFormatPr defaultColWidth="9.375" defaultRowHeight="12.75"/>
  <cols>
    <col min="1" max="1" width="4.75390625" style="60" customWidth="1"/>
    <col min="2" max="2" width="9.375" style="61" hidden="1" customWidth="1"/>
    <col min="3" max="3" width="93.00390625" style="60" customWidth="1"/>
    <col min="4" max="4" width="5.75390625" style="62" customWidth="1"/>
    <col min="5" max="5" width="5.25390625" style="62" customWidth="1"/>
    <col min="6" max="6" width="4.625" style="62" customWidth="1"/>
    <col min="7" max="7" width="5.75390625" style="62" customWidth="1"/>
    <col min="8" max="8" width="6.125" style="62" customWidth="1"/>
    <col min="9" max="9" width="4.875" style="62" customWidth="1"/>
    <col min="10" max="10" width="6.25390625" style="62" customWidth="1"/>
    <col min="11" max="11" width="5.875" style="62" customWidth="1"/>
    <col min="12" max="12" width="15.00390625" style="45" customWidth="1"/>
    <col min="13" max="13" width="12.875" style="60" customWidth="1"/>
    <col min="14" max="16384" width="9.375" style="60" customWidth="1"/>
  </cols>
  <sheetData>
    <row r="1" spans="4:11" ht="15.75">
      <c r="D1" s="62" t="s">
        <v>214</v>
      </c>
      <c r="E1" s="98"/>
      <c r="F1" s="98"/>
      <c r="G1" s="98"/>
      <c r="H1" s="98"/>
      <c r="I1" s="98"/>
      <c r="J1" s="98"/>
      <c r="K1" s="98"/>
    </row>
    <row r="2" spans="3:11" ht="20.25">
      <c r="C2" s="99"/>
      <c r="D2" s="98"/>
      <c r="E2" s="98"/>
      <c r="F2" s="98"/>
      <c r="G2" s="98"/>
      <c r="H2" s="98"/>
      <c r="I2" s="98"/>
      <c r="J2" s="98"/>
      <c r="K2" s="98"/>
    </row>
    <row r="3" spans="4:11" ht="15.75">
      <c r="D3" s="98"/>
      <c r="E3" s="98"/>
      <c r="F3" s="98"/>
      <c r="G3" s="98"/>
      <c r="H3" s="98"/>
      <c r="I3" s="98"/>
      <c r="J3" s="98"/>
      <c r="K3" s="98"/>
    </row>
    <row r="4" spans="1:13" ht="16.5" customHeight="1">
      <c r="A4" s="246" t="s">
        <v>215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0:12" ht="16.5" customHeight="1">
      <c r="J5" s="62" t="s">
        <v>63</v>
      </c>
      <c r="L5" s="63"/>
    </row>
    <row r="6" spans="1:14" s="65" customFormat="1" ht="42.75" customHeight="1">
      <c r="A6" s="249" t="s">
        <v>64</v>
      </c>
      <c r="B6" s="64"/>
      <c r="C6" s="251" t="s">
        <v>65</v>
      </c>
      <c r="D6" s="253" t="s">
        <v>66</v>
      </c>
      <c r="E6" s="254"/>
      <c r="F6" s="254"/>
      <c r="G6" s="254"/>
      <c r="H6" s="254"/>
      <c r="I6" s="254"/>
      <c r="J6" s="254"/>
      <c r="K6" s="255"/>
      <c r="L6" s="247" t="s">
        <v>169</v>
      </c>
      <c r="M6" s="247" t="s">
        <v>170</v>
      </c>
      <c r="N6" s="247" t="s">
        <v>171</v>
      </c>
    </row>
    <row r="7" spans="1:14" s="65" customFormat="1" ht="56.25" customHeight="1">
      <c r="A7" s="250"/>
      <c r="B7" s="66"/>
      <c r="C7" s="252"/>
      <c r="D7" s="67" t="s">
        <v>67</v>
      </c>
      <c r="E7" s="67" t="s">
        <v>68</v>
      </c>
      <c r="F7" s="67" t="s">
        <v>69</v>
      </c>
      <c r="G7" s="67" t="s">
        <v>70</v>
      </c>
      <c r="H7" s="67" t="s">
        <v>71</v>
      </c>
      <c r="I7" s="67" t="s">
        <v>72</v>
      </c>
      <c r="J7" s="67" t="s">
        <v>73</v>
      </c>
      <c r="K7" s="67" t="s">
        <v>74</v>
      </c>
      <c r="L7" s="248"/>
      <c r="M7" s="248"/>
      <c r="N7" s="248"/>
    </row>
    <row r="8" spans="1:14" s="72" customFormat="1" ht="23.25" customHeight="1">
      <c r="A8" s="68" t="s">
        <v>75</v>
      </c>
      <c r="B8" s="68"/>
      <c r="C8" s="291" t="s">
        <v>76</v>
      </c>
      <c r="D8" s="69" t="s">
        <v>77</v>
      </c>
      <c r="E8" s="69">
        <v>1</v>
      </c>
      <c r="F8" s="69" t="s">
        <v>18</v>
      </c>
      <c r="G8" s="70" t="s">
        <v>18</v>
      </c>
      <c r="H8" s="70" t="s">
        <v>77</v>
      </c>
      <c r="I8" s="70" t="s">
        <v>18</v>
      </c>
      <c r="J8" s="70" t="s">
        <v>78</v>
      </c>
      <c r="K8" s="70" t="s">
        <v>77</v>
      </c>
      <c r="L8" s="312">
        <f>L9+L13+L15+L21+L24+L26+L29+L33</f>
        <v>590041.25</v>
      </c>
      <c r="M8" s="71">
        <f>M9+M13+M15+M21+M26+M29+M33</f>
        <v>552012.55</v>
      </c>
      <c r="N8" s="71">
        <f>M8/L8*100</f>
        <v>93.55490823734782</v>
      </c>
    </row>
    <row r="9" spans="1:14" s="77" customFormat="1" ht="22.5" customHeight="1">
      <c r="A9" s="73" t="s">
        <v>79</v>
      </c>
      <c r="B9" s="73"/>
      <c r="C9" s="292" t="s">
        <v>80</v>
      </c>
      <c r="D9" s="74" t="s">
        <v>77</v>
      </c>
      <c r="E9" s="74">
        <v>1</v>
      </c>
      <c r="F9" s="74" t="s">
        <v>5</v>
      </c>
      <c r="G9" s="75" t="s">
        <v>18</v>
      </c>
      <c r="H9" s="75" t="s">
        <v>77</v>
      </c>
      <c r="I9" s="75" t="s">
        <v>18</v>
      </c>
      <c r="J9" s="75" t="s">
        <v>78</v>
      </c>
      <c r="K9" s="75" t="s">
        <v>77</v>
      </c>
      <c r="L9" s="313">
        <f>L10</f>
        <v>480240</v>
      </c>
      <c r="M9" s="76">
        <f>M10</f>
        <v>441264.63</v>
      </c>
      <c r="N9" s="71">
        <f aca="true" t="shared" si="0" ref="N9:N47">M9/L9*100</f>
        <v>91.88418915542229</v>
      </c>
    </row>
    <row r="10" spans="1:14" s="82" customFormat="1" ht="24.75" customHeight="1">
      <c r="A10" s="78" t="s">
        <v>81</v>
      </c>
      <c r="B10" s="78"/>
      <c r="C10" s="293" t="s">
        <v>82</v>
      </c>
      <c r="D10" s="79" t="s">
        <v>83</v>
      </c>
      <c r="E10" s="80">
        <v>1</v>
      </c>
      <c r="F10" s="80" t="s">
        <v>5</v>
      </c>
      <c r="G10" s="79" t="s">
        <v>8</v>
      </c>
      <c r="H10" s="79" t="s">
        <v>77</v>
      </c>
      <c r="I10" s="79" t="s">
        <v>5</v>
      </c>
      <c r="J10" s="79" t="s">
        <v>78</v>
      </c>
      <c r="K10" s="79" t="s">
        <v>84</v>
      </c>
      <c r="L10" s="314">
        <f>L11+L12</f>
        <v>480240</v>
      </c>
      <c r="M10" s="81">
        <f>M11+M12</f>
        <v>441264.63</v>
      </c>
      <c r="N10" s="71">
        <f t="shared" si="0"/>
        <v>91.88418915542229</v>
      </c>
    </row>
    <row r="11" spans="1:14" ht="35.25" customHeight="1">
      <c r="A11" s="83"/>
      <c r="B11" s="83"/>
      <c r="C11" s="294" t="s">
        <v>85</v>
      </c>
      <c r="D11" s="84" t="s">
        <v>83</v>
      </c>
      <c r="E11" s="85">
        <v>1</v>
      </c>
      <c r="F11" s="85" t="s">
        <v>5</v>
      </c>
      <c r="G11" s="84" t="s">
        <v>8</v>
      </c>
      <c r="H11" s="84" t="s">
        <v>86</v>
      </c>
      <c r="I11" s="84" t="s">
        <v>5</v>
      </c>
      <c r="J11" s="84" t="s">
        <v>78</v>
      </c>
      <c r="K11" s="84" t="s">
        <v>84</v>
      </c>
      <c r="L11" s="315">
        <v>480000</v>
      </c>
      <c r="M11" s="86">
        <v>441024.63</v>
      </c>
      <c r="N11" s="71">
        <f t="shared" si="0"/>
        <v>91.88013124999999</v>
      </c>
    </row>
    <row r="12" spans="1:14" ht="45.75" customHeight="1">
      <c r="A12" s="83"/>
      <c r="B12" s="83"/>
      <c r="C12" s="295" t="s">
        <v>216</v>
      </c>
      <c r="D12" s="84" t="s">
        <v>83</v>
      </c>
      <c r="E12" s="85">
        <v>1</v>
      </c>
      <c r="F12" s="85" t="s">
        <v>5</v>
      </c>
      <c r="G12" s="84" t="s">
        <v>8</v>
      </c>
      <c r="H12" s="84" t="s">
        <v>107</v>
      </c>
      <c r="I12" s="84" t="s">
        <v>5</v>
      </c>
      <c r="J12" s="84" t="s">
        <v>78</v>
      </c>
      <c r="K12" s="84" t="s">
        <v>84</v>
      </c>
      <c r="L12" s="315">
        <v>240</v>
      </c>
      <c r="M12" s="86">
        <v>240</v>
      </c>
      <c r="N12" s="71">
        <f t="shared" si="0"/>
        <v>100</v>
      </c>
    </row>
    <row r="13" spans="1:14" ht="20.25" customHeight="1">
      <c r="A13" s="83"/>
      <c r="B13" s="83"/>
      <c r="C13" s="292" t="s">
        <v>87</v>
      </c>
      <c r="D13" s="75" t="s">
        <v>77</v>
      </c>
      <c r="E13" s="75" t="s">
        <v>88</v>
      </c>
      <c r="F13" s="75" t="s">
        <v>7</v>
      </c>
      <c r="G13" s="75" t="s">
        <v>18</v>
      </c>
      <c r="H13" s="75" t="s">
        <v>77</v>
      </c>
      <c r="I13" s="75" t="s">
        <v>18</v>
      </c>
      <c r="J13" s="75" t="s">
        <v>78</v>
      </c>
      <c r="K13" s="75" t="s">
        <v>77</v>
      </c>
      <c r="L13" s="313">
        <f>L14</f>
        <v>601.3</v>
      </c>
      <c r="M13" s="76">
        <f>M14</f>
        <v>601.3</v>
      </c>
      <c r="N13" s="71">
        <f t="shared" si="0"/>
        <v>100</v>
      </c>
    </row>
    <row r="14" spans="1:14" ht="18" customHeight="1">
      <c r="A14" s="83"/>
      <c r="B14" s="83"/>
      <c r="C14" s="294" t="s">
        <v>89</v>
      </c>
      <c r="D14" s="84" t="s">
        <v>83</v>
      </c>
      <c r="E14" s="84" t="s">
        <v>88</v>
      </c>
      <c r="F14" s="84" t="s">
        <v>7</v>
      </c>
      <c r="G14" s="84" t="s">
        <v>10</v>
      </c>
      <c r="H14" s="84" t="s">
        <v>86</v>
      </c>
      <c r="I14" s="84" t="s">
        <v>5</v>
      </c>
      <c r="J14" s="84" t="s">
        <v>78</v>
      </c>
      <c r="K14" s="84" t="s">
        <v>84</v>
      </c>
      <c r="L14" s="315">
        <v>601.3</v>
      </c>
      <c r="M14" s="86">
        <v>601.3</v>
      </c>
      <c r="N14" s="71">
        <f t="shared" si="0"/>
        <v>100</v>
      </c>
    </row>
    <row r="15" spans="1:14" s="77" customFormat="1" ht="18.75" customHeight="1">
      <c r="A15" s="73" t="s">
        <v>90</v>
      </c>
      <c r="B15" s="73"/>
      <c r="C15" s="292" t="s">
        <v>91</v>
      </c>
      <c r="D15" s="74" t="s">
        <v>77</v>
      </c>
      <c r="E15" s="75" t="s">
        <v>88</v>
      </c>
      <c r="F15" s="75" t="s">
        <v>92</v>
      </c>
      <c r="G15" s="75" t="s">
        <v>18</v>
      </c>
      <c r="H15" s="75" t="s">
        <v>77</v>
      </c>
      <c r="I15" s="75" t="s">
        <v>18</v>
      </c>
      <c r="J15" s="75" t="s">
        <v>78</v>
      </c>
      <c r="K15" s="75" t="s">
        <v>77</v>
      </c>
      <c r="L15" s="313">
        <f>L16+L18</f>
        <v>54000</v>
      </c>
      <c r="M15" s="76">
        <f>M16+M18</f>
        <v>56686.22</v>
      </c>
      <c r="N15" s="71">
        <f t="shared" si="0"/>
        <v>104.97448148148148</v>
      </c>
    </row>
    <row r="16" spans="1:14" s="77" customFormat="1" ht="21" customHeight="1">
      <c r="A16" s="78" t="s">
        <v>93</v>
      </c>
      <c r="B16" s="73"/>
      <c r="C16" s="293" t="s">
        <v>94</v>
      </c>
      <c r="D16" s="79" t="s">
        <v>83</v>
      </c>
      <c r="E16" s="79" t="s">
        <v>88</v>
      </c>
      <c r="F16" s="79" t="s">
        <v>92</v>
      </c>
      <c r="G16" s="79" t="s">
        <v>5</v>
      </c>
      <c r="H16" s="79" t="s">
        <v>77</v>
      </c>
      <c r="I16" s="79" t="s">
        <v>18</v>
      </c>
      <c r="J16" s="79" t="s">
        <v>78</v>
      </c>
      <c r="K16" s="79" t="s">
        <v>84</v>
      </c>
      <c r="L16" s="314">
        <f>L17</f>
        <v>7000</v>
      </c>
      <c r="M16" s="81">
        <f>M17</f>
        <v>5836.11</v>
      </c>
      <c r="N16" s="71">
        <f t="shared" si="0"/>
        <v>83.37299999999999</v>
      </c>
    </row>
    <row r="17" spans="1:14" s="77" customFormat="1" ht="19.5" customHeight="1">
      <c r="A17" s="78"/>
      <c r="B17" s="78"/>
      <c r="C17" s="296" t="s">
        <v>95</v>
      </c>
      <c r="D17" s="87" t="s">
        <v>83</v>
      </c>
      <c r="E17" s="87" t="s">
        <v>88</v>
      </c>
      <c r="F17" s="87" t="s">
        <v>92</v>
      </c>
      <c r="G17" s="87" t="s">
        <v>5</v>
      </c>
      <c r="H17" s="87" t="s">
        <v>96</v>
      </c>
      <c r="I17" s="87" t="s">
        <v>55</v>
      </c>
      <c r="J17" s="87" t="s">
        <v>78</v>
      </c>
      <c r="K17" s="87" t="s">
        <v>84</v>
      </c>
      <c r="L17" s="315">
        <v>7000</v>
      </c>
      <c r="M17" s="86">
        <v>5836.11</v>
      </c>
      <c r="N17" s="71">
        <f t="shared" si="0"/>
        <v>83.37299999999999</v>
      </c>
    </row>
    <row r="18" spans="1:14" ht="17.25" customHeight="1">
      <c r="A18" s="78" t="s">
        <v>97</v>
      </c>
      <c r="B18" s="83"/>
      <c r="C18" s="293" t="s">
        <v>98</v>
      </c>
      <c r="D18" s="79" t="s">
        <v>83</v>
      </c>
      <c r="E18" s="79" t="s">
        <v>88</v>
      </c>
      <c r="F18" s="79" t="s">
        <v>92</v>
      </c>
      <c r="G18" s="79" t="s">
        <v>92</v>
      </c>
      <c r="H18" s="79" t="s">
        <v>77</v>
      </c>
      <c r="I18" s="79" t="s">
        <v>18</v>
      </c>
      <c r="J18" s="79" t="s">
        <v>78</v>
      </c>
      <c r="K18" s="79" t="s">
        <v>84</v>
      </c>
      <c r="L18" s="314">
        <f>L19+L20</f>
        <v>47000</v>
      </c>
      <c r="M18" s="81">
        <f>M19+M20</f>
        <v>50850.11</v>
      </c>
      <c r="N18" s="71">
        <f t="shared" si="0"/>
        <v>108.19172340425531</v>
      </c>
    </row>
    <row r="19" spans="1:14" ht="34.5" customHeight="1">
      <c r="A19" s="78"/>
      <c r="B19" s="83"/>
      <c r="C19" s="294" t="s">
        <v>99</v>
      </c>
      <c r="D19" s="88" t="s">
        <v>83</v>
      </c>
      <c r="E19" s="88" t="s">
        <v>88</v>
      </c>
      <c r="F19" s="88" t="s">
        <v>92</v>
      </c>
      <c r="G19" s="88" t="s">
        <v>92</v>
      </c>
      <c r="H19" s="88" t="s">
        <v>100</v>
      </c>
      <c r="I19" s="88" t="s">
        <v>55</v>
      </c>
      <c r="J19" s="88" t="s">
        <v>78</v>
      </c>
      <c r="K19" s="88" t="s">
        <v>84</v>
      </c>
      <c r="L19" s="315">
        <v>27200</v>
      </c>
      <c r="M19" s="86">
        <v>32340.66</v>
      </c>
      <c r="N19" s="71">
        <f t="shared" si="0"/>
        <v>118.89948529411765</v>
      </c>
    </row>
    <row r="20" spans="1:14" ht="33.75" customHeight="1">
      <c r="A20" s="78"/>
      <c r="B20" s="83"/>
      <c r="C20" s="294" t="s">
        <v>99</v>
      </c>
      <c r="D20" s="88" t="s">
        <v>83</v>
      </c>
      <c r="E20" s="88" t="s">
        <v>88</v>
      </c>
      <c r="F20" s="88" t="s">
        <v>92</v>
      </c>
      <c r="G20" s="88" t="s">
        <v>92</v>
      </c>
      <c r="H20" s="88" t="s">
        <v>101</v>
      </c>
      <c r="I20" s="88" t="s">
        <v>55</v>
      </c>
      <c r="J20" s="88" t="s">
        <v>78</v>
      </c>
      <c r="K20" s="88" t="s">
        <v>84</v>
      </c>
      <c r="L20" s="315">
        <v>19800</v>
      </c>
      <c r="M20" s="86">
        <v>18509.45</v>
      </c>
      <c r="N20" s="71">
        <f t="shared" si="0"/>
        <v>93.4820707070707</v>
      </c>
    </row>
    <row r="21" spans="1:14" ht="23.25" customHeight="1">
      <c r="A21" s="73" t="s">
        <v>102</v>
      </c>
      <c r="B21" s="83"/>
      <c r="C21" s="297" t="s">
        <v>103</v>
      </c>
      <c r="D21" s="75" t="s">
        <v>77</v>
      </c>
      <c r="E21" s="75" t="s">
        <v>88</v>
      </c>
      <c r="F21" s="75" t="s">
        <v>6</v>
      </c>
      <c r="G21" s="75" t="s">
        <v>18</v>
      </c>
      <c r="H21" s="75" t="s">
        <v>77</v>
      </c>
      <c r="I21" s="75" t="s">
        <v>18</v>
      </c>
      <c r="J21" s="75" t="s">
        <v>78</v>
      </c>
      <c r="K21" s="75" t="s">
        <v>77</v>
      </c>
      <c r="L21" s="313">
        <f>L22</f>
        <v>10000</v>
      </c>
      <c r="M21" s="76">
        <f>M22</f>
        <v>6340</v>
      </c>
      <c r="N21" s="71">
        <f t="shared" si="0"/>
        <v>63.4</v>
      </c>
    </row>
    <row r="22" spans="1:14" ht="34.5" customHeight="1">
      <c r="A22" s="78" t="s">
        <v>104</v>
      </c>
      <c r="B22" s="83"/>
      <c r="C22" s="298" t="s">
        <v>105</v>
      </c>
      <c r="D22" s="79" t="s">
        <v>28</v>
      </c>
      <c r="E22" s="79" t="s">
        <v>88</v>
      </c>
      <c r="F22" s="79" t="s">
        <v>6</v>
      </c>
      <c r="G22" s="79" t="s">
        <v>11</v>
      </c>
      <c r="H22" s="79" t="s">
        <v>77</v>
      </c>
      <c r="I22" s="79" t="s">
        <v>5</v>
      </c>
      <c r="J22" s="79" t="s">
        <v>78</v>
      </c>
      <c r="K22" s="79" t="s">
        <v>84</v>
      </c>
      <c r="L22" s="314">
        <f>L23</f>
        <v>10000</v>
      </c>
      <c r="M22" s="81">
        <f>M23</f>
        <v>6340</v>
      </c>
      <c r="N22" s="71">
        <f t="shared" si="0"/>
        <v>63.4</v>
      </c>
    </row>
    <row r="23" spans="1:14" ht="35.25" customHeight="1">
      <c r="A23" s="78"/>
      <c r="B23" s="83"/>
      <c r="C23" s="299" t="s">
        <v>106</v>
      </c>
      <c r="D23" s="84" t="s">
        <v>28</v>
      </c>
      <c r="E23" s="84" t="s">
        <v>88</v>
      </c>
      <c r="F23" s="84" t="s">
        <v>6</v>
      </c>
      <c r="G23" s="84" t="s">
        <v>11</v>
      </c>
      <c r="H23" s="84" t="s">
        <v>107</v>
      </c>
      <c r="I23" s="84" t="s">
        <v>5</v>
      </c>
      <c r="J23" s="84" t="s">
        <v>78</v>
      </c>
      <c r="K23" s="84" t="s">
        <v>84</v>
      </c>
      <c r="L23" s="315">
        <v>10000</v>
      </c>
      <c r="M23" s="86">
        <v>6340</v>
      </c>
      <c r="N23" s="71">
        <f t="shared" si="0"/>
        <v>63.4</v>
      </c>
    </row>
    <row r="24" spans="1:14" ht="34.5" customHeight="1">
      <c r="A24" s="78"/>
      <c r="B24" s="83"/>
      <c r="C24" s="297" t="s">
        <v>172</v>
      </c>
      <c r="D24" s="107" t="s">
        <v>77</v>
      </c>
      <c r="E24" s="107" t="s">
        <v>88</v>
      </c>
      <c r="F24" s="107" t="s">
        <v>173</v>
      </c>
      <c r="G24" s="107" t="s">
        <v>18</v>
      </c>
      <c r="H24" s="107" t="s">
        <v>77</v>
      </c>
      <c r="I24" s="107" t="s">
        <v>18</v>
      </c>
      <c r="J24" s="107" t="s">
        <v>78</v>
      </c>
      <c r="K24" s="107" t="s">
        <v>77</v>
      </c>
      <c r="L24" s="313">
        <f>L25</f>
        <v>0</v>
      </c>
      <c r="M24" s="108">
        <f>M25</f>
        <v>0</v>
      </c>
      <c r="N24" s="71"/>
    </row>
    <row r="25" spans="1:14" ht="23.25" customHeight="1">
      <c r="A25" s="78"/>
      <c r="B25" s="83"/>
      <c r="C25" s="299" t="s">
        <v>217</v>
      </c>
      <c r="D25" s="88" t="s">
        <v>83</v>
      </c>
      <c r="E25" s="109" t="s">
        <v>88</v>
      </c>
      <c r="F25" s="109" t="s">
        <v>173</v>
      </c>
      <c r="G25" s="109" t="s">
        <v>11</v>
      </c>
      <c r="H25" s="109" t="s">
        <v>114</v>
      </c>
      <c r="I25" s="109" t="s">
        <v>55</v>
      </c>
      <c r="J25" s="109" t="s">
        <v>78</v>
      </c>
      <c r="K25" s="109" t="s">
        <v>84</v>
      </c>
      <c r="L25" s="315">
        <v>0</v>
      </c>
      <c r="M25" s="110"/>
      <c r="N25" s="71"/>
    </row>
    <row r="26" spans="1:14" ht="30.75" customHeight="1">
      <c r="A26" s="73" t="s">
        <v>108</v>
      </c>
      <c r="B26" s="83" t="s">
        <v>109</v>
      </c>
      <c r="C26" s="300" t="s">
        <v>109</v>
      </c>
      <c r="D26" s="89" t="s">
        <v>77</v>
      </c>
      <c r="E26" s="89" t="s">
        <v>88</v>
      </c>
      <c r="F26" s="89" t="s">
        <v>110</v>
      </c>
      <c r="G26" s="89" t="s">
        <v>18</v>
      </c>
      <c r="H26" s="89" t="s">
        <v>77</v>
      </c>
      <c r="I26" s="89" t="s">
        <v>18</v>
      </c>
      <c r="J26" s="89" t="s">
        <v>78</v>
      </c>
      <c r="K26" s="89" t="s">
        <v>77</v>
      </c>
      <c r="L26" s="313">
        <f>L27</f>
        <v>20000</v>
      </c>
      <c r="M26" s="76">
        <f>M27</f>
        <v>21923.87</v>
      </c>
      <c r="N26" s="71">
        <f t="shared" si="0"/>
        <v>109.61935</v>
      </c>
    </row>
    <row r="27" spans="1:14" ht="42.75" customHeight="1">
      <c r="A27" s="78"/>
      <c r="B27" s="83" t="s">
        <v>111</v>
      </c>
      <c r="C27" s="301" t="s">
        <v>218</v>
      </c>
      <c r="D27" s="90" t="s">
        <v>77</v>
      </c>
      <c r="E27" s="90" t="s">
        <v>88</v>
      </c>
      <c r="F27" s="90" t="s">
        <v>110</v>
      </c>
      <c r="G27" s="90" t="s">
        <v>7</v>
      </c>
      <c r="H27" s="90" t="s">
        <v>77</v>
      </c>
      <c r="I27" s="90" t="s">
        <v>18</v>
      </c>
      <c r="J27" s="90" t="s">
        <v>78</v>
      </c>
      <c r="K27" s="90" t="s">
        <v>112</v>
      </c>
      <c r="L27" s="316">
        <f>L28</f>
        <v>20000</v>
      </c>
      <c r="M27" s="91">
        <f>M28</f>
        <v>21923.87</v>
      </c>
      <c r="N27" s="71">
        <f t="shared" si="0"/>
        <v>109.61935</v>
      </c>
    </row>
    <row r="28" spans="1:14" ht="41.25" customHeight="1">
      <c r="A28" s="78"/>
      <c r="B28" s="83" t="s">
        <v>113</v>
      </c>
      <c r="C28" s="302" t="s">
        <v>219</v>
      </c>
      <c r="D28" s="88" t="s">
        <v>28</v>
      </c>
      <c r="E28" s="88" t="s">
        <v>88</v>
      </c>
      <c r="F28" s="88" t="s">
        <v>110</v>
      </c>
      <c r="G28" s="88" t="s">
        <v>7</v>
      </c>
      <c r="H28" s="88" t="s">
        <v>100</v>
      </c>
      <c r="I28" s="88" t="s">
        <v>55</v>
      </c>
      <c r="J28" s="88" t="s">
        <v>78</v>
      </c>
      <c r="K28" s="88" t="s">
        <v>112</v>
      </c>
      <c r="L28" s="315">
        <v>20000</v>
      </c>
      <c r="M28" s="86">
        <v>21923.87</v>
      </c>
      <c r="N28" s="71">
        <f t="shared" si="0"/>
        <v>109.61935</v>
      </c>
    </row>
    <row r="29" spans="1:14" ht="21" customHeight="1">
      <c r="A29" s="92">
        <v>6</v>
      </c>
      <c r="B29" s="83"/>
      <c r="C29" s="303" t="s">
        <v>115</v>
      </c>
      <c r="D29" s="75" t="s">
        <v>77</v>
      </c>
      <c r="E29" s="75" t="s">
        <v>88</v>
      </c>
      <c r="F29" s="75" t="s">
        <v>116</v>
      </c>
      <c r="G29" s="75" t="s">
        <v>18</v>
      </c>
      <c r="H29" s="75" t="s">
        <v>77</v>
      </c>
      <c r="I29" s="75" t="s">
        <v>18</v>
      </c>
      <c r="J29" s="75" t="s">
        <v>78</v>
      </c>
      <c r="K29" s="75" t="s">
        <v>77</v>
      </c>
      <c r="L29" s="313">
        <f>L30</f>
        <v>25199.95</v>
      </c>
      <c r="M29" s="76">
        <f>M30</f>
        <v>25196.53</v>
      </c>
      <c r="N29" s="71">
        <f t="shared" si="0"/>
        <v>99.98642854450107</v>
      </c>
    </row>
    <row r="30" spans="1:14" ht="41.25" customHeight="1">
      <c r="A30" s="92"/>
      <c r="B30" s="83"/>
      <c r="C30" s="304" t="s">
        <v>117</v>
      </c>
      <c r="D30" s="93" t="s">
        <v>118</v>
      </c>
      <c r="E30" s="93" t="s">
        <v>88</v>
      </c>
      <c r="F30" s="93" t="s">
        <v>116</v>
      </c>
      <c r="G30" s="93" t="s">
        <v>92</v>
      </c>
      <c r="H30" s="93" t="s">
        <v>77</v>
      </c>
      <c r="I30" s="93" t="s">
        <v>18</v>
      </c>
      <c r="J30" s="93" t="s">
        <v>78</v>
      </c>
      <c r="K30" s="93" t="s">
        <v>119</v>
      </c>
      <c r="L30" s="316">
        <f>L31+L32</f>
        <v>25199.95</v>
      </c>
      <c r="M30" s="91">
        <f>M31+M32</f>
        <v>25196.53</v>
      </c>
      <c r="N30" s="71">
        <f t="shared" si="0"/>
        <v>99.98642854450107</v>
      </c>
    </row>
    <row r="31" spans="1:14" ht="21.75" customHeight="1">
      <c r="A31" s="92"/>
      <c r="B31" s="83"/>
      <c r="C31" s="305" t="s">
        <v>120</v>
      </c>
      <c r="D31" s="84" t="s">
        <v>118</v>
      </c>
      <c r="E31" s="84" t="s">
        <v>88</v>
      </c>
      <c r="F31" s="84" t="s">
        <v>116</v>
      </c>
      <c r="G31" s="84" t="s">
        <v>92</v>
      </c>
      <c r="H31" s="84" t="s">
        <v>100</v>
      </c>
      <c r="I31" s="84" t="s">
        <v>55</v>
      </c>
      <c r="J31" s="84" t="s">
        <v>78</v>
      </c>
      <c r="K31" s="84" t="s">
        <v>119</v>
      </c>
      <c r="L31" s="315">
        <v>25199.95</v>
      </c>
      <c r="M31" s="86">
        <v>25196.53</v>
      </c>
      <c r="N31" s="71"/>
    </row>
    <row r="32" spans="1:14" ht="27" customHeight="1">
      <c r="A32" s="92"/>
      <c r="B32" s="83"/>
      <c r="C32" s="305" t="s">
        <v>120</v>
      </c>
      <c r="D32" s="84" t="s">
        <v>118</v>
      </c>
      <c r="E32" s="84" t="s">
        <v>88</v>
      </c>
      <c r="F32" s="84" t="s">
        <v>116</v>
      </c>
      <c r="G32" s="84" t="s">
        <v>92</v>
      </c>
      <c r="H32" s="84" t="s">
        <v>121</v>
      </c>
      <c r="I32" s="84" t="s">
        <v>55</v>
      </c>
      <c r="J32" s="84" t="s">
        <v>78</v>
      </c>
      <c r="K32" s="84" t="s">
        <v>119</v>
      </c>
      <c r="L32" s="317"/>
      <c r="M32" s="94"/>
      <c r="N32" s="71"/>
    </row>
    <row r="33" spans="1:14" ht="18.75" customHeight="1">
      <c r="A33" s="92">
        <v>7</v>
      </c>
      <c r="B33" s="83"/>
      <c r="C33" s="306" t="s">
        <v>122</v>
      </c>
      <c r="D33" s="89" t="s">
        <v>77</v>
      </c>
      <c r="E33" s="89" t="s">
        <v>88</v>
      </c>
      <c r="F33" s="89" t="s">
        <v>123</v>
      </c>
      <c r="G33" s="89" t="s">
        <v>18</v>
      </c>
      <c r="H33" s="89" t="s">
        <v>77</v>
      </c>
      <c r="I33" s="89" t="s">
        <v>18</v>
      </c>
      <c r="J33" s="89" t="s">
        <v>78</v>
      </c>
      <c r="K33" s="89" t="s">
        <v>77</v>
      </c>
      <c r="L33" s="313">
        <f>L34</f>
        <v>0</v>
      </c>
      <c r="M33" s="76">
        <f>M34</f>
        <v>0</v>
      </c>
      <c r="N33" s="71"/>
    </row>
    <row r="34" spans="1:14" s="77" customFormat="1" ht="19.5" customHeight="1">
      <c r="A34" s="78"/>
      <c r="B34" s="83"/>
      <c r="C34" s="307" t="s">
        <v>124</v>
      </c>
      <c r="D34" s="88" t="s">
        <v>77</v>
      </c>
      <c r="E34" s="88" t="s">
        <v>88</v>
      </c>
      <c r="F34" s="88" t="s">
        <v>123</v>
      </c>
      <c r="G34" s="88" t="s">
        <v>7</v>
      </c>
      <c r="H34" s="88" t="s">
        <v>77</v>
      </c>
      <c r="I34" s="88" t="s">
        <v>18</v>
      </c>
      <c r="J34" s="88" t="s">
        <v>78</v>
      </c>
      <c r="K34" s="88" t="s">
        <v>125</v>
      </c>
      <c r="L34" s="315">
        <f>L35</f>
        <v>0</v>
      </c>
      <c r="M34" s="86">
        <f>M35</f>
        <v>0</v>
      </c>
      <c r="N34" s="71"/>
    </row>
    <row r="35" spans="1:14" s="82" customFormat="1" ht="21" customHeight="1">
      <c r="A35" s="78"/>
      <c r="B35" s="83"/>
      <c r="C35" s="302" t="s">
        <v>126</v>
      </c>
      <c r="D35" s="88" t="s">
        <v>28</v>
      </c>
      <c r="E35" s="88" t="s">
        <v>88</v>
      </c>
      <c r="F35" s="88" t="s">
        <v>123</v>
      </c>
      <c r="G35" s="88" t="s">
        <v>7</v>
      </c>
      <c r="H35" s="88" t="s">
        <v>114</v>
      </c>
      <c r="I35" s="88" t="s">
        <v>55</v>
      </c>
      <c r="J35" s="88" t="s">
        <v>78</v>
      </c>
      <c r="K35" s="88" t="s">
        <v>125</v>
      </c>
      <c r="L35" s="315"/>
      <c r="M35" s="86"/>
      <c r="N35" s="71"/>
    </row>
    <row r="36" spans="1:14" ht="21.75" customHeight="1">
      <c r="A36" s="68" t="s">
        <v>127</v>
      </c>
      <c r="B36" s="95"/>
      <c r="C36" s="308" t="s">
        <v>128</v>
      </c>
      <c r="D36" s="96" t="s">
        <v>77</v>
      </c>
      <c r="E36" s="96" t="s">
        <v>129</v>
      </c>
      <c r="F36" s="96" t="s">
        <v>18</v>
      </c>
      <c r="G36" s="96" t="s">
        <v>18</v>
      </c>
      <c r="H36" s="96" t="s">
        <v>77</v>
      </c>
      <c r="I36" s="96" t="s">
        <v>18</v>
      </c>
      <c r="J36" s="96" t="s">
        <v>78</v>
      </c>
      <c r="K36" s="96" t="s">
        <v>77</v>
      </c>
      <c r="L36" s="312">
        <f>L37</f>
        <v>1626023.75</v>
      </c>
      <c r="M36" s="71">
        <f>M37</f>
        <v>1544488.55</v>
      </c>
      <c r="N36" s="71">
        <f t="shared" si="0"/>
        <v>94.98560829754177</v>
      </c>
    </row>
    <row r="37" spans="1:14" ht="30" customHeight="1">
      <c r="A37" s="73"/>
      <c r="B37" s="73"/>
      <c r="C37" s="297" t="s">
        <v>130</v>
      </c>
      <c r="D37" s="74" t="s">
        <v>77</v>
      </c>
      <c r="E37" s="75" t="s">
        <v>129</v>
      </c>
      <c r="F37" s="75" t="s">
        <v>8</v>
      </c>
      <c r="G37" s="75" t="s">
        <v>18</v>
      </c>
      <c r="H37" s="75" t="s">
        <v>77</v>
      </c>
      <c r="I37" s="75" t="s">
        <v>18</v>
      </c>
      <c r="J37" s="75" t="s">
        <v>78</v>
      </c>
      <c r="K37" s="75" t="s">
        <v>77</v>
      </c>
      <c r="L37" s="313">
        <f>L38+L40+L43+L45</f>
        <v>1626023.75</v>
      </c>
      <c r="M37" s="76">
        <f>M38+M40+M43+M45</f>
        <v>1544488.55</v>
      </c>
      <c r="N37" s="71">
        <f t="shared" si="0"/>
        <v>94.98560829754177</v>
      </c>
    </row>
    <row r="38" spans="1:14" ht="20.25" customHeight="1">
      <c r="A38" s="78" t="s">
        <v>81</v>
      </c>
      <c r="B38" s="78"/>
      <c r="C38" s="293" t="s">
        <v>131</v>
      </c>
      <c r="D38" s="80" t="s">
        <v>77</v>
      </c>
      <c r="E38" s="79" t="s">
        <v>129</v>
      </c>
      <c r="F38" s="79" t="s">
        <v>8</v>
      </c>
      <c r="G38" s="79" t="s">
        <v>5</v>
      </c>
      <c r="H38" s="79" t="s">
        <v>77</v>
      </c>
      <c r="I38" s="79" t="s">
        <v>18</v>
      </c>
      <c r="J38" s="79" t="s">
        <v>78</v>
      </c>
      <c r="K38" s="79" t="s">
        <v>132</v>
      </c>
      <c r="L38" s="314">
        <f>SUM(L39:L39)</f>
        <v>681000</v>
      </c>
      <c r="M38" s="81">
        <f>SUM(M39:M39)</f>
        <v>681000</v>
      </c>
      <c r="N38" s="71">
        <f t="shared" si="0"/>
        <v>100</v>
      </c>
    </row>
    <row r="39" spans="1:14" s="82" customFormat="1" ht="16.5" customHeight="1">
      <c r="A39" s="83"/>
      <c r="B39" s="83"/>
      <c r="C39" s="294" t="s">
        <v>133</v>
      </c>
      <c r="D39" s="84" t="s">
        <v>28</v>
      </c>
      <c r="E39" s="84" t="s">
        <v>129</v>
      </c>
      <c r="F39" s="84" t="s">
        <v>8</v>
      </c>
      <c r="G39" s="84" t="s">
        <v>5</v>
      </c>
      <c r="H39" s="84" t="s">
        <v>16</v>
      </c>
      <c r="I39" s="84" t="s">
        <v>55</v>
      </c>
      <c r="J39" s="84" t="s">
        <v>78</v>
      </c>
      <c r="K39" s="84" t="s">
        <v>132</v>
      </c>
      <c r="L39" s="315">
        <v>681000</v>
      </c>
      <c r="M39" s="86">
        <v>681000</v>
      </c>
      <c r="N39" s="71">
        <f t="shared" si="0"/>
        <v>100</v>
      </c>
    </row>
    <row r="40" spans="1:14" ht="21" customHeight="1">
      <c r="A40" s="78" t="s">
        <v>134</v>
      </c>
      <c r="B40" s="83"/>
      <c r="C40" s="293" t="s">
        <v>135</v>
      </c>
      <c r="D40" s="80" t="s">
        <v>77</v>
      </c>
      <c r="E40" s="79" t="s">
        <v>129</v>
      </c>
      <c r="F40" s="79" t="s">
        <v>8</v>
      </c>
      <c r="G40" s="79" t="s">
        <v>8</v>
      </c>
      <c r="H40" s="79" t="s">
        <v>77</v>
      </c>
      <c r="I40" s="79" t="s">
        <v>18</v>
      </c>
      <c r="J40" s="79" t="s">
        <v>78</v>
      </c>
      <c r="K40" s="79" t="s">
        <v>132</v>
      </c>
      <c r="L40" s="314">
        <f>L41+L42</f>
        <v>763000</v>
      </c>
      <c r="M40" s="81">
        <f>M41+M42</f>
        <v>681464.8</v>
      </c>
      <c r="N40" s="71">
        <f t="shared" si="0"/>
        <v>89.31386631716907</v>
      </c>
    </row>
    <row r="41" spans="1:14" ht="29.25" customHeight="1">
      <c r="A41" s="78"/>
      <c r="B41" s="83"/>
      <c r="C41" s="309" t="s">
        <v>192</v>
      </c>
      <c r="D41" s="87" t="s">
        <v>28</v>
      </c>
      <c r="E41" s="87" t="s">
        <v>129</v>
      </c>
      <c r="F41" s="87" t="s">
        <v>8</v>
      </c>
      <c r="G41" s="87" t="s">
        <v>8</v>
      </c>
      <c r="H41" s="87" t="s">
        <v>191</v>
      </c>
      <c r="I41" s="87" t="s">
        <v>55</v>
      </c>
      <c r="J41" s="87" t="s">
        <v>78</v>
      </c>
      <c r="K41" s="87" t="s">
        <v>132</v>
      </c>
      <c r="L41" s="315">
        <v>323000</v>
      </c>
      <c r="M41" s="86">
        <v>241464.8</v>
      </c>
      <c r="N41" s="71">
        <f t="shared" si="0"/>
        <v>74.7569040247678</v>
      </c>
    </row>
    <row r="42" spans="1:14" ht="19.5" customHeight="1">
      <c r="A42" s="83"/>
      <c r="B42" s="83"/>
      <c r="C42" s="302" t="s">
        <v>136</v>
      </c>
      <c r="D42" s="84" t="s">
        <v>28</v>
      </c>
      <c r="E42" s="84" t="s">
        <v>129</v>
      </c>
      <c r="F42" s="84" t="s">
        <v>8</v>
      </c>
      <c r="G42" s="84" t="s">
        <v>8</v>
      </c>
      <c r="H42" s="84" t="s">
        <v>137</v>
      </c>
      <c r="I42" s="84" t="s">
        <v>55</v>
      </c>
      <c r="J42" s="84" t="s">
        <v>78</v>
      </c>
      <c r="K42" s="84" t="s">
        <v>132</v>
      </c>
      <c r="L42" s="315">
        <v>440000</v>
      </c>
      <c r="M42" s="86">
        <v>440000</v>
      </c>
      <c r="N42" s="71">
        <f t="shared" si="0"/>
        <v>100</v>
      </c>
    </row>
    <row r="43" spans="1:14" s="82" customFormat="1" ht="21" customHeight="1">
      <c r="A43" s="78" t="s">
        <v>138</v>
      </c>
      <c r="B43" s="78"/>
      <c r="C43" s="293" t="s">
        <v>139</v>
      </c>
      <c r="D43" s="80" t="s">
        <v>77</v>
      </c>
      <c r="E43" s="79" t="s">
        <v>129</v>
      </c>
      <c r="F43" s="79" t="s">
        <v>8</v>
      </c>
      <c r="G43" s="79" t="s">
        <v>10</v>
      </c>
      <c r="H43" s="79" t="s">
        <v>77</v>
      </c>
      <c r="I43" s="79" t="s">
        <v>18</v>
      </c>
      <c r="J43" s="79" t="s">
        <v>78</v>
      </c>
      <c r="K43" s="79" t="s">
        <v>132</v>
      </c>
      <c r="L43" s="314">
        <f>L44</f>
        <v>70800</v>
      </c>
      <c r="M43" s="81">
        <f>M44</f>
        <v>70800</v>
      </c>
      <c r="N43" s="71">
        <f t="shared" si="0"/>
        <v>100</v>
      </c>
    </row>
    <row r="44" spans="1:14" ht="35.25" customHeight="1">
      <c r="A44" s="83"/>
      <c r="B44" s="83"/>
      <c r="C44" s="310" t="s">
        <v>140</v>
      </c>
      <c r="D44" s="84" t="s">
        <v>28</v>
      </c>
      <c r="E44" s="84" t="s">
        <v>129</v>
      </c>
      <c r="F44" s="84" t="s">
        <v>8</v>
      </c>
      <c r="G44" s="84" t="s">
        <v>10</v>
      </c>
      <c r="H44" s="84" t="s">
        <v>141</v>
      </c>
      <c r="I44" s="84" t="s">
        <v>55</v>
      </c>
      <c r="J44" s="84" t="s">
        <v>78</v>
      </c>
      <c r="K44" s="84" t="s">
        <v>132</v>
      </c>
      <c r="L44" s="315">
        <v>70800</v>
      </c>
      <c r="M44" s="86">
        <v>70800</v>
      </c>
      <c r="N44" s="71">
        <f t="shared" si="0"/>
        <v>100</v>
      </c>
    </row>
    <row r="45" spans="1:14" ht="15.75">
      <c r="A45" s="78" t="s">
        <v>142</v>
      </c>
      <c r="B45" s="78"/>
      <c r="C45" s="293" t="s">
        <v>39</v>
      </c>
      <c r="D45" s="79" t="s">
        <v>77</v>
      </c>
      <c r="E45" s="79" t="s">
        <v>129</v>
      </c>
      <c r="F45" s="79" t="s">
        <v>8</v>
      </c>
      <c r="G45" s="79" t="s">
        <v>11</v>
      </c>
      <c r="H45" s="79" t="s">
        <v>77</v>
      </c>
      <c r="I45" s="79" t="s">
        <v>18</v>
      </c>
      <c r="J45" s="79" t="s">
        <v>78</v>
      </c>
      <c r="K45" s="79" t="s">
        <v>132</v>
      </c>
      <c r="L45" s="314">
        <f>L46</f>
        <v>111223.75</v>
      </c>
      <c r="M45" s="81">
        <f>M46</f>
        <v>111223.75</v>
      </c>
      <c r="N45" s="71">
        <f t="shared" si="0"/>
        <v>100</v>
      </c>
    </row>
    <row r="46" spans="1:14" ht="33" customHeight="1">
      <c r="A46" s="83"/>
      <c r="B46" s="83"/>
      <c r="C46" s="294" t="s">
        <v>143</v>
      </c>
      <c r="D46" s="84" t="s">
        <v>28</v>
      </c>
      <c r="E46" s="84" t="s">
        <v>129</v>
      </c>
      <c r="F46" s="84" t="s">
        <v>8</v>
      </c>
      <c r="G46" s="84" t="s">
        <v>11</v>
      </c>
      <c r="H46" s="84" t="s">
        <v>144</v>
      </c>
      <c r="I46" s="84" t="s">
        <v>55</v>
      </c>
      <c r="J46" s="84" t="s">
        <v>78</v>
      </c>
      <c r="K46" s="84" t="s">
        <v>132</v>
      </c>
      <c r="L46" s="315">
        <v>111223.75</v>
      </c>
      <c r="M46" s="86">
        <v>111223.75</v>
      </c>
      <c r="N46" s="71">
        <f t="shared" si="0"/>
        <v>100</v>
      </c>
    </row>
    <row r="47" spans="1:14" ht="15.75">
      <c r="A47" s="68"/>
      <c r="B47" s="68"/>
      <c r="C47" s="311" t="s">
        <v>145</v>
      </c>
      <c r="D47" s="96"/>
      <c r="E47" s="96"/>
      <c r="F47" s="96"/>
      <c r="G47" s="96"/>
      <c r="H47" s="96"/>
      <c r="I47" s="96"/>
      <c r="J47" s="96"/>
      <c r="K47" s="96"/>
      <c r="L47" s="312">
        <f>L8+L36</f>
        <v>2216065</v>
      </c>
      <c r="M47" s="71">
        <f>M8+M36</f>
        <v>2096501.1</v>
      </c>
      <c r="N47" s="71">
        <f t="shared" si="0"/>
        <v>94.60467540437668</v>
      </c>
    </row>
    <row r="48" ht="15.75">
      <c r="C48" s="97"/>
    </row>
  </sheetData>
  <sheetProtection/>
  <mergeCells count="7">
    <mergeCell ref="A4:M4"/>
    <mergeCell ref="M6:M7"/>
    <mergeCell ref="N6:N7"/>
    <mergeCell ref="A6:A7"/>
    <mergeCell ref="C6:C7"/>
    <mergeCell ref="D6:K6"/>
    <mergeCell ref="L6:L7"/>
  </mergeCells>
  <printOptions/>
  <pageMargins left="0.75" right="0.75" top="0.53" bottom="0.17" header="0.5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7.875" style="0" customWidth="1"/>
    <col min="2" max="2" width="6.2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6.25390625" style="0" customWidth="1"/>
    <col min="10" max="10" width="16.625" style="0" customWidth="1"/>
    <col min="11" max="11" width="11.25390625" style="0" customWidth="1"/>
  </cols>
  <sheetData>
    <row r="1" ht="12.75">
      <c r="B1" t="s">
        <v>174</v>
      </c>
    </row>
    <row r="2" ht="12.75">
      <c r="A2" t="s">
        <v>220</v>
      </c>
    </row>
    <row r="4" spans="1:10" ht="30" customHeight="1">
      <c r="A4" s="256" t="s">
        <v>221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9" ht="13.5" thickBot="1">
      <c r="A5" s="2"/>
      <c r="B5" s="2"/>
      <c r="C5" s="1"/>
      <c r="D5" s="1"/>
      <c r="E5" s="4"/>
      <c r="F5" s="4"/>
      <c r="G5" s="4"/>
      <c r="H5" s="4"/>
      <c r="I5" s="5" t="s">
        <v>41</v>
      </c>
    </row>
    <row r="6" spans="1:11" ht="12.75" customHeight="1">
      <c r="A6" s="261" t="s">
        <v>3</v>
      </c>
      <c r="B6" s="259" t="s">
        <v>27</v>
      </c>
      <c r="C6" s="263" t="s">
        <v>4</v>
      </c>
      <c r="D6" s="266" t="s">
        <v>9</v>
      </c>
      <c r="E6" s="269" t="s">
        <v>14</v>
      </c>
      <c r="F6" s="270"/>
      <c r="G6" s="271"/>
      <c r="H6" s="276" t="s">
        <v>15</v>
      </c>
      <c r="I6" s="257" t="s">
        <v>175</v>
      </c>
      <c r="J6" s="257" t="s">
        <v>176</v>
      </c>
      <c r="K6" s="257" t="s">
        <v>171</v>
      </c>
    </row>
    <row r="7" spans="1:11" ht="12.75">
      <c r="A7" s="262"/>
      <c r="B7" s="260"/>
      <c r="C7" s="264"/>
      <c r="D7" s="267"/>
      <c r="E7" s="272"/>
      <c r="F7" s="273"/>
      <c r="G7" s="274"/>
      <c r="H7" s="277"/>
      <c r="I7" s="258"/>
      <c r="J7" s="258"/>
      <c r="K7" s="258"/>
    </row>
    <row r="8" spans="1:11" ht="12.75">
      <c r="A8" s="262"/>
      <c r="B8" s="260"/>
      <c r="C8" s="264"/>
      <c r="D8" s="267"/>
      <c r="E8" s="272"/>
      <c r="F8" s="273"/>
      <c r="G8" s="274"/>
      <c r="H8" s="277"/>
      <c r="I8" s="258"/>
      <c r="J8" s="258"/>
      <c r="K8" s="258"/>
    </row>
    <row r="9" spans="1:11" ht="12.75">
      <c r="A9" s="262"/>
      <c r="B9" s="260"/>
      <c r="C9" s="264"/>
      <c r="D9" s="267"/>
      <c r="E9" s="272"/>
      <c r="F9" s="273"/>
      <c r="G9" s="274"/>
      <c r="H9" s="277"/>
      <c r="I9" s="258"/>
      <c r="J9" s="258"/>
      <c r="K9" s="258"/>
    </row>
    <row r="10" spans="1:11" ht="12.75">
      <c r="A10" s="262"/>
      <c r="B10" s="260"/>
      <c r="C10" s="264"/>
      <c r="D10" s="267"/>
      <c r="E10" s="272"/>
      <c r="F10" s="273"/>
      <c r="G10" s="274"/>
      <c r="H10" s="277"/>
      <c r="I10" s="258"/>
      <c r="J10" s="258"/>
      <c r="K10" s="258"/>
    </row>
    <row r="11" spans="1:11" ht="13.5" thickBot="1">
      <c r="A11" s="262"/>
      <c r="B11" s="260"/>
      <c r="C11" s="265"/>
      <c r="D11" s="268"/>
      <c r="E11" s="272"/>
      <c r="F11" s="275"/>
      <c r="G11" s="274"/>
      <c r="H11" s="278"/>
      <c r="I11" s="258"/>
      <c r="J11" s="258"/>
      <c r="K11" s="258"/>
    </row>
    <row r="12" spans="1:11" ht="18.75">
      <c r="A12" s="318" t="s">
        <v>26</v>
      </c>
      <c r="B12" s="319" t="s">
        <v>28</v>
      </c>
      <c r="C12" s="245"/>
      <c r="D12" s="245"/>
      <c r="E12" s="320"/>
      <c r="F12" s="321"/>
      <c r="G12" s="322"/>
      <c r="H12" s="245"/>
      <c r="I12" s="132">
        <f>I94</f>
        <v>2356065</v>
      </c>
      <c r="J12" s="132">
        <f>J94</f>
        <v>2070659.2599999998</v>
      </c>
      <c r="K12" s="127">
        <f>J12/I12*100</f>
        <v>87.88633844991543</v>
      </c>
    </row>
    <row r="13" spans="1:11" ht="18.75">
      <c r="A13" s="323" t="s">
        <v>12</v>
      </c>
      <c r="B13" s="133" t="s">
        <v>28</v>
      </c>
      <c r="C13" s="324" t="s">
        <v>5</v>
      </c>
      <c r="D13" s="325"/>
      <c r="E13" s="325"/>
      <c r="F13" s="325"/>
      <c r="G13" s="325"/>
      <c r="H13" s="326"/>
      <c r="I13" s="145">
        <f>I14+I18+I28</f>
        <v>757835.42</v>
      </c>
      <c r="J13" s="145">
        <f>J14+J18+J28</f>
        <v>757825.42</v>
      </c>
      <c r="K13" s="128">
        <f aca="true" t="shared" si="0" ref="K13:K76">J13/I13*100</f>
        <v>99.99868045228078</v>
      </c>
    </row>
    <row r="14" spans="1:11" ht="27.75" customHeight="1">
      <c r="A14" s="16" t="s">
        <v>193</v>
      </c>
      <c r="B14" s="36" t="s">
        <v>28</v>
      </c>
      <c r="C14" s="11" t="s">
        <v>5</v>
      </c>
      <c r="D14" s="6" t="s">
        <v>8</v>
      </c>
      <c r="E14" s="6"/>
      <c r="F14" s="6"/>
      <c r="G14" s="6"/>
      <c r="H14" s="48"/>
      <c r="I14" s="40">
        <f>I15</f>
        <v>345627.77</v>
      </c>
      <c r="J14" s="40">
        <f aca="true" t="shared" si="1" ref="I14:J16">J15</f>
        <v>345627.77</v>
      </c>
      <c r="K14" s="128">
        <f t="shared" si="0"/>
        <v>100</v>
      </c>
    </row>
    <row r="15" spans="1:11" ht="27" customHeight="1">
      <c r="A15" s="17" t="s">
        <v>19</v>
      </c>
      <c r="B15" s="34" t="s">
        <v>28</v>
      </c>
      <c r="C15" s="12" t="s">
        <v>5</v>
      </c>
      <c r="D15" s="10" t="s">
        <v>8</v>
      </c>
      <c r="E15" s="10" t="s">
        <v>32</v>
      </c>
      <c r="F15" s="10" t="s">
        <v>18</v>
      </c>
      <c r="G15" s="10" t="s">
        <v>18</v>
      </c>
      <c r="H15" s="55"/>
      <c r="I15" s="39">
        <f>I16</f>
        <v>345627.77</v>
      </c>
      <c r="J15" s="39">
        <f t="shared" si="1"/>
        <v>345627.77</v>
      </c>
      <c r="K15" s="128">
        <f t="shared" si="0"/>
        <v>100</v>
      </c>
    </row>
    <row r="16" spans="1:11" ht="18" customHeight="1">
      <c r="A16" s="134" t="s">
        <v>33</v>
      </c>
      <c r="B16" s="35" t="s">
        <v>28</v>
      </c>
      <c r="C16" s="21" t="s">
        <v>5</v>
      </c>
      <c r="D16" s="22" t="s">
        <v>8</v>
      </c>
      <c r="E16" s="22" t="s">
        <v>32</v>
      </c>
      <c r="F16" s="22" t="s">
        <v>10</v>
      </c>
      <c r="G16" s="22" t="s">
        <v>18</v>
      </c>
      <c r="H16" s="57"/>
      <c r="I16" s="37">
        <f>I17</f>
        <v>345627.77</v>
      </c>
      <c r="J16" s="37">
        <f t="shared" si="1"/>
        <v>345627.77</v>
      </c>
      <c r="K16" s="128">
        <f t="shared" si="0"/>
        <v>100</v>
      </c>
    </row>
    <row r="17" spans="1:11" ht="20.25" customHeight="1">
      <c r="A17" s="135" t="s">
        <v>34</v>
      </c>
      <c r="B17" s="33" t="s">
        <v>28</v>
      </c>
      <c r="C17" s="24" t="s">
        <v>5</v>
      </c>
      <c r="D17" s="7" t="s">
        <v>8</v>
      </c>
      <c r="E17" s="7" t="s">
        <v>32</v>
      </c>
      <c r="F17" s="7" t="s">
        <v>10</v>
      </c>
      <c r="G17" s="7" t="s">
        <v>18</v>
      </c>
      <c r="H17" s="52" t="s">
        <v>35</v>
      </c>
      <c r="I17" s="38">
        <v>345627.77</v>
      </c>
      <c r="J17" s="38">
        <v>345627.77</v>
      </c>
      <c r="K17" s="128">
        <f t="shared" si="0"/>
        <v>100</v>
      </c>
    </row>
    <row r="18" spans="1:11" ht="42" customHeight="1">
      <c r="A18" s="16" t="s">
        <v>22</v>
      </c>
      <c r="B18" s="36" t="s">
        <v>28</v>
      </c>
      <c r="C18" s="11" t="s">
        <v>5</v>
      </c>
      <c r="D18" s="6" t="s">
        <v>11</v>
      </c>
      <c r="E18" s="6"/>
      <c r="F18" s="6"/>
      <c r="G18" s="6"/>
      <c r="H18" s="48"/>
      <c r="I18" s="40">
        <f>I19</f>
        <v>412207.65</v>
      </c>
      <c r="J18" s="40">
        <f>J19</f>
        <v>412197.65</v>
      </c>
      <c r="K18" s="128">
        <f t="shared" si="0"/>
        <v>99.99757403823048</v>
      </c>
    </row>
    <row r="19" spans="1:11" ht="27.75" customHeight="1">
      <c r="A19" s="17" t="s">
        <v>19</v>
      </c>
      <c r="B19" s="34" t="s">
        <v>28</v>
      </c>
      <c r="C19" s="12" t="s">
        <v>5</v>
      </c>
      <c r="D19" s="10" t="s">
        <v>11</v>
      </c>
      <c r="E19" s="10" t="s">
        <v>32</v>
      </c>
      <c r="F19" s="10" t="s">
        <v>18</v>
      </c>
      <c r="G19" s="10" t="s">
        <v>18</v>
      </c>
      <c r="H19" s="55"/>
      <c r="I19" s="39">
        <f>I20+I22+I24+I26</f>
        <v>412207.65</v>
      </c>
      <c r="J19" s="39">
        <f>J20+J22+J24+J26</f>
        <v>412197.65</v>
      </c>
      <c r="K19" s="128">
        <f t="shared" si="0"/>
        <v>99.99757403823048</v>
      </c>
    </row>
    <row r="20" spans="1:11" ht="20.25" customHeight="1">
      <c r="A20" s="23" t="s">
        <v>2</v>
      </c>
      <c r="B20" s="35" t="s">
        <v>28</v>
      </c>
      <c r="C20" s="21" t="s">
        <v>5</v>
      </c>
      <c r="D20" s="22" t="s">
        <v>11</v>
      </c>
      <c r="E20" s="22" t="s">
        <v>32</v>
      </c>
      <c r="F20" s="22" t="s">
        <v>11</v>
      </c>
      <c r="G20" s="22" t="s">
        <v>18</v>
      </c>
      <c r="H20" s="57"/>
      <c r="I20" s="37">
        <f>I21</f>
        <v>402207.65</v>
      </c>
      <c r="J20" s="37">
        <f>J21</f>
        <v>402197.65</v>
      </c>
      <c r="K20" s="128">
        <f t="shared" si="0"/>
        <v>99.99751372207864</v>
      </c>
    </row>
    <row r="21" spans="1:11" ht="20.25" customHeight="1">
      <c r="A21" s="136" t="s">
        <v>34</v>
      </c>
      <c r="B21" s="33" t="s">
        <v>28</v>
      </c>
      <c r="C21" s="13" t="s">
        <v>5</v>
      </c>
      <c r="D21" s="7" t="s">
        <v>11</v>
      </c>
      <c r="E21" s="7" t="s">
        <v>32</v>
      </c>
      <c r="F21" s="7" t="s">
        <v>11</v>
      </c>
      <c r="G21" s="7" t="s">
        <v>18</v>
      </c>
      <c r="H21" s="52" t="s">
        <v>35</v>
      </c>
      <c r="I21" s="38">
        <v>402207.65</v>
      </c>
      <c r="J21" s="38">
        <v>402197.65</v>
      </c>
      <c r="K21" s="128">
        <f t="shared" si="0"/>
        <v>99.99751372207864</v>
      </c>
    </row>
    <row r="22" spans="1:11" ht="131.25" customHeight="1">
      <c r="A22" s="137" t="s">
        <v>42</v>
      </c>
      <c r="B22" s="138" t="s">
        <v>28</v>
      </c>
      <c r="C22" s="25" t="s">
        <v>5</v>
      </c>
      <c r="D22" s="22" t="s">
        <v>11</v>
      </c>
      <c r="E22" s="22" t="s">
        <v>32</v>
      </c>
      <c r="F22" s="22" t="s">
        <v>11</v>
      </c>
      <c r="G22" s="22" t="s">
        <v>5</v>
      </c>
      <c r="H22" s="57"/>
      <c r="I22" s="37">
        <f>I23</f>
        <v>10000</v>
      </c>
      <c r="J22" s="37">
        <f>J23</f>
        <v>10000</v>
      </c>
      <c r="K22" s="128">
        <f t="shared" si="0"/>
        <v>100</v>
      </c>
    </row>
    <row r="23" spans="1:11" ht="21" customHeight="1">
      <c r="A23" s="136" t="s">
        <v>39</v>
      </c>
      <c r="B23" s="33" t="s">
        <v>28</v>
      </c>
      <c r="C23" s="13" t="s">
        <v>5</v>
      </c>
      <c r="D23" s="7" t="s">
        <v>11</v>
      </c>
      <c r="E23" s="7" t="s">
        <v>32</v>
      </c>
      <c r="F23" s="7" t="s">
        <v>11</v>
      </c>
      <c r="G23" s="7" t="s">
        <v>5</v>
      </c>
      <c r="H23" s="52" t="s">
        <v>40</v>
      </c>
      <c r="I23" s="38">
        <v>10000</v>
      </c>
      <c r="J23" s="38">
        <v>10000</v>
      </c>
      <c r="K23" s="128">
        <f t="shared" si="0"/>
        <v>100</v>
      </c>
    </row>
    <row r="24" spans="1:11" ht="28.5" customHeight="1" hidden="1">
      <c r="A24" s="139" t="s">
        <v>43</v>
      </c>
      <c r="B24" s="138" t="s">
        <v>28</v>
      </c>
      <c r="C24" s="21" t="s">
        <v>5</v>
      </c>
      <c r="D24" s="22" t="s">
        <v>11</v>
      </c>
      <c r="E24" s="22" t="s">
        <v>32</v>
      </c>
      <c r="F24" s="22" t="s">
        <v>11</v>
      </c>
      <c r="G24" s="22" t="s">
        <v>8</v>
      </c>
      <c r="H24" s="57"/>
      <c r="I24" s="37">
        <f>I25</f>
        <v>0</v>
      </c>
      <c r="J24" s="37">
        <f>J25</f>
        <v>0</v>
      </c>
      <c r="K24" s="128" t="e">
        <f t="shared" si="0"/>
        <v>#DIV/0!</v>
      </c>
    </row>
    <row r="25" spans="1:11" ht="16.5" customHeight="1" hidden="1">
      <c r="A25" s="136" t="s">
        <v>39</v>
      </c>
      <c r="B25" s="33" t="s">
        <v>28</v>
      </c>
      <c r="C25" s="13" t="s">
        <v>5</v>
      </c>
      <c r="D25" s="7" t="s">
        <v>11</v>
      </c>
      <c r="E25" s="7" t="s">
        <v>32</v>
      </c>
      <c r="F25" s="7" t="s">
        <v>11</v>
      </c>
      <c r="G25" s="7" t="s">
        <v>8</v>
      </c>
      <c r="H25" s="52" t="s">
        <v>40</v>
      </c>
      <c r="I25" s="38"/>
      <c r="J25" s="38"/>
      <c r="K25" s="128" t="e">
        <f t="shared" si="0"/>
        <v>#DIV/0!</v>
      </c>
    </row>
    <row r="26" spans="1:11" ht="64.5" customHeight="1" hidden="1">
      <c r="A26" s="139" t="s">
        <v>184</v>
      </c>
      <c r="B26" s="21" t="s">
        <v>28</v>
      </c>
      <c r="C26" s="21" t="s">
        <v>5</v>
      </c>
      <c r="D26" s="22" t="s">
        <v>11</v>
      </c>
      <c r="E26" s="22" t="s">
        <v>32</v>
      </c>
      <c r="F26" s="22" t="s">
        <v>11</v>
      </c>
      <c r="G26" s="22" t="s">
        <v>8</v>
      </c>
      <c r="H26" s="57"/>
      <c r="I26" s="37">
        <f>I27</f>
        <v>0</v>
      </c>
      <c r="J26" s="37">
        <f>J27</f>
        <v>0</v>
      </c>
      <c r="K26" s="128" t="e">
        <f t="shared" si="0"/>
        <v>#DIV/0!</v>
      </c>
    </row>
    <row r="27" spans="1:11" ht="16.5" customHeight="1" hidden="1">
      <c r="A27" s="136" t="s">
        <v>39</v>
      </c>
      <c r="B27" s="13" t="s">
        <v>28</v>
      </c>
      <c r="C27" s="13" t="s">
        <v>5</v>
      </c>
      <c r="D27" s="7" t="s">
        <v>11</v>
      </c>
      <c r="E27" s="7" t="s">
        <v>32</v>
      </c>
      <c r="F27" s="7" t="s">
        <v>11</v>
      </c>
      <c r="G27" s="7" t="s">
        <v>10</v>
      </c>
      <c r="H27" s="52" t="s">
        <v>40</v>
      </c>
      <c r="I27" s="38"/>
      <c r="J27" s="38"/>
      <c r="K27" s="128" t="e">
        <f t="shared" si="0"/>
        <v>#DIV/0!</v>
      </c>
    </row>
    <row r="28" spans="1:11" ht="18.75" hidden="1">
      <c r="A28" s="46" t="s">
        <v>49</v>
      </c>
      <c r="B28" s="36" t="s">
        <v>28</v>
      </c>
      <c r="C28" s="47" t="s">
        <v>5</v>
      </c>
      <c r="D28" s="6" t="s">
        <v>50</v>
      </c>
      <c r="E28" s="6"/>
      <c r="F28" s="6"/>
      <c r="G28" s="6"/>
      <c r="H28" s="48"/>
      <c r="I28" s="40">
        <f>I29</f>
        <v>0</v>
      </c>
      <c r="J28" s="40">
        <f>J29</f>
        <v>0</v>
      </c>
      <c r="K28" s="128" t="e">
        <f t="shared" si="0"/>
        <v>#DIV/0!</v>
      </c>
    </row>
    <row r="29" spans="1:11" ht="18.75" hidden="1">
      <c r="A29" s="140" t="s">
        <v>51</v>
      </c>
      <c r="B29" s="34" t="s">
        <v>28</v>
      </c>
      <c r="C29" s="49" t="s">
        <v>5</v>
      </c>
      <c r="D29" s="20" t="s">
        <v>50</v>
      </c>
      <c r="E29" s="20" t="s">
        <v>52</v>
      </c>
      <c r="F29" s="20" t="s">
        <v>18</v>
      </c>
      <c r="G29" s="20" t="s">
        <v>18</v>
      </c>
      <c r="H29" s="50"/>
      <c r="I29" s="39">
        <f>I30</f>
        <v>0</v>
      </c>
      <c r="J29" s="39">
        <f>J30</f>
        <v>0</v>
      </c>
      <c r="K29" s="128" t="e">
        <f t="shared" si="0"/>
        <v>#DIV/0!</v>
      </c>
    </row>
    <row r="30" spans="1:11" ht="51" hidden="1">
      <c r="A30" s="218" t="s">
        <v>53</v>
      </c>
      <c r="B30" s="33" t="s">
        <v>28</v>
      </c>
      <c r="C30" s="51" t="s">
        <v>5</v>
      </c>
      <c r="D30" s="7" t="s">
        <v>50</v>
      </c>
      <c r="E30" s="7" t="s">
        <v>52</v>
      </c>
      <c r="F30" s="8" t="s">
        <v>18</v>
      </c>
      <c r="G30" s="8" t="s">
        <v>18</v>
      </c>
      <c r="H30" s="52" t="s">
        <v>35</v>
      </c>
      <c r="I30" s="38"/>
      <c r="J30" s="38"/>
      <c r="K30" s="128" t="e">
        <f t="shared" si="0"/>
        <v>#DIV/0!</v>
      </c>
    </row>
    <row r="31" spans="1:11" ht="18.75">
      <c r="A31" s="141" t="s">
        <v>23</v>
      </c>
      <c r="B31" s="133" t="s">
        <v>28</v>
      </c>
      <c r="C31" s="142" t="s">
        <v>8</v>
      </c>
      <c r="D31" s="143"/>
      <c r="E31" s="143"/>
      <c r="F31" s="143"/>
      <c r="G31" s="143"/>
      <c r="H31" s="144"/>
      <c r="I31" s="145">
        <f>I32</f>
        <v>70800</v>
      </c>
      <c r="J31" s="145">
        <f aca="true" t="shared" si="2" ref="I31:J34">J32</f>
        <v>70800</v>
      </c>
      <c r="K31" s="128">
        <f t="shared" si="0"/>
        <v>100</v>
      </c>
    </row>
    <row r="32" spans="1:11" ht="18.75">
      <c r="A32" s="16" t="s">
        <v>24</v>
      </c>
      <c r="B32" s="36" t="s">
        <v>28</v>
      </c>
      <c r="C32" s="11" t="s">
        <v>8</v>
      </c>
      <c r="D32" s="6" t="s">
        <v>10</v>
      </c>
      <c r="E32" s="6"/>
      <c r="F32" s="6"/>
      <c r="G32" s="6"/>
      <c r="H32" s="48"/>
      <c r="I32" s="40">
        <f>I33</f>
        <v>70800</v>
      </c>
      <c r="J32" s="40">
        <f t="shared" si="2"/>
        <v>70800</v>
      </c>
      <c r="K32" s="128">
        <f t="shared" si="0"/>
        <v>100</v>
      </c>
    </row>
    <row r="33" spans="1:11" ht="18.75">
      <c r="A33" s="146" t="s">
        <v>19</v>
      </c>
      <c r="B33" s="34" t="s">
        <v>28</v>
      </c>
      <c r="C33" s="19" t="s">
        <v>8</v>
      </c>
      <c r="D33" s="20" t="s">
        <v>10</v>
      </c>
      <c r="E33" s="20" t="s">
        <v>16</v>
      </c>
      <c r="F33" s="20" t="s">
        <v>18</v>
      </c>
      <c r="G33" s="20" t="s">
        <v>18</v>
      </c>
      <c r="H33" s="50"/>
      <c r="I33" s="39">
        <f>I34</f>
        <v>70800</v>
      </c>
      <c r="J33" s="39">
        <f t="shared" si="2"/>
        <v>70800</v>
      </c>
      <c r="K33" s="128">
        <f t="shared" si="0"/>
        <v>100</v>
      </c>
    </row>
    <row r="34" spans="1:11" ht="24.75" customHeight="1">
      <c r="A34" s="137" t="s">
        <v>25</v>
      </c>
      <c r="B34" s="35" t="s">
        <v>28</v>
      </c>
      <c r="C34" s="25" t="s">
        <v>8</v>
      </c>
      <c r="D34" s="22" t="s">
        <v>10</v>
      </c>
      <c r="E34" s="22" t="s">
        <v>16</v>
      </c>
      <c r="F34" s="22" t="s">
        <v>36</v>
      </c>
      <c r="G34" s="22" t="s">
        <v>18</v>
      </c>
      <c r="H34" s="57"/>
      <c r="I34" s="37">
        <f>I35</f>
        <v>70800</v>
      </c>
      <c r="J34" s="37">
        <f t="shared" si="2"/>
        <v>70800</v>
      </c>
      <c r="K34" s="128">
        <f t="shared" si="0"/>
        <v>100</v>
      </c>
    </row>
    <row r="35" spans="1:11" ht="18.75">
      <c r="A35" s="135" t="s">
        <v>34</v>
      </c>
      <c r="B35" s="33" t="s">
        <v>28</v>
      </c>
      <c r="C35" s="24" t="s">
        <v>8</v>
      </c>
      <c r="D35" s="7" t="s">
        <v>10</v>
      </c>
      <c r="E35" s="7" t="s">
        <v>16</v>
      </c>
      <c r="F35" s="7" t="s">
        <v>36</v>
      </c>
      <c r="G35" s="7" t="s">
        <v>18</v>
      </c>
      <c r="H35" s="52" t="s">
        <v>35</v>
      </c>
      <c r="I35" s="38">
        <v>70800</v>
      </c>
      <c r="J35" s="38">
        <v>70800</v>
      </c>
      <c r="K35" s="128">
        <f t="shared" si="0"/>
        <v>100</v>
      </c>
    </row>
    <row r="36" spans="1:11" ht="31.5">
      <c r="A36" s="147" t="s">
        <v>194</v>
      </c>
      <c r="B36" s="133" t="s">
        <v>28</v>
      </c>
      <c r="C36" s="126" t="s">
        <v>10</v>
      </c>
      <c r="D36" s="148"/>
      <c r="E36" s="123"/>
      <c r="F36" s="123"/>
      <c r="G36" s="123"/>
      <c r="H36" s="125"/>
      <c r="I36" s="124">
        <f>I37</f>
        <v>155000</v>
      </c>
      <c r="J36" s="124">
        <f>J37</f>
        <v>0</v>
      </c>
      <c r="K36" s="128">
        <f t="shared" si="0"/>
        <v>0</v>
      </c>
    </row>
    <row r="37" spans="1:11" ht="18.75">
      <c r="A37" s="149" t="s">
        <v>195</v>
      </c>
      <c r="B37" s="36" t="s">
        <v>28</v>
      </c>
      <c r="C37" s="150" t="s">
        <v>10</v>
      </c>
      <c r="D37" s="151" t="s">
        <v>55</v>
      </c>
      <c r="E37" s="152"/>
      <c r="F37" s="6"/>
      <c r="G37" s="6"/>
      <c r="H37" s="48"/>
      <c r="I37" s="153">
        <f>I38+I40</f>
        <v>155000</v>
      </c>
      <c r="J37" s="153">
        <f>J38+J40</f>
        <v>0</v>
      </c>
      <c r="K37" s="128">
        <f t="shared" si="0"/>
        <v>0</v>
      </c>
    </row>
    <row r="38" spans="1:11" ht="24" customHeight="1">
      <c r="A38" s="154" t="s">
        <v>196</v>
      </c>
      <c r="B38" s="35" t="s">
        <v>28</v>
      </c>
      <c r="C38" s="155" t="s">
        <v>10</v>
      </c>
      <c r="D38" s="156" t="s">
        <v>55</v>
      </c>
      <c r="E38" s="156" t="s">
        <v>190</v>
      </c>
      <c r="F38" s="156" t="s">
        <v>11</v>
      </c>
      <c r="G38" s="156" t="s">
        <v>18</v>
      </c>
      <c r="H38" s="157"/>
      <c r="I38" s="158">
        <f>I39</f>
        <v>155000</v>
      </c>
      <c r="J38" s="158">
        <f>J39</f>
        <v>0</v>
      </c>
      <c r="K38" s="128">
        <f t="shared" si="0"/>
        <v>0</v>
      </c>
    </row>
    <row r="39" spans="1:11" ht="21.75" customHeight="1">
      <c r="A39" s="159" t="s">
        <v>34</v>
      </c>
      <c r="B39" s="33" t="s">
        <v>28</v>
      </c>
      <c r="C39" s="160" t="s">
        <v>10</v>
      </c>
      <c r="D39" s="161" t="s">
        <v>55</v>
      </c>
      <c r="E39" s="161" t="s">
        <v>190</v>
      </c>
      <c r="F39" s="161" t="s">
        <v>11</v>
      </c>
      <c r="G39" s="161" t="s">
        <v>18</v>
      </c>
      <c r="H39" s="162" t="s">
        <v>35</v>
      </c>
      <c r="I39" s="163">
        <v>155000</v>
      </c>
      <c r="J39" s="163"/>
      <c r="K39" s="128">
        <f t="shared" si="0"/>
        <v>0</v>
      </c>
    </row>
    <row r="40" spans="1:11" ht="0.75" customHeight="1">
      <c r="A40" s="154" t="s">
        <v>197</v>
      </c>
      <c r="B40" s="35" t="s">
        <v>28</v>
      </c>
      <c r="C40" s="155" t="s">
        <v>10</v>
      </c>
      <c r="D40" s="156" t="s">
        <v>55</v>
      </c>
      <c r="E40" s="156" t="s">
        <v>190</v>
      </c>
      <c r="F40" s="156" t="s">
        <v>11</v>
      </c>
      <c r="G40" s="156" t="s">
        <v>5</v>
      </c>
      <c r="H40" s="157"/>
      <c r="I40" s="158">
        <f>I41</f>
        <v>0</v>
      </c>
      <c r="J40" s="158">
        <f>J41</f>
        <v>0</v>
      </c>
      <c r="K40" s="128" t="e">
        <f t="shared" si="0"/>
        <v>#DIV/0!</v>
      </c>
    </row>
    <row r="41" spans="1:11" ht="16.5" customHeight="1" hidden="1">
      <c r="A41" s="159" t="s">
        <v>34</v>
      </c>
      <c r="B41" s="33" t="s">
        <v>28</v>
      </c>
      <c r="C41" s="160" t="s">
        <v>10</v>
      </c>
      <c r="D41" s="161" t="s">
        <v>55</v>
      </c>
      <c r="E41" s="161" t="s">
        <v>190</v>
      </c>
      <c r="F41" s="161" t="s">
        <v>11</v>
      </c>
      <c r="G41" s="161" t="s">
        <v>5</v>
      </c>
      <c r="H41" s="162" t="s">
        <v>35</v>
      </c>
      <c r="I41" s="163"/>
      <c r="J41" s="163"/>
      <c r="K41" s="128" t="e">
        <f t="shared" si="0"/>
        <v>#DIV/0!</v>
      </c>
    </row>
    <row r="42" spans="1:11" ht="26.25" customHeight="1">
      <c r="A42" s="141" t="s">
        <v>185</v>
      </c>
      <c r="B42" s="133" t="s">
        <v>28</v>
      </c>
      <c r="C42" s="133" t="s">
        <v>11</v>
      </c>
      <c r="D42" s="142"/>
      <c r="E42" s="143"/>
      <c r="F42" s="143"/>
      <c r="G42" s="143"/>
      <c r="H42" s="144"/>
      <c r="I42" s="145">
        <f>I43+I48</f>
        <v>654535.62</v>
      </c>
      <c r="J42" s="145">
        <f>J43+J48</f>
        <v>524139.88</v>
      </c>
      <c r="K42" s="128">
        <f t="shared" si="0"/>
        <v>80.07812928500361</v>
      </c>
    </row>
    <row r="43" spans="1:11" ht="17.25" customHeight="1">
      <c r="A43" s="149" t="s">
        <v>198</v>
      </c>
      <c r="B43" s="36" t="s">
        <v>28</v>
      </c>
      <c r="C43" s="164" t="s">
        <v>11</v>
      </c>
      <c r="D43" s="152" t="s">
        <v>173</v>
      </c>
      <c r="E43" s="152"/>
      <c r="F43" s="152"/>
      <c r="G43" s="152"/>
      <c r="H43" s="165"/>
      <c r="I43" s="166">
        <f>I44+I46</f>
        <v>336546.18</v>
      </c>
      <c r="J43" s="166">
        <f>J44+J46</f>
        <v>255010.97999999998</v>
      </c>
      <c r="K43" s="128">
        <f t="shared" si="0"/>
        <v>75.77295335813943</v>
      </c>
    </row>
    <row r="44" spans="1:11" ht="25.5">
      <c r="A44" s="167" t="s">
        <v>199</v>
      </c>
      <c r="B44" s="35" t="s">
        <v>28</v>
      </c>
      <c r="C44" s="168" t="s">
        <v>11</v>
      </c>
      <c r="D44" s="169" t="s">
        <v>173</v>
      </c>
      <c r="E44" s="169" t="s">
        <v>200</v>
      </c>
      <c r="F44" s="169" t="s">
        <v>92</v>
      </c>
      <c r="G44" s="169" t="s">
        <v>18</v>
      </c>
      <c r="H44" s="170"/>
      <c r="I44" s="171">
        <f>I45</f>
        <v>323000</v>
      </c>
      <c r="J44" s="171">
        <f>J45</f>
        <v>241464.8</v>
      </c>
      <c r="K44" s="128">
        <f t="shared" si="0"/>
        <v>74.7569040247678</v>
      </c>
    </row>
    <row r="45" spans="1:11" ht="18.75">
      <c r="A45" s="159" t="s">
        <v>34</v>
      </c>
      <c r="B45" s="33" t="s">
        <v>28</v>
      </c>
      <c r="C45" s="172" t="s">
        <v>11</v>
      </c>
      <c r="D45" s="173" t="s">
        <v>173</v>
      </c>
      <c r="E45" s="173" t="s">
        <v>200</v>
      </c>
      <c r="F45" s="173" t="s">
        <v>92</v>
      </c>
      <c r="G45" s="173" t="s">
        <v>18</v>
      </c>
      <c r="H45" s="174" t="s">
        <v>35</v>
      </c>
      <c r="I45" s="175">
        <v>323000</v>
      </c>
      <c r="J45" s="175">
        <v>241464.8</v>
      </c>
      <c r="K45" s="130">
        <f t="shared" si="0"/>
        <v>74.7569040247678</v>
      </c>
    </row>
    <row r="46" spans="1:11" ht="38.25">
      <c r="A46" s="167" t="s">
        <v>201</v>
      </c>
      <c r="B46" s="35" t="s">
        <v>28</v>
      </c>
      <c r="C46" s="168" t="s">
        <v>11</v>
      </c>
      <c r="D46" s="169" t="s">
        <v>173</v>
      </c>
      <c r="E46" s="169" t="s">
        <v>200</v>
      </c>
      <c r="F46" s="169" t="s">
        <v>92</v>
      </c>
      <c r="G46" s="169" t="s">
        <v>5</v>
      </c>
      <c r="H46" s="170"/>
      <c r="I46" s="171">
        <f>I47</f>
        <v>13546.18</v>
      </c>
      <c r="J46" s="171">
        <f>J47</f>
        <v>13546.18</v>
      </c>
      <c r="K46" s="130">
        <f t="shared" si="0"/>
        <v>100</v>
      </c>
    </row>
    <row r="47" spans="1:11" ht="18.75">
      <c r="A47" s="159" t="s">
        <v>34</v>
      </c>
      <c r="B47" s="33" t="s">
        <v>28</v>
      </c>
      <c r="C47" s="172" t="s">
        <v>11</v>
      </c>
      <c r="D47" s="173" t="s">
        <v>173</v>
      </c>
      <c r="E47" s="173" t="s">
        <v>200</v>
      </c>
      <c r="F47" s="173" t="s">
        <v>92</v>
      </c>
      <c r="G47" s="173" t="s">
        <v>5</v>
      </c>
      <c r="H47" s="174" t="s">
        <v>35</v>
      </c>
      <c r="I47" s="175">
        <v>13546.18</v>
      </c>
      <c r="J47" s="175">
        <v>13546.18</v>
      </c>
      <c r="K47" s="130">
        <f t="shared" si="0"/>
        <v>100</v>
      </c>
    </row>
    <row r="48" spans="1:11" ht="18.75">
      <c r="A48" s="16" t="s">
        <v>186</v>
      </c>
      <c r="B48" s="36" t="s">
        <v>28</v>
      </c>
      <c r="C48" s="11" t="s">
        <v>11</v>
      </c>
      <c r="D48" s="6" t="s">
        <v>187</v>
      </c>
      <c r="E48" s="6"/>
      <c r="F48" s="6"/>
      <c r="G48" s="6"/>
      <c r="H48" s="48"/>
      <c r="I48" s="40">
        <f>I49+I52</f>
        <v>317989.44</v>
      </c>
      <c r="J48" s="40">
        <f>J49+J52</f>
        <v>269128.9</v>
      </c>
      <c r="K48" s="128">
        <f t="shared" si="0"/>
        <v>84.63454006522984</v>
      </c>
    </row>
    <row r="49" spans="1:11" ht="18.75">
      <c r="A49" s="176" t="s">
        <v>188</v>
      </c>
      <c r="B49" s="34" t="s">
        <v>28</v>
      </c>
      <c r="C49" s="19" t="s">
        <v>11</v>
      </c>
      <c r="D49" s="20" t="s">
        <v>187</v>
      </c>
      <c r="E49" s="20" t="s">
        <v>189</v>
      </c>
      <c r="F49" s="20" t="s">
        <v>18</v>
      </c>
      <c r="G49" s="20" t="s">
        <v>18</v>
      </c>
      <c r="H49" s="50"/>
      <c r="I49" s="39">
        <f>I50</f>
        <v>97989.44</v>
      </c>
      <c r="J49" s="39">
        <f>J50</f>
        <v>49128.9</v>
      </c>
      <c r="K49" s="128">
        <f t="shared" si="0"/>
        <v>50.13693312258953</v>
      </c>
    </row>
    <row r="50" spans="1:11" ht="18.75">
      <c r="A50" s="154" t="s">
        <v>202</v>
      </c>
      <c r="B50" s="35" t="s">
        <v>28</v>
      </c>
      <c r="C50" s="25" t="s">
        <v>11</v>
      </c>
      <c r="D50" s="22" t="s">
        <v>187</v>
      </c>
      <c r="E50" s="22" t="s">
        <v>189</v>
      </c>
      <c r="F50" s="22" t="s">
        <v>18</v>
      </c>
      <c r="G50" s="22" t="s">
        <v>18</v>
      </c>
      <c r="H50" s="57"/>
      <c r="I50" s="37">
        <f>I51</f>
        <v>97989.44</v>
      </c>
      <c r="J50" s="37">
        <f>J51</f>
        <v>49128.9</v>
      </c>
      <c r="K50" s="128">
        <f t="shared" si="0"/>
        <v>50.13693312258953</v>
      </c>
    </row>
    <row r="51" spans="1:11" ht="18.75">
      <c r="A51" s="177" t="s">
        <v>34</v>
      </c>
      <c r="B51" s="33" t="s">
        <v>28</v>
      </c>
      <c r="C51" s="24" t="s">
        <v>11</v>
      </c>
      <c r="D51" s="7" t="s">
        <v>187</v>
      </c>
      <c r="E51" s="7" t="s">
        <v>189</v>
      </c>
      <c r="F51" s="7" t="s">
        <v>18</v>
      </c>
      <c r="G51" s="7" t="s">
        <v>18</v>
      </c>
      <c r="H51" s="52" t="s">
        <v>35</v>
      </c>
      <c r="I51" s="38">
        <v>97989.44</v>
      </c>
      <c r="J51" s="38">
        <v>49128.9</v>
      </c>
      <c r="K51" s="128">
        <f t="shared" si="0"/>
        <v>50.13693312258953</v>
      </c>
    </row>
    <row r="52" spans="1:11" ht="25.5">
      <c r="A52" s="178" t="s">
        <v>203</v>
      </c>
      <c r="B52" s="35" t="s">
        <v>28</v>
      </c>
      <c r="C52" s="179" t="s">
        <v>11</v>
      </c>
      <c r="D52" s="180" t="s">
        <v>187</v>
      </c>
      <c r="E52" s="180" t="s">
        <v>190</v>
      </c>
      <c r="F52" s="180" t="s">
        <v>10</v>
      </c>
      <c r="G52" s="180" t="s">
        <v>18</v>
      </c>
      <c r="H52" s="181"/>
      <c r="I52" s="182">
        <f>I53</f>
        <v>220000</v>
      </c>
      <c r="J52" s="182">
        <f>J53</f>
        <v>220000</v>
      </c>
      <c r="K52" s="128">
        <f t="shared" si="0"/>
        <v>100</v>
      </c>
    </row>
    <row r="53" spans="1:11" ht="16.5" customHeight="1">
      <c r="A53" s="183" t="s">
        <v>34</v>
      </c>
      <c r="B53" s="33" t="s">
        <v>28</v>
      </c>
      <c r="C53" s="184" t="s">
        <v>11</v>
      </c>
      <c r="D53" s="185" t="s">
        <v>187</v>
      </c>
      <c r="E53" s="185" t="s">
        <v>190</v>
      </c>
      <c r="F53" s="185" t="s">
        <v>10</v>
      </c>
      <c r="G53" s="185" t="s">
        <v>18</v>
      </c>
      <c r="H53" s="186" t="s">
        <v>35</v>
      </c>
      <c r="I53" s="187">
        <v>220000</v>
      </c>
      <c r="J53" s="187">
        <v>220000</v>
      </c>
      <c r="K53" s="128">
        <f t="shared" si="0"/>
        <v>100</v>
      </c>
    </row>
    <row r="54" spans="1:11" ht="18.75">
      <c r="A54" s="141" t="s">
        <v>21</v>
      </c>
      <c r="B54" s="133" t="s">
        <v>28</v>
      </c>
      <c r="C54" s="188" t="s">
        <v>7</v>
      </c>
      <c r="D54" s="189"/>
      <c r="E54" s="189"/>
      <c r="F54" s="189"/>
      <c r="G54" s="189"/>
      <c r="H54" s="190"/>
      <c r="I54" s="145">
        <f>I55+I60+I64</f>
        <v>274780</v>
      </c>
      <c r="J54" s="145">
        <f>J55+J60+J64</f>
        <v>274780</v>
      </c>
      <c r="K54" s="128">
        <f t="shared" si="0"/>
        <v>100</v>
      </c>
    </row>
    <row r="55" spans="1:11" ht="18.75" customHeight="1">
      <c r="A55" s="18" t="s">
        <v>204</v>
      </c>
      <c r="B55" s="36" t="s">
        <v>28</v>
      </c>
      <c r="C55" s="15" t="s">
        <v>7</v>
      </c>
      <c r="D55" s="9" t="s">
        <v>5</v>
      </c>
      <c r="E55" s="6"/>
      <c r="F55" s="6"/>
      <c r="G55" s="6"/>
      <c r="H55" s="191"/>
      <c r="I55" s="41">
        <f>I56+I59+I61</f>
        <v>110678.25</v>
      </c>
      <c r="J55" s="41">
        <f>J56+J59+J61</f>
        <v>110678.25</v>
      </c>
      <c r="K55" s="128">
        <f t="shared" si="0"/>
        <v>100</v>
      </c>
    </row>
    <row r="56" spans="1:11" ht="25.5" customHeight="1">
      <c r="A56" s="192" t="s">
        <v>196</v>
      </c>
      <c r="B56" s="34" t="s">
        <v>28</v>
      </c>
      <c r="C56" s="193" t="s">
        <v>7</v>
      </c>
      <c r="D56" s="194" t="s">
        <v>5</v>
      </c>
      <c r="E56" s="194" t="s">
        <v>190</v>
      </c>
      <c r="F56" s="194" t="s">
        <v>11</v>
      </c>
      <c r="G56" s="194" t="s">
        <v>18</v>
      </c>
      <c r="H56" s="195"/>
      <c r="I56" s="196">
        <f>I57</f>
        <v>100616</v>
      </c>
      <c r="J56" s="196">
        <f>J57</f>
        <v>100616</v>
      </c>
      <c r="K56" s="128">
        <f t="shared" si="0"/>
        <v>100</v>
      </c>
    </row>
    <row r="57" spans="1:11" ht="18" customHeight="1">
      <c r="A57" s="197" t="s">
        <v>34</v>
      </c>
      <c r="B57" s="33" t="s">
        <v>28</v>
      </c>
      <c r="C57" s="172" t="s">
        <v>7</v>
      </c>
      <c r="D57" s="185" t="s">
        <v>5</v>
      </c>
      <c r="E57" s="185" t="s">
        <v>190</v>
      </c>
      <c r="F57" s="185" t="s">
        <v>11</v>
      </c>
      <c r="G57" s="185" t="s">
        <v>18</v>
      </c>
      <c r="H57" s="186" t="s">
        <v>35</v>
      </c>
      <c r="I57" s="175">
        <v>100616</v>
      </c>
      <c r="J57" s="175">
        <v>100616</v>
      </c>
      <c r="K57" s="128">
        <f t="shared" si="0"/>
        <v>100</v>
      </c>
    </row>
    <row r="58" spans="1:11" ht="38.25">
      <c r="A58" s="198" t="s">
        <v>197</v>
      </c>
      <c r="B58" s="35" t="s">
        <v>28</v>
      </c>
      <c r="C58" s="199" t="s">
        <v>7</v>
      </c>
      <c r="D58" s="180" t="s">
        <v>5</v>
      </c>
      <c r="E58" s="180" t="s">
        <v>190</v>
      </c>
      <c r="F58" s="180" t="s">
        <v>11</v>
      </c>
      <c r="G58" s="180" t="s">
        <v>5</v>
      </c>
      <c r="H58" s="181"/>
      <c r="I58" s="171">
        <f>I59</f>
        <v>10062.25</v>
      </c>
      <c r="J58" s="171">
        <f>J59</f>
        <v>10062.25</v>
      </c>
      <c r="K58" s="128">
        <f t="shared" si="0"/>
        <v>100</v>
      </c>
    </row>
    <row r="59" spans="1:11" ht="18.75">
      <c r="A59" s="159" t="s">
        <v>34</v>
      </c>
      <c r="B59" s="33" t="s">
        <v>28</v>
      </c>
      <c r="C59" s="172" t="s">
        <v>7</v>
      </c>
      <c r="D59" s="185" t="s">
        <v>5</v>
      </c>
      <c r="E59" s="185" t="s">
        <v>190</v>
      </c>
      <c r="F59" s="185" t="s">
        <v>11</v>
      </c>
      <c r="G59" s="185" t="s">
        <v>5</v>
      </c>
      <c r="H59" s="186" t="s">
        <v>35</v>
      </c>
      <c r="I59" s="175">
        <v>10062.25</v>
      </c>
      <c r="J59" s="175">
        <v>10062.25</v>
      </c>
      <c r="K59" s="128">
        <f t="shared" si="0"/>
        <v>100</v>
      </c>
    </row>
    <row r="60" spans="1:11" ht="18.75" hidden="1">
      <c r="A60" s="200" t="s">
        <v>205</v>
      </c>
      <c r="B60" s="36" t="s">
        <v>28</v>
      </c>
      <c r="C60" s="201" t="s">
        <v>7</v>
      </c>
      <c r="D60" s="9" t="s">
        <v>8</v>
      </c>
      <c r="E60" s="6"/>
      <c r="F60" s="6"/>
      <c r="G60" s="6"/>
      <c r="H60" s="191"/>
      <c r="I60" s="40">
        <f>I61</f>
        <v>0</v>
      </c>
      <c r="J60" s="40">
        <f aca="true" t="shared" si="3" ref="I60:J62">J61</f>
        <v>0</v>
      </c>
      <c r="K60" s="128"/>
    </row>
    <row r="61" spans="1:11" ht="18.75" hidden="1">
      <c r="A61" s="202" t="s">
        <v>206</v>
      </c>
      <c r="B61" s="34" t="s">
        <v>28</v>
      </c>
      <c r="C61" s="203" t="s">
        <v>7</v>
      </c>
      <c r="D61" s="204" t="s">
        <v>8</v>
      </c>
      <c r="E61" s="205" t="s">
        <v>207</v>
      </c>
      <c r="F61" s="204" t="s">
        <v>0</v>
      </c>
      <c r="G61" s="204" t="s">
        <v>0</v>
      </c>
      <c r="H61" s="206"/>
      <c r="I61" s="39">
        <f>I62</f>
        <v>0</v>
      </c>
      <c r="J61" s="39">
        <f t="shared" si="3"/>
        <v>0</v>
      </c>
      <c r="K61" s="128"/>
    </row>
    <row r="62" spans="1:11" ht="18.75" hidden="1">
      <c r="A62" s="207" t="s">
        <v>208</v>
      </c>
      <c r="B62" s="35" t="s">
        <v>28</v>
      </c>
      <c r="C62" s="208" t="s">
        <v>7</v>
      </c>
      <c r="D62" s="209" t="s">
        <v>8</v>
      </c>
      <c r="E62" s="210" t="s">
        <v>207</v>
      </c>
      <c r="F62" s="210" t="s">
        <v>7</v>
      </c>
      <c r="G62" s="210" t="s">
        <v>18</v>
      </c>
      <c r="H62" s="211"/>
      <c r="I62" s="212">
        <f>I63</f>
        <v>0</v>
      </c>
      <c r="J62" s="212">
        <f t="shared" si="3"/>
        <v>0</v>
      </c>
      <c r="K62" s="128"/>
    </row>
    <row r="63" spans="1:11" ht="25.5" hidden="1">
      <c r="A63" s="218" t="s">
        <v>34</v>
      </c>
      <c r="B63" s="33" t="s">
        <v>28</v>
      </c>
      <c r="C63" s="213" t="s">
        <v>7</v>
      </c>
      <c r="D63" s="214" t="s">
        <v>8</v>
      </c>
      <c r="E63" s="215" t="s">
        <v>207</v>
      </c>
      <c r="F63" s="215" t="s">
        <v>7</v>
      </c>
      <c r="G63" s="215" t="s">
        <v>18</v>
      </c>
      <c r="H63" s="216" t="s">
        <v>35</v>
      </c>
      <c r="I63" s="38">
        <v>0</v>
      </c>
      <c r="J63" s="38">
        <v>0</v>
      </c>
      <c r="K63" s="128"/>
    </row>
    <row r="64" spans="1:11" ht="18.75">
      <c r="A64" s="18" t="s">
        <v>29</v>
      </c>
      <c r="B64" s="36" t="s">
        <v>28</v>
      </c>
      <c r="C64" s="15" t="s">
        <v>7</v>
      </c>
      <c r="D64" s="9" t="s">
        <v>10</v>
      </c>
      <c r="E64" s="6"/>
      <c r="F64" s="6"/>
      <c r="G64" s="6"/>
      <c r="H64" s="191"/>
      <c r="I64" s="40">
        <f>I65+I68+I70+I72</f>
        <v>164101.75</v>
      </c>
      <c r="J64" s="40">
        <f>J65+J68+J70+J72</f>
        <v>164101.75</v>
      </c>
      <c r="K64" s="128">
        <f t="shared" si="0"/>
        <v>100</v>
      </c>
    </row>
    <row r="65" spans="1:11" ht="18.75">
      <c r="A65" s="111" t="s">
        <v>177</v>
      </c>
      <c r="B65" s="34" t="s">
        <v>28</v>
      </c>
      <c r="C65" s="54" t="s">
        <v>7</v>
      </c>
      <c r="D65" s="10" t="s">
        <v>10</v>
      </c>
      <c r="E65" s="112" t="s">
        <v>178</v>
      </c>
      <c r="F65" s="112" t="s">
        <v>18</v>
      </c>
      <c r="G65" s="112" t="s">
        <v>18</v>
      </c>
      <c r="H65" s="55"/>
      <c r="I65" s="39">
        <f>I66</f>
        <v>111223.75</v>
      </c>
      <c r="J65" s="39">
        <f>J66</f>
        <v>111223.75</v>
      </c>
      <c r="K65" s="128">
        <f t="shared" si="0"/>
        <v>100</v>
      </c>
    </row>
    <row r="66" spans="1:11" ht="19.5" thickBot="1">
      <c r="A66" s="113" t="s">
        <v>179</v>
      </c>
      <c r="B66" s="35" t="s">
        <v>28</v>
      </c>
      <c r="C66" s="114" t="s">
        <v>7</v>
      </c>
      <c r="D66" s="115" t="s">
        <v>10</v>
      </c>
      <c r="E66" s="22" t="s">
        <v>178</v>
      </c>
      <c r="F66" s="22" t="s">
        <v>7</v>
      </c>
      <c r="G66" s="22" t="s">
        <v>18</v>
      </c>
      <c r="H66" s="217"/>
      <c r="I66" s="37">
        <f>I67</f>
        <v>111223.75</v>
      </c>
      <c r="J66" s="37">
        <f>J67</f>
        <v>111223.75</v>
      </c>
      <c r="K66" s="131">
        <f t="shared" si="0"/>
        <v>100</v>
      </c>
    </row>
    <row r="67" spans="1:11" ht="26.25" thickBot="1">
      <c r="A67" s="218" t="s">
        <v>34</v>
      </c>
      <c r="B67" s="33" t="s">
        <v>28</v>
      </c>
      <c r="C67" s="116" t="s">
        <v>7</v>
      </c>
      <c r="D67" s="117" t="s">
        <v>10</v>
      </c>
      <c r="E67" s="118" t="s">
        <v>178</v>
      </c>
      <c r="F67" s="118" t="s">
        <v>7</v>
      </c>
      <c r="G67" s="118" t="s">
        <v>18</v>
      </c>
      <c r="H67" s="219" t="s">
        <v>35</v>
      </c>
      <c r="I67" s="38">
        <v>111223.75</v>
      </c>
      <c r="J67" s="38">
        <v>111223.75</v>
      </c>
      <c r="K67" s="131">
        <f t="shared" si="0"/>
        <v>100</v>
      </c>
    </row>
    <row r="68" spans="1:11" ht="26.25" thickBot="1">
      <c r="A68" s="192" t="s">
        <v>196</v>
      </c>
      <c r="B68" s="34" t="s">
        <v>28</v>
      </c>
      <c r="C68" s="220" t="s">
        <v>7</v>
      </c>
      <c r="D68" s="221" t="s">
        <v>10</v>
      </c>
      <c r="E68" s="10" t="s">
        <v>190</v>
      </c>
      <c r="F68" s="10" t="s">
        <v>11</v>
      </c>
      <c r="G68" s="10" t="s">
        <v>18</v>
      </c>
      <c r="H68" s="222"/>
      <c r="I68" s="39">
        <f>I69</f>
        <v>20000</v>
      </c>
      <c r="J68" s="39">
        <f>J69</f>
        <v>20000</v>
      </c>
      <c r="K68" s="131">
        <f t="shared" si="0"/>
        <v>100</v>
      </c>
    </row>
    <row r="69" spans="1:11" ht="19.5" thickBot="1">
      <c r="A69" s="159" t="s">
        <v>34</v>
      </c>
      <c r="B69" s="33" t="s">
        <v>28</v>
      </c>
      <c r="C69" s="223" t="s">
        <v>7</v>
      </c>
      <c r="D69" s="214" t="s">
        <v>10</v>
      </c>
      <c r="E69" s="215" t="s">
        <v>190</v>
      </c>
      <c r="F69" s="215" t="s">
        <v>11</v>
      </c>
      <c r="G69" s="215" t="s">
        <v>18</v>
      </c>
      <c r="H69" s="216" t="s">
        <v>35</v>
      </c>
      <c r="I69" s="38">
        <v>20000</v>
      </c>
      <c r="J69" s="38">
        <v>20000</v>
      </c>
      <c r="K69" s="131">
        <f t="shared" si="0"/>
        <v>100</v>
      </c>
    </row>
    <row r="70" spans="1:11" ht="39" thickBot="1">
      <c r="A70" s="192" t="s">
        <v>197</v>
      </c>
      <c r="B70" s="34" t="s">
        <v>28</v>
      </c>
      <c r="C70" s="220" t="s">
        <v>7</v>
      </c>
      <c r="D70" s="221" t="s">
        <v>10</v>
      </c>
      <c r="E70" s="10" t="s">
        <v>190</v>
      </c>
      <c r="F70" s="10" t="s">
        <v>11</v>
      </c>
      <c r="G70" s="10" t="s">
        <v>5</v>
      </c>
      <c r="H70" s="222"/>
      <c r="I70" s="39">
        <f>I71</f>
        <v>2878</v>
      </c>
      <c r="J70" s="39">
        <f>J71</f>
        <v>2878</v>
      </c>
      <c r="K70" s="131">
        <f t="shared" si="0"/>
        <v>100</v>
      </c>
    </row>
    <row r="71" spans="1:11" ht="19.5" thickBot="1">
      <c r="A71" s="159" t="s">
        <v>34</v>
      </c>
      <c r="B71" s="33" t="s">
        <v>28</v>
      </c>
      <c r="C71" s="223" t="s">
        <v>7</v>
      </c>
      <c r="D71" s="214" t="s">
        <v>10</v>
      </c>
      <c r="E71" s="215" t="s">
        <v>190</v>
      </c>
      <c r="F71" s="215" t="s">
        <v>11</v>
      </c>
      <c r="G71" s="215" t="s">
        <v>5</v>
      </c>
      <c r="H71" s="216" t="s">
        <v>35</v>
      </c>
      <c r="I71" s="38">
        <v>2878</v>
      </c>
      <c r="J71" s="38">
        <v>2878</v>
      </c>
      <c r="K71" s="131">
        <f t="shared" si="0"/>
        <v>100</v>
      </c>
    </row>
    <row r="72" spans="1:11" ht="19.5" thickBot="1">
      <c r="A72" s="224" t="s">
        <v>29</v>
      </c>
      <c r="B72" s="34" t="s">
        <v>28</v>
      </c>
      <c r="C72" s="225" t="s">
        <v>7</v>
      </c>
      <c r="D72" s="28" t="s">
        <v>10</v>
      </c>
      <c r="E72" s="29" t="s">
        <v>30</v>
      </c>
      <c r="F72" s="29" t="s">
        <v>18</v>
      </c>
      <c r="G72" s="29" t="s">
        <v>18</v>
      </c>
      <c r="H72" s="226"/>
      <c r="I72" s="39">
        <f>I73+I75+I77</f>
        <v>30000</v>
      </c>
      <c r="J72" s="39">
        <f>J73+J75+J77</f>
        <v>30000</v>
      </c>
      <c r="K72" s="131">
        <f t="shared" si="0"/>
        <v>100</v>
      </c>
    </row>
    <row r="73" spans="1:11" ht="19.5" thickBot="1">
      <c r="A73" s="227" t="s">
        <v>31</v>
      </c>
      <c r="B73" s="35" t="s">
        <v>28</v>
      </c>
      <c r="C73" s="27" t="s">
        <v>7</v>
      </c>
      <c r="D73" s="26" t="s">
        <v>10</v>
      </c>
      <c r="E73" s="22" t="s">
        <v>30</v>
      </c>
      <c r="F73" s="26" t="s">
        <v>5</v>
      </c>
      <c r="G73" s="26" t="s">
        <v>0</v>
      </c>
      <c r="H73" s="228"/>
      <c r="I73" s="37">
        <f>I74</f>
        <v>30000</v>
      </c>
      <c r="J73" s="37">
        <f>J74</f>
        <v>30000</v>
      </c>
      <c r="K73" s="131">
        <f t="shared" si="0"/>
        <v>100</v>
      </c>
    </row>
    <row r="74" spans="1:11" ht="18.75" customHeight="1" thickBot="1">
      <c r="A74" s="135" t="s">
        <v>34</v>
      </c>
      <c r="B74" s="33" t="s">
        <v>28</v>
      </c>
      <c r="C74" s="30" t="s">
        <v>7</v>
      </c>
      <c r="D74" s="8" t="s">
        <v>10</v>
      </c>
      <c r="E74" s="7" t="s">
        <v>30</v>
      </c>
      <c r="F74" s="7" t="s">
        <v>5</v>
      </c>
      <c r="G74" s="7" t="s">
        <v>18</v>
      </c>
      <c r="H74" s="229" t="s">
        <v>35</v>
      </c>
      <c r="I74" s="38">
        <v>30000</v>
      </c>
      <c r="J74" s="38">
        <v>30000</v>
      </c>
      <c r="K74" s="131">
        <f t="shared" si="0"/>
        <v>100</v>
      </c>
    </row>
    <row r="75" spans="1:11" ht="39" hidden="1" thickBot="1">
      <c r="A75" s="139" t="s">
        <v>37</v>
      </c>
      <c r="B75" s="35" t="s">
        <v>28</v>
      </c>
      <c r="C75" s="27" t="s">
        <v>7</v>
      </c>
      <c r="D75" s="26" t="s">
        <v>10</v>
      </c>
      <c r="E75" s="22" t="s">
        <v>30</v>
      </c>
      <c r="F75" s="22" t="s">
        <v>8</v>
      </c>
      <c r="G75" s="22" t="s">
        <v>18</v>
      </c>
      <c r="H75" s="228"/>
      <c r="I75" s="37">
        <f>I76</f>
        <v>0</v>
      </c>
      <c r="J75" s="37">
        <f>J76</f>
        <v>0</v>
      </c>
      <c r="K75" s="131" t="e">
        <f t="shared" si="0"/>
        <v>#DIV/0!</v>
      </c>
    </row>
    <row r="76" spans="1:11" ht="19.5" hidden="1" thickBot="1">
      <c r="A76" s="135" t="s">
        <v>34</v>
      </c>
      <c r="B76" s="33" t="s">
        <v>28</v>
      </c>
      <c r="C76" s="30" t="s">
        <v>7</v>
      </c>
      <c r="D76" s="8" t="s">
        <v>10</v>
      </c>
      <c r="E76" s="7" t="s">
        <v>30</v>
      </c>
      <c r="F76" s="7" t="s">
        <v>8</v>
      </c>
      <c r="G76" s="7" t="s">
        <v>18</v>
      </c>
      <c r="H76" s="229" t="s">
        <v>35</v>
      </c>
      <c r="I76" s="38">
        <v>0</v>
      </c>
      <c r="J76" s="38"/>
      <c r="K76" s="131" t="e">
        <f t="shared" si="0"/>
        <v>#DIV/0!</v>
      </c>
    </row>
    <row r="77" spans="1:11" ht="26.25" hidden="1" thickBot="1">
      <c r="A77" s="230" t="s">
        <v>209</v>
      </c>
      <c r="B77" s="35" t="s">
        <v>28</v>
      </c>
      <c r="C77" s="231" t="s">
        <v>7</v>
      </c>
      <c r="D77" s="26" t="s">
        <v>10</v>
      </c>
      <c r="E77" s="22" t="s">
        <v>30</v>
      </c>
      <c r="F77" s="22" t="s">
        <v>7</v>
      </c>
      <c r="G77" s="22" t="s">
        <v>18</v>
      </c>
      <c r="H77" s="228"/>
      <c r="I77" s="37">
        <f>I78</f>
        <v>0</v>
      </c>
      <c r="J77" s="37">
        <f>J78</f>
        <v>0</v>
      </c>
      <c r="K77" s="131"/>
    </row>
    <row r="78" spans="1:11" ht="19.5" hidden="1" thickBot="1">
      <c r="A78" s="129" t="s">
        <v>34</v>
      </c>
      <c r="B78" s="33" t="s">
        <v>28</v>
      </c>
      <c r="C78" s="30" t="s">
        <v>7</v>
      </c>
      <c r="D78" s="8" t="s">
        <v>10</v>
      </c>
      <c r="E78" s="7" t="s">
        <v>30</v>
      </c>
      <c r="F78" s="7" t="s">
        <v>7</v>
      </c>
      <c r="G78" s="7" t="s">
        <v>18</v>
      </c>
      <c r="H78" s="229" t="s">
        <v>35</v>
      </c>
      <c r="I78" s="38">
        <v>0</v>
      </c>
      <c r="J78" s="38">
        <v>0</v>
      </c>
      <c r="K78" s="131"/>
    </row>
    <row r="79" spans="1:11" ht="19.5" thickBot="1">
      <c r="A79" s="141" t="s">
        <v>44</v>
      </c>
      <c r="B79" s="133" t="s">
        <v>28</v>
      </c>
      <c r="C79" s="142" t="s">
        <v>6</v>
      </c>
      <c r="D79" s="189"/>
      <c r="E79" s="189"/>
      <c r="F79" s="189"/>
      <c r="G79" s="189"/>
      <c r="H79" s="190"/>
      <c r="I79" s="145">
        <f>I80</f>
        <v>359000</v>
      </c>
      <c r="J79" s="145">
        <f>J80</f>
        <v>359000</v>
      </c>
      <c r="K79" s="131">
        <f aca="true" t="shared" si="4" ref="K79:K99">J79/I79*100</f>
        <v>100</v>
      </c>
    </row>
    <row r="80" spans="1:11" ht="19.5" thickBot="1">
      <c r="A80" s="18" t="s">
        <v>20</v>
      </c>
      <c r="B80" s="36" t="s">
        <v>28</v>
      </c>
      <c r="C80" s="14" t="s">
        <v>6</v>
      </c>
      <c r="D80" s="6" t="s">
        <v>5</v>
      </c>
      <c r="E80" s="6"/>
      <c r="F80" s="6"/>
      <c r="G80" s="6"/>
      <c r="H80" s="48"/>
      <c r="I80" s="40">
        <f>I81+I84+I87</f>
        <v>359000</v>
      </c>
      <c r="J80" s="40">
        <f>J81+J84+J87</f>
        <v>359000</v>
      </c>
      <c r="K80" s="131">
        <f t="shared" si="4"/>
        <v>100</v>
      </c>
    </row>
    <row r="81" spans="1:11" ht="19.5" thickBot="1">
      <c r="A81" s="17" t="s">
        <v>45</v>
      </c>
      <c r="B81" s="34" t="s">
        <v>28</v>
      </c>
      <c r="C81" s="12" t="s">
        <v>6</v>
      </c>
      <c r="D81" s="10" t="s">
        <v>5</v>
      </c>
      <c r="E81" s="10" t="s">
        <v>17</v>
      </c>
      <c r="F81" s="10" t="s">
        <v>18</v>
      </c>
      <c r="G81" s="10" t="s">
        <v>18</v>
      </c>
      <c r="H81" s="55"/>
      <c r="I81" s="39">
        <f>I82</f>
        <v>312000</v>
      </c>
      <c r="J81" s="39">
        <f>J82</f>
        <v>312000</v>
      </c>
      <c r="K81" s="131">
        <f t="shared" si="4"/>
        <v>100</v>
      </c>
    </row>
    <row r="82" spans="1:11" ht="26.25" thickBot="1">
      <c r="A82" s="23" t="s">
        <v>1</v>
      </c>
      <c r="B82" s="35" t="s">
        <v>28</v>
      </c>
      <c r="C82" s="21" t="s">
        <v>6</v>
      </c>
      <c r="D82" s="22" t="s">
        <v>5</v>
      </c>
      <c r="E82" s="22" t="s">
        <v>17</v>
      </c>
      <c r="F82" s="22" t="s">
        <v>38</v>
      </c>
      <c r="G82" s="22" t="s">
        <v>18</v>
      </c>
      <c r="H82" s="57"/>
      <c r="I82" s="37">
        <f>I83</f>
        <v>312000</v>
      </c>
      <c r="J82" s="37">
        <f>J83</f>
        <v>312000</v>
      </c>
      <c r="K82" s="131">
        <f t="shared" si="4"/>
        <v>100</v>
      </c>
    </row>
    <row r="83" spans="1:11" ht="26.25" thickBot="1">
      <c r="A83" s="232" t="s">
        <v>210</v>
      </c>
      <c r="B83" s="33" t="s">
        <v>28</v>
      </c>
      <c r="C83" s="31" t="s">
        <v>6</v>
      </c>
      <c r="D83" s="32" t="s">
        <v>5</v>
      </c>
      <c r="E83" s="32" t="s">
        <v>17</v>
      </c>
      <c r="F83" s="32" t="s">
        <v>38</v>
      </c>
      <c r="G83" s="32" t="s">
        <v>18</v>
      </c>
      <c r="H83" s="233" t="s">
        <v>84</v>
      </c>
      <c r="I83" s="42">
        <v>312000</v>
      </c>
      <c r="J83" s="42">
        <v>312000</v>
      </c>
      <c r="K83" s="131">
        <f t="shared" si="4"/>
        <v>100</v>
      </c>
    </row>
    <row r="84" spans="1:11" ht="19.5" hidden="1" thickBot="1">
      <c r="A84" s="234" t="s">
        <v>46</v>
      </c>
      <c r="B84" s="34" t="s">
        <v>28</v>
      </c>
      <c r="C84" s="12" t="s">
        <v>6</v>
      </c>
      <c r="D84" s="10" t="s">
        <v>5</v>
      </c>
      <c r="E84" s="10" t="s">
        <v>47</v>
      </c>
      <c r="F84" s="10" t="s">
        <v>18</v>
      </c>
      <c r="G84" s="10" t="s">
        <v>18</v>
      </c>
      <c r="H84" s="55"/>
      <c r="I84" s="39">
        <f>I85</f>
        <v>0</v>
      </c>
      <c r="J84" s="39">
        <f>J85</f>
        <v>0</v>
      </c>
      <c r="K84" s="131" t="e">
        <f t="shared" si="4"/>
        <v>#DIV/0!</v>
      </c>
    </row>
    <row r="85" spans="1:11" ht="51.75" hidden="1" thickBot="1">
      <c r="A85" s="137" t="s">
        <v>48</v>
      </c>
      <c r="B85" s="35" t="s">
        <v>28</v>
      </c>
      <c r="C85" s="43" t="s">
        <v>6</v>
      </c>
      <c r="D85" s="22" t="s">
        <v>5</v>
      </c>
      <c r="E85" s="22" t="s">
        <v>47</v>
      </c>
      <c r="F85" s="22" t="s">
        <v>18</v>
      </c>
      <c r="G85" s="22" t="s">
        <v>5</v>
      </c>
      <c r="H85" s="57"/>
      <c r="I85" s="37">
        <f>I86</f>
        <v>0</v>
      </c>
      <c r="J85" s="37">
        <f>J86</f>
        <v>0</v>
      </c>
      <c r="K85" s="131" t="e">
        <f t="shared" si="4"/>
        <v>#DIV/0!</v>
      </c>
    </row>
    <row r="86" spans="1:11" ht="19.5" hidden="1" thickBot="1">
      <c r="A86" s="136" t="s">
        <v>39</v>
      </c>
      <c r="B86" s="33" t="s">
        <v>28</v>
      </c>
      <c r="C86" s="44" t="s">
        <v>6</v>
      </c>
      <c r="D86" s="7" t="s">
        <v>5</v>
      </c>
      <c r="E86" s="7" t="s">
        <v>47</v>
      </c>
      <c r="F86" s="7" t="s">
        <v>18</v>
      </c>
      <c r="G86" s="7" t="s">
        <v>5</v>
      </c>
      <c r="H86" s="52" t="s">
        <v>40</v>
      </c>
      <c r="I86" s="38"/>
      <c r="J86" s="38"/>
      <c r="K86" s="131" t="e">
        <f t="shared" si="4"/>
        <v>#DIV/0!</v>
      </c>
    </row>
    <row r="87" spans="1:11" ht="26.25" thickBot="1">
      <c r="A87" s="192" t="s">
        <v>196</v>
      </c>
      <c r="B87" s="34" t="s">
        <v>28</v>
      </c>
      <c r="C87" s="220" t="s">
        <v>6</v>
      </c>
      <c r="D87" s="221" t="s">
        <v>5</v>
      </c>
      <c r="E87" s="10" t="s">
        <v>190</v>
      </c>
      <c r="F87" s="10" t="s">
        <v>11</v>
      </c>
      <c r="G87" s="10" t="s">
        <v>18</v>
      </c>
      <c r="H87" s="222"/>
      <c r="I87" s="39">
        <f>I88</f>
        <v>47000</v>
      </c>
      <c r="J87" s="39">
        <f>J88</f>
        <v>47000</v>
      </c>
      <c r="K87" s="131">
        <f t="shared" si="4"/>
        <v>100</v>
      </c>
    </row>
    <row r="88" spans="1:11" ht="19.5" thickBot="1">
      <c r="A88" s="136" t="s">
        <v>39</v>
      </c>
      <c r="B88" s="33" t="s">
        <v>28</v>
      </c>
      <c r="C88" s="44" t="s">
        <v>6</v>
      </c>
      <c r="D88" s="7" t="s">
        <v>5</v>
      </c>
      <c r="E88" s="7" t="s">
        <v>190</v>
      </c>
      <c r="F88" s="7" t="s">
        <v>11</v>
      </c>
      <c r="G88" s="7" t="s">
        <v>18</v>
      </c>
      <c r="H88" s="52" t="s">
        <v>40</v>
      </c>
      <c r="I88" s="38">
        <v>47000</v>
      </c>
      <c r="J88" s="38">
        <v>47000</v>
      </c>
      <c r="K88" s="131">
        <f t="shared" si="4"/>
        <v>100</v>
      </c>
    </row>
    <row r="89" spans="1:11" ht="19.5" thickBot="1">
      <c r="A89" s="235" t="s">
        <v>62</v>
      </c>
      <c r="B89" s="133" t="s">
        <v>28</v>
      </c>
      <c r="C89" s="236" t="s">
        <v>55</v>
      </c>
      <c r="D89" s="189"/>
      <c r="E89" s="189"/>
      <c r="F89" s="189"/>
      <c r="G89" s="189"/>
      <c r="H89" s="190"/>
      <c r="I89" s="145">
        <f>I90</f>
        <v>84113.96</v>
      </c>
      <c r="J89" s="145">
        <f aca="true" t="shared" si="5" ref="I89:J92">J90</f>
        <v>84113.96</v>
      </c>
      <c r="K89" s="131">
        <f t="shared" si="4"/>
        <v>100</v>
      </c>
    </row>
    <row r="90" spans="1:11" ht="19.5" thickBot="1">
      <c r="A90" s="46" t="s">
        <v>54</v>
      </c>
      <c r="B90" s="36" t="s">
        <v>28</v>
      </c>
      <c r="C90" s="47" t="s">
        <v>55</v>
      </c>
      <c r="D90" s="6" t="s">
        <v>5</v>
      </c>
      <c r="E90" s="6"/>
      <c r="F90" s="6"/>
      <c r="G90" s="6"/>
      <c r="H90" s="48"/>
      <c r="I90" s="40">
        <f>I91</f>
        <v>84113.96</v>
      </c>
      <c r="J90" s="40">
        <f t="shared" si="5"/>
        <v>84113.96</v>
      </c>
      <c r="K90" s="131">
        <f t="shared" si="4"/>
        <v>100</v>
      </c>
    </row>
    <row r="91" spans="1:11" ht="26.25" thickBot="1">
      <c r="A91" s="53" t="s">
        <v>56</v>
      </c>
      <c r="B91" s="34" t="s">
        <v>28</v>
      </c>
      <c r="C91" s="54" t="s">
        <v>55</v>
      </c>
      <c r="D91" s="10" t="s">
        <v>5</v>
      </c>
      <c r="E91" s="10" t="s">
        <v>57</v>
      </c>
      <c r="F91" s="10" t="s">
        <v>18</v>
      </c>
      <c r="G91" s="10" t="s">
        <v>18</v>
      </c>
      <c r="H91" s="55"/>
      <c r="I91" s="39">
        <f>I92</f>
        <v>84113.96</v>
      </c>
      <c r="J91" s="39">
        <f t="shared" si="5"/>
        <v>84113.96</v>
      </c>
      <c r="K91" s="131">
        <f t="shared" si="4"/>
        <v>100</v>
      </c>
    </row>
    <row r="92" spans="1:11" ht="19.5" thickBot="1">
      <c r="A92" s="56" t="s">
        <v>58</v>
      </c>
      <c r="B92" s="35" t="s">
        <v>28</v>
      </c>
      <c r="C92" s="25" t="s">
        <v>55</v>
      </c>
      <c r="D92" s="22" t="s">
        <v>5</v>
      </c>
      <c r="E92" s="22" t="s">
        <v>57</v>
      </c>
      <c r="F92" s="22" t="s">
        <v>59</v>
      </c>
      <c r="G92" s="22" t="s">
        <v>5</v>
      </c>
      <c r="H92" s="57"/>
      <c r="I92" s="37">
        <f>I93</f>
        <v>84113.96</v>
      </c>
      <c r="J92" s="37">
        <f t="shared" si="5"/>
        <v>84113.96</v>
      </c>
      <c r="K92" s="131">
        <f t="shared" si="4"/>
        <v>100</v>
      </c>
    </row>
    <row r="93" spans="1:11" ht="19.5" thickBot="1">
      <c r="A93" s="58" t="s">
        <v>60</v>
      </c>
      <c r="B93" s="33" t="s">
        <v>28</v>
      </c>
      <c r="C93" s="59" t="s">
        <v>55</v>
      </c>
      <c r="D93" s="7" t="s">
        <v>5</v>
      </c>
      <c r="E93" s="7" t="s">
        <v>57</v>
      </c>
      <c r="F93" s="7" t="s">
        <v>59</v>
      </c>
      <c r="G93" s="7" t="s">
        <v>5</v>
      </c>
      <c r="H93" s="52" t="s">
        <v>61</v>
      </c>
      <c r="I93" s="38">
        <v>84113.96</v>
      </c>
      <c r="J93" s="38">
        <v>84113.96</v>
      </c>
      <c r="K93" s="131">
        <f t="shared" si="4"/>
        <v>100</v>
      </c>
    </row>
    <row r="94" spans="1:11" ht="19.5" thickBot="1">
      <c r="A94" s="237" t="s">
        <v>13</v>
      </c>
      <c r="B94" s="133" t="s">
        <v>28</v>
      </c>
      <c r="C94" s="238"/>
      <c r="D94" s="238"/>
      <c r="E94" s="239"/>
      <c r="F94" s="239"/>
      <c r="G94" s="239"/>
      <c r="H94" s="240"/>
      <c r="I94" s="145">
        <f>I13+I31+I36+I54+I79+I89+I42</f>
        <v>2356065</v>
      </c>
      <c r="J94" s="145">
        <f>J13+J31+J36+J54+J79+J89+J42</f>
        <v>2070659.2599999998</v>
      </c>
      <c r="K94" s="131">
        <f t="shared" si="4"/>
        <v>87.88633844991543</v>
      </c>
    </row>
    <row r="96" spans="3:11" ht="13.5" thickBot="1">
      <c r="C96" s="3" t="s">
        <v>211</v>
      </c>
      <c r="I96" s="241">
        <f>I17+I21+I23+I25+I27+I30+I41+I47+I51+I59+I63+I71+I72+I83+I86+I93</f>
        <v>1308425.25</v>
      </c>
      <c r="J96" s="241">
        <f>J17+J21+J23+J25+J27+J30+J41+J47+J51+J59+J63+J71+J72+J83+J86+J93</f>
        <v>1259554.71</v>
      </c>
      <c r="K96" s="244">
        <f t="shared" si="4"/>
        <v>96.2649345081043</v>
      </c>
    </row>
    <row r="97" spans="3:11" ht="13.5" thickBot="1">
      <c r="C97" s="3" t="s">
        <v>212</v>
      </c>
      <c r="I97" s="241">
        <f>I35+I39+I45+I53+I57+I69+I88</f>
        <v>936416</v>
      </c>
      <c r="J97" s="241">
        <f>J35+J39+J45+J53+J57+J69+J88</f>
        <v>699880.8</v>
      </c>
      <c r="K97" s="244">
        <f t="shared" si="4"/>
        <v>74.74037180056727</v>
      </c>
    </row>
    <row r="98" spans="3:11" ht="13.5" thickBot="1">
      <c r="C98" s="1" t="s">
        <v>213</v>
      </c>
      <c r="I98" s="242">
        <f>I67</f>
        <v>111223.75</v>
      </c>
      <c r="J98" s="242">
        <f>J67</f>
        <v>111223.75</v>
      </c>
      <c r="K98" s="244">
        <f t="shared" si="4"/>
        <v>100</v>
      </c>
    </row>
    <row r="99" spans="9:11" ht="13.5" thickBot="1">
      <c r="I99" s="243">
        <f>SUM(I96:I98)</f>
        <v>2356065</v>
      </c>
      <c r="J99" s="243">
        <f>SUM(J96:J98)</f>
        <v>2070659.26</v>
      </c>
      <c r="K99" s="244">
        <f t="shared" si="4"/>
        <v>87.88633844991544</v>
      </c>
    </row>
  </sheetData>
  <sheetProtection/>
  <mergeCells count="10">
    <mergeCell ref="A4:J4"/>
    <mergeCell ref="J6:J11"/>
    <mergeCell ref="K6:K11"/>
    <mergeCell ref="B6:B11"/>
    <mergeCell ref="A6:A11"/>
    <mergeCell ref="I6:I11"/>
    <mergeCell ref="C6:C11"/>
    <mergeCell ref="D6:D11"/>
    <mergeCell ref="E6:G11"/>
    <mergeCell ref="H6:H11"/>
  </mergeCells>
  <printOptions/>
  <pageMargins left="0.9448818897637796" right="0" top="0.3937007874015748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  <rowBreaks count="1" manualBreakCount="1">
    <brk id="7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50" zoomScalePageLayoutView="0" workbookViewId="0" topLeftCell="A1">
      <selection activeCell="A8" sqref="A8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19" t="s">
        <v>180</v>
      </c>
    </row>
    <row r="2" ht="15.75">
      <c r="C2" s="119" t="s">
        <v>181</v>
      </c>
    </row>
    <row r="3" ht="15.75">
      <c r="C3" s="119" t="s">
        <v>183</v>
      </c>
    </row>
    <row r="4" ht="15.75">
      <c r="C4" s="119" t="s">
        <v>222</v>
      </c>
    </row>
    <row r="6" spans="1:3" ht="30" customHeight="1">
      <c r="A6" s="283" t="s">
        <v>146</v>
      </c>
      <c r="B6" s="284"/>
      <c r="C6" s="284"/>
    </row>
    <row r="7" ht="15.75">
      <c r="A7" s="100" t="s">
        <v>223</v>
      </c>
    </row>
    <row r="8" ht="16.5" thickBot="1">
      <c r="A8" s="100"/>
    </row>
    <row r="9" spans="1:3" ht="18" customHeight="1">
      <c r="A9" s="285" t="s">
        <v>3</v>
      </c>
      <c r="B9" s="287" t="s">
        <v>147</v>
      </c>
      <c r="C9" s="101" t="s">
        <v>148</v>
      </c>
    </row>
    <row r="10" spans="1:3" ht="18" customHeight="1" thickBot="1">
      <c r="A10" s="286"/>
      <c r="B10" s="288"/>
      <c r="C10" s="102" t="s">
        <v>182</v>
      </c>
    </row>
    <row r="11" spans="1:3" ht="66" customHeight="1" thickBot="1">
      <c r="A11" s="103" t="s">
        <v>149</v>
      </c>
      <c r="B11" s="104" t="s">
        <v>150</v>
      </c>
      <c r="C11" s="122">
        <f>C12</f>
        <v>-25841.840000000317</v>
      </c>
    </row>
    <row r="12" spans="1:3" ht="57" customHeight="1" thickBot="1">
      <c r="A12" s="103" t="s">
        <v>151</v>
      </c>
      <c r="B12" s="104" t="s">
        <v>152</v>
      </c>
      <c r="C12" s="122">
        <f>C18+C13</f>
        <v>-25841.840000000317</v>
      </c>
    </row>
    <row r="13" spans="1:3" ht="12.75">
      <c r="A13" s="289" t="s">
        <v>153</v>
      </c>
      <c r="B13" s="279" t="s">
        <v>154</v>
      </c>
      <c r="C13" s="281">
        <f>C15</f>
        <v>-2096501.1</v>
      </c>
    </row>
    <row r="14" spans="1:3" ht="13.5" thickBot="1">
      <c r="A14" s="290"/>
      <c r="B14" s="280"/>
      <c r="C14" s="282"/>
    </row>
    <row r="15" spans="1:3" ht="32.25" customHeight="1" thickBot="1">
      <c r="A15" s="105" t="s">
        <v>155</v>
      </c>
      <c r="B15" s="106" t="s">
        <v>156</v>
      </c>
      <c r="C15" s="120">
        <f>C16</f>
        <v>-2096501.1</v>
      </c>
    </row>
    <row r="16" spans="1:3" ht="36.75" customHeight="1" thickBot="1">
      <c r="A16" s="105" t="s">
        <v>157</v>
      </c>
      <c r="B16" s="106" t="s">
        <v>158</v>
      </c>
      <c r="C16" s="120">
        <f>C17</f>
        <v>-2096501.1</v>
      </c>
    </row>
    <row r="17" spans="1:3" ht="52.5" customHeight="1" thickBot="1">
      <c r="A17" s="105" t="s">
        <v>159</v>
      </c>
      <c r="B17" s="106" t="s">
        <v>160</v>
      </c>
      <c r="C17" s="120">
        <f>-ДОХ!M47</f>
        <v>-2096501.1</v>
      </c>
    </row>
    <row r="18" spans="1:3" ht="35.25" customHeight="1" thickBot="1">
      <c r="A18" s="103" t="s">
        <v>161</v>
      </c>
      <c r="B18" s="104" t="s">
        <v>162</v>
      </c>
      <c r="C18" s="122">
        <f>C19</f>
        <v>2070659.2599999998</v>
      </c>
    </row>
    <row r="19" spans="1:3" ht="36.75" customHeight="1" thickBot="1">
      <c r="A19" s="105" t="s">
        <v>163</v>
      </c>
      <c r="B19" s="106" t="s">
        <v>164</v>
      </c>
      <c r="C19" s="121">
        <f>C20</f>
        <v>2070659.2599999998</v>
      </c>
    </row>
    <row r="20" spans="1:3" ht="38.25" customHeight="1" thickBot="1">
      <c r="A20" s="105" t="s">
        <v>165</v>
      </c>
      <c r="B20" s="106" t="s">
        <v>166</v>
      </c>
      <c r="C20" s="121">
        <f>C21</f>
        <v>2070659.2599999998</v>
      </c>
    </row>
    <row r="21" spans="1:3" ht="53.25" customHeight="1" thickBot="1">
      <c r="A21" s="105" t="s">
        <v>167</v>
      </c>
      <c r="B21" s="106" t="s">
        <v>168</v>
      </c>
      <c r="C21" s="121">
        <f>РАСХ!J94</f>
        <v>2070659.2599999998</v>
      </c>
    </row>
    <row r="22" ht="12.75">
      <c r="A22" s="3"/>
    </row>
  </sheetData>
  <sheetProtection/>
  <mergeCells count="6">
    <mergeCell ref="B13:B14"/>
    <mergeCell ref="C13:C14"/>
    <mergeCell ref="A6:C6"/>
    <mergeCell ref="A9:A10"/>
    <mergeCell ref="B9:B10"/>
    <mergeCell ref="A13:A14"/>
  </mergeCells>
  <printOptions/>
  <pageMargins left="1.13" right="0.1968503937007874" top="1.22" bottom="0.1968503937007874" header="1.2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2012-05-22T06:59:42Z</cp:lastPrinted>
  <dcterms:created xsi:type="dcterms:W3CDTF">2004-09-08T10:28:32Z</dcterms:created>
  <dcterms:modified xsi:type="dcterms:W3CDTF">2013-03-15T06:10:14Z</dcterms:modified>
  <cp:category/>
  <cp:version/>
  <cp:contentType/>
  <cp:contentStatus/>
</cp:coreProperties>
</file>