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7505" windowHeight="10905" activeTab="0"/>
  </bookViews>
  <sheets>
    <sheet name="прилож.8" sheetId="1" r:id="rId1"/>
  </sheets>
  <definedNames>
    <definedName name="_xlnm._FilterDatabase" localSheetId="0" hidden="1">'прилож.8'!$A$7:$F$357</definedName>
    <definedName name="_xlnm.Print_Area" localSheetId="0">'прилож.8'!$A$1:$F$357</definedName>
  </definedNames>
  <calcPr fullCalcOnLoad="1"/>
</workbook>
</file>

<file path=xl/sharedStrings.xml><?xml version="1.0" encoding="utf-8"?>
<sst xmlns="http://schemas.openxmlformats.org/spreadsheetml/2006/main" count="1255" uniqueCount="384">
  <si>
    <t>Наименование</t>
  </si>
  <si>
    <t>07</t>
  </si>
  <si>
    <t>01</t>
  </si>
  <si>
    <t>02</t>
  </si>
  <si>
    <t>09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</si>
  <si>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</si>
  <si>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</si>
  <si>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08</t>
  </si>
  <si>
    <t>Подпрограмма "Подписка"</t>
  </si>
  <si>
    <t>Муниципальная программа "Ветеран"</t>
  </si>
  <si>
    <t>10</t>
  </si>
  <si>
    <t>03</t>
  </si>
  <si>
    <t>06</t>
  </si>
  <si>
    <t>11</t>
  </si>
  <si>
    <t>05</t>
  </si>
  <si>
    <t>Муниципальная программа "Управление муниципальными финансами"</t>
  </si>
  <si>
    <t>Подпрограмма "Управление муниципальным долгом МО "Суоярвский район"</t>
  </si>
  <si>
    <t>Подпрограмма "Предоставление межбюджетных трансфертов"</t>
  </si>
  <si>
    <t>14</t>
  </si>
  <si>
    <t>04</t>
  </si>
  <si>
    <t>12</t>
  </si>
  <si>
    <t>Муниципальная программа "Молодежь Суоярвского района"</t>
  </si>
  <si>
    <t>Осуществление первичного воинского учета на территориях, где отсутствуют военные комиссариаты</t>
  </si>
  <si>
    <t>Раздел</t>
  </si>
  <si>
    <t>Подраздел</t>
  </si>
  <si>
    <t>Целевая статья</t>
  </si>
  <si>
    <t>Вид расходов</t>
  </si>
  <si>
    <t>Осуществление полномочий местной администрацией (исполнительно-распорядительного органа муниципального образования)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</si>
  <si>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</si>
  <si>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</si>
  <si>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Субвенции</t>
  </si>
  <si>
    <t>530</t>
  </si>
  <si>
    <t>13</t>
  </si>
  <si>
    <t>Реализация государственных функций, связанных с общегосударственным управлением</t>
  </si>
  <si>
    <t>Дошкольное образование</t>
  </si>
  <si>
    <t>Оказание платных услуг по ДДОУ</t>
  </si>
  <si>
    <t>Расходы на содержание и обеспечение деятельности дошкольных учреждений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</si>
  <si>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</si>
  <si>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</si>
  <si>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10 </t>
  </si>
  <si>
    <t>Обслуживание муниципального долга</t>
  </si>
  <si>
    <t>730</t>
  </si>
  <si>
    <t>Выравнивание бюджетной обеспеченности поселений</t>
  </si>
  <si>
    <t>Расчет и предоставление дотаций бюджетам поселений, входящих в состав соответствующего муниципального района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</si>
  <si>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</si>
  <si>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</si>
  <si>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</si>
  <si>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Расходы на обеспечение деятельности учреждений, обеспечивающих предоставление услуг в сфере образования</t>
  </si>
  <si>
    <t>Расходы на  обеспечение деятельности учреждения</t>
  </si>
  <si>
    <t>реализация мероприятий в рамках Подпрограммы "Подписка"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</si>
  <si>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</si>
  <si>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Своевременная уплата процентов по долговым обязательствам</t>
  </si>
  <si>
    <t>Подпрограмма "Функционирование администрации"</t>
  </si>
  <si>
    <t>Муниципальная программа "Осуществление полномочий местной администрацией"</t>
  </si>
  <si>
    <t>Подпрограмма "Национальная экономика"</t>
  </si>
  <si>
    <t>Подпрограмма "Жилищно-коммунальное хозяйство"</t>
  </si>
  <si>
    <t>Подпрограмма "Социальная политика"</t>
  </si>
  <si>
    <t>Подпрограмма "Средства массовой информации"</t>
  </si>
  <si>
    <t>Поддержка периодических изданий,  учрежденных органами  законодательной и исполнительной власти</t>
  </si>
  <si>
    <t>Всего по муниципальным программам</t>
  </si>
  <si>
    <t>810</t>
  </si>
  <si>
    <t>Льготное питание по ДДОУ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</si>
  <si>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</si>
  <si>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Мероприятия в рамках подпрограммы "Комплексная безопасность муниципальных образовательных организаций"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</si>
  <si>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время"</t>
  </si>
  <si>
    <t>Подпрограмма " Комплексная безопасность муниципальных образовательных организаций"</t>
  </si>
  <si>
    <t>Судебная система</t>
  </si>
  <si>
    <t>Другие общегосударственные вопросы</t>
  </si>
  <si>
    <t xml:space="preserve"> </t>
  </si>
  <si>
    <t>Жилищное хозяйство</t>
  </si>
  <si>
    <t>Мероприятия в сфере жилищного хозяйства</t>
  </si>
  <si>
    <t>Мероприятия по капитальному ремонту жилых домов</t>
  </si>
  <si>
    <t>Пенсионное обеспечение</t>
  </si>
  <si>
    <t>09 0 00 00000</t>
  </si>
  <si>
    <t>11 0 00 00000</t>
  </si>
  <si>
    <t>08 5 00 00000</t>
  </si>
  <si>
    <t>01 0 00 00000</t>
  </si>
  <si>
    <t>01 1 00 00000</t>
  </si>
  <si>
    <t>01 3 00 00000</t>
  </si>
  <si>
    <t xml:space="preserve"> 02 0 00 00000</t>
  </si>
  <si>
    <t>03 0 00 00000</t>
  </si>
  <si>
    <t>03 1 00 00000</t>
  </si>
  <si>
    <t>04 0 00 00000</t>
  </si>
  <si>
    <t>05 0 00 00000</t>
  </si>
  <si>
    <t>06 0 00 00000</t>
  </si>
  <si>
    <t>06 1 00 00000</t>
  </si>
  <si>
    <t>06 2 00 00000</t>
  </si>
  <si>
    <t>Дотации на выравнивание бюджетной обеспеченности субъектов Российской Федерации и муниципальных образований</t>
  </si>
  <si>
    <t>08 0 00 00000</t>
  </si>
  <si>
    <t>08 1 00 00000</t>
  </si>
  <si>
    <t>08 2 00 00000</t>
  </si>
  <si>
    <t>08 3 00 00000</t>
  </si>
  <si>
    <t>08 4 00 00000</t>
  </si>
  <si>
    <t>Основное мероприятие "Реализация образовательной программы дошкольного образования"</t>
  </si>
  <si>
    <t>01 1 01 00000</t>
  </si>
  <si>
    <t>01 1 01 21110</t>
  </si>
  <si>
    <t>01 1 01 23400</t>
  </si>
  <si>
    <t>01 1 01 24200</t>
  </si>
  <si>
    <t>01 1 01 42040</t>
  </si>
  <si>
    <t>Основное мероприятие «Реализация образовательных программ начального общего, основного общего, среднего общего, дополнительного  образования»</t>
  </si>
  <si>
    <t>01 1 02 00000</t>
  </si>
  <si>
    <t>01 1 02 21120</t>
  </si>
  <si>
    <t>01 1 02 24210</t>
  </si>
  <si>
    <t>01 1 02 24230</t>
  </si>
  <si>
    <t>01 1 02 42040</t>
  </si>
  <si>
    <t>01 1 02 24350</t>
  </si>
  <si>
    <t>01 1 02 77950</t>
  </si>
  <si>
    <t>Основное мероприятие «Совершенствование социальной поддержки семьи и детей»</t>
  </si>
  <si>
    <t>01 5 01 00000</t>
  </si>
  <si>
    <t>01 5 00 00000</t>
  </si>
  <si>
    <t>01 5 01 42030</t>
  </si>
  <si>
    <t>01 3 01 00000</t>
  </si>
  <si>
    <t>Основное мероприятие «Создание эффективной системы энергоснабжения и контроля потребления топливно-энергетических ресурсов"</t>
  </si>
  <si>
    <t>01 4 00 00000</t>
  </si>
  <si>
    <t>01 4 01 00000</t>
  </si>
  <si>
    <t>01 3 01 77950</t>
  </si>
  <si>
    <t>01 4 01 77950</t>
  </si>
  <si>
    <t>Основное мероприятие «Реализация основных направлений молодежной политики»</t>
  </si>
  <si>
    <t>02 0 01 00000</t>
  </si>
  <si>
    <t>01 2 01 77950</t>
  </si>
  <si>
    <t>02 0 01 77950</t>
  </si>
  <si>
    <t>03 1 01 00000</t>
  </si>
  <si>
    <t>03 1 01 24420</t>
  </si>
  <si>
    <t>Основное мероприятие "Обновление библиотечно-информационных ресурсов на основе изучения, учета потребностей и спроса в периодических изданиях"</t>
  </si>
  <si>
    <t>03 3 00 00000</t>
  </si>
  <si>
    <t>03 3 01 00000</t>
  </si>
  <si>
    <t>Основное мероприятие "Организация и проведение мероприятий,клубов по интересам граждан пожилого возраста"</t>
  </si>
  <si>
    <t>04 0 01 00000</t>
  </si>
  <si>
    <t>04 0 01 87950</t>
  </si>
  <si>
    <t>05 0 01 00000</t>
  </si>
  <si>
    <t>05 0 01 77950</t>
  </si>
  <si>
    <t>Основное мероприятие "Обеспечение сбалансированности и устойчивости бюджетной системы"</t>
  </si>
  <si>
    <t>06 0 01 00000</t>
  </si>
  <si>
    <t>06 1 01 70650</t>
  </si>
  <si>
    <t>06 2 01 00000</t>
  </si>
  <si>
    <t>06 2 01 61300</t>
  </si>
  <si>
    <t>06 2 01 51180</t>
  </si>
  <si>
    <t>08 1 01 00000</t>
  </si>
  <si>
    <t>08 1 01 12080</t>
  </si>
  <si>
    <t>08 1 01 42140</t>
  </si>
  <si>
    <t>08 1 01 75010</t>
  </si>
  <si>
    <t>08 1 01 22030</t>
  </si>
  <si>
    <t>Основное мероприятие "Исполнение полномочий муниципального района в сфере экономики"</t>
  </si>
  <si>
    <t>08 2 01 00000</t>
  </si>
  <si>
    <t>08 3 01 00000</t>
  </si>
  <si>
    <t>08 3 01 73500</t>
  </si>
  <si>
    <t>08 3 01 73600</t>
  </si>
  <si>
    <t>Основное мероприятие "Исполнение полномочий муниципального района в сфере социальной поддержки отдельных категорий граждан"</t>
  </si>
  <si>
    <t>08 4 01 00000</t>
  </si>
  <si>
    <t>08 4 01 84910</t>
  </si>
  <si>
    <t>Основное мероприятие "Организация функционирования редакции газеты "Суоярвский вестник"</t>
  </si>
  <si>
    <t>08 5 01 00000</t>
  </si>
  <si>
    <t>08 5 01 74570</t>
  </si>
  <si>
    <t>09 0 01 00000</t>
  </si>
  <si>
    <t>11 0 01 00000</t>
  </si>
  <si>
    <t>11 0 01 77950</t>
  </si>
  <si>
    <t>01 1 01 42100</t>
  </si>
  <si>
    <t>01 2 00 00000</t>
  </si>
  <si>
    <t>01 2 01 00000</t>
  </si>
  <si>
    <t>Трудоустройство детей в каникулярное время</t>
  </si>
  <si>
    <t>Основное мероприятие - реализация мероприятий по обеспечению безопасных условий в образовательных учреждениях</t>
  </si>
  <si>
    <t>Основное мероприятие "Совершенствование межбюджетных отношений"</t>
  </si>
  <si>
    <t>Основное мероприятие "Качественное исполнение как собственных, так и отдельных переданных государственных полномочий"</t>
  </si>
  <si>
    <t>08 1 01 51200</t>
  </si>
  <si>
    <t>Основное мероприятие "Комплексное решение проблем ЖКХ"</t>
  </si>
  <si>
    <t>01 1 02 42100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</si>
  <si>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</si>
  <si>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03 1 01 64420</t>
  </si>
  <si>
    <t>Средства, передаваемые бюджету муниципального района на формирование и исполнение бюджетов сельских поселений</t>
  </si>
  <si>
    <t>08 1 01 62040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</si>
  <si>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</si>
  <si>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</si>
  <si>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</si>
  <si>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</si>
  <si>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08 1 01 62180</t>
  </si>
  <si>
    <t xml:space="preserve">08 1 01 62180 </t>
  </si>
  <si>
    <t>08 1 01 62190</t>
  </si>
  <si>
    <t>08 1 01 63020</t>
  </si>
  <si>
    <t>03 3 01 72260</t>
  </si>
  <si>
    <t>853</t>
  </si>
  <si>
    <t>Уплата иных платежей</t>
  </si>
  <si>
    <t>Иные выплаты населению</t>
  </si>
  <si>
    <t>360</t>
  </si>
  <si>
    <t>08 4 01 R0820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</si>
  <si>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</si>
  <si>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Основное мероприятие «Организация оздоровительных и профильных лагерей,смен, трудоустройство детей в каникулярное время"</t>
  </si>
  <si>
    <t>Основное мероприятие «Развитие библиотечного дела и кинематографии"</t>
  </si>
  <si>
    <t>06 2 01 42150</t>
  </si>
  <si>
    <t>Общее образование</t>
  </si>
  <si>
    <t>Дополнительное образование детей</t>
  </si>
  <si>
    <t>Другие вопросы в области образования</t>
  </si>
  <si>
    <t>08 1 01 62210</t>
  </si>
  <si>
    <t>Премии и гранты</t>
  </si>
  <si>
    <t>350</t>
  </si>
  <si>
    <t>01 1 01 42190</t>
  </si>
  <si>
    <t>01 1 02 42190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</si>
  <si>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</si>
  <si>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01 1 02 43200</t>
  </si>
  <si>
    <t>01 1 02 S3200</t>
  </si>
  <si>
    <t>01 2 01 43210</t>
  </si>
  <si>
    <t>01 2 01 S3210</t>
  </si>
  <si>
    <t>01 5 01 43210</t>
  </si>
  <si>
    <t>Сумма,руб.</t>
  </si>
  <si>
    <t>Всего расходы</t>
  </si>
  <si>
    <t>Резервные средства</t>
  </si>
  <si>
    <t>870</t>
  </si>
  <si>
    <t xml:space="preserve">к решению Совета муниципального   </t>
  </si>
  <si>
    <t>Мероприятия по обеспечению безопасности людей на водных объектах, охране их жизни и здоровья в границах Суоярвского городского поселения</t>
  </si>
  <si>
    <t>Мероприятия по территориальной обороне, гражданской обороне , защите населения и территории в границах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</si>
  <si>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в границах Суоярвского городского поселения</t>
  </si>
  <si>
    <t>Участие в предупреждении и ликвидации последствий чрезвычайных ситуаций в границах поселения в границах Суоярвского городского поселения</t>
  </si>
  <si>
    <t>Софинансирование субсидии на реализацию мероприятий государственной программы РК " Развитие образования"</t>
  </si>
  <si>
    <t>12 0 00 00000</t>
  </si>
  <si>
    <t>12 0 00 72180</t>
  </si>
  <si>
    <t>Благоустройство</t>
  </si>
  <si>
    <t xml:space="preserve">Прочие мероприятия по благоустройству </t>
  </si>
  <si>
    <t>08 3 01 76050</t>
  </si>
  <si>
    <t>Муниципальная программа "Обеспечение  безопасности жизнедеятельности населения МО "Суоярвский район"</t>
  </si>
  <si>
    <t>Мероприятия по программе "Обеспечение  безопасности жизнедеятельности населения МО "Суоярвский район"</t>
  </si>
  <si>
    <t>Софинансирование субсидии на реализацию мероприятий гос. программы РК "Развитие культуры" (на частичную компенсацию дополнительных расходов на повышение оплаты труда работников муниципальных учреждений культуры)</t>
  </si>
  <si>
    <t>03 1 01 S3250</t>
  </si>
  <si>
    <t>01 1 02 24211</t>
  </si>
  <si>
    <t>01 1 Е2 50970</t>
  </si>
  <si>
    <t>Расходы на обеспечение деятельности учреждения физической культуры</t>
  </si>
  <si>
    <t>05 0 01 24820</t>
  </si>
  <si>
    <t>08 2 01 42180</t>
  </si>
  <si>
    <t>08 1 01 12020</t>
  </si>
  <si>
    <t>08 1 01 22040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</si>
  <si>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</si>
  <si>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</si>
  <si>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</si>
  <si>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</si>
  <si>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</si>
  <si>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</si>
  <si>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</si>
  <si>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</si>
  <si>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</si>
  <si>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Исполнение судебных актов</t>
  </si>
  <si>
    <t>850</t>
  </si>
  <si>
    <t>Уплата налогов, сборов и иных платежей</t>
  </si>
  <si>
    <t>310</t>
  </si>
  <si>
    <t>520</t>
  </si>
  <si>
    <t>Публичные нормативные социальные выплаты гражданам</t>
  </si>
  <si>
    <t>510</t>
  </si>
  <si>
    <t>Дотации</t>
  </si>
  <si>
    <t>120</t>
  </si>
  <si>
    <t>Расходы на выплаты персоналу государственных (муниципальных) органов</t>
  </si>
  <si>
    <t>Субсидии</t>
  </si>
  <si>
    <t>410</t>
  </si>
  <si>
    <t>Бюджетные инвестиции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</si>
  <si>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</si>
  <si>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участие в национальном проекте "Образование" и региональном проекте "Успех каждого ребенка"</t>
  </si>
  <si>
    <t>01 1 02 24231</t>
  </si>
  <si>
    <t>На исполнение решений судов по исполненительным листам</t>
  </si>
  <si>
    <t>Софинансирование за счет средств местного бюджета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</si>
  <si>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S3210</t>
  </si>
  <si>
    <t>08 3 F3 67483</t>
  </si>
  <si>
    <t>620</t>
  </si>
  <si>
    <t>Субсидии автономным учреждениям</t>
  </si>
  <si>
    <t>Софинансирование за счет средств местного бюджета субсидии на развитие и поддержку малого и среднего предпринимательства</t>
  </si>
  <si>
    <t>Резервные фонды местных администраций</t>
  </si>
  <si>
    <t>12 0 00 70500</t>
  </si>
  <si>
    <t>Муниципальная программа "Обеспечение жильем молодых семей"</t>
  </si>
  <si>
    <t>Основное мероприятие "Выполнение государственных обязательств по обеспечению жильем категорий граждан, установленных федеральным законодательством"</t>
  </si>
  <si>
    <t>13 0 00 00000</t>
  </si>
  <si>
    <t>13 0 01 00000</t>
  </si>
  <si>
    <t>13 0 01 L4970</t>
  </si>
  <si>
    <t>Софинансирование за счет средств местного бюджета субсидии в целях реализации мероприятий по сносу аварийных многоквартирных домов</t>
  </si>
  <si>
    <t>08 3 01 43220</t>
  </si>
  <si>
    <t>08 3 01 S3220</t>
  </si>
  <si>
    <t>Расходы на содержание ДОУ по исполнительным листам</t>
  </si>
  <si>
    <t>01 1 01 24201</t>
  </si>
  <si>
    <t xml:space="preserve">Софинансирование субсидии на реализацию мероприятий государственной программы Российской  Федерации "Развитие культуры" </t>
  </si>
  <si>
    <t>01 1 02 L5190</t>
  </si>
  <si>
    <t>Субсидии на реализацию мероприятий в рамках федеральной целевой программы "Увековечивание памяти погибших при защите Отечества на 2019-2024годы"</t>
  </si>
  <si>
    <t xml:space="preserve">Субсидии </t>
  </si>
  <si>
    <t>06 2 01 L2990</t>
  </si>
  <si>
    <t>Софинансирование cубсидии на поддержку местных инициатив граждан, проживающих в городских и сельских поселениях за счет юридических и физических лиц</t>
  </si>
  <si>
    <t>Софинансирование за счет средств местного бюджета cубсидии на поддержку местных инициатив граждан, проживающих в городских и сельских поселениях РК</t>
  </si>
  <si>
    <t>08 3 01 73140</t>
  </si>
  <si>
    <t>08 3 01 S3140</t>
  </si>
  <si>
    <t>08 1 01 75011</t>
  </si>
  <si>
    <t>Расходы на выплаты персоналу  учреждений</t>
  </si>
  <si>
    <t>Расходы на выплаты персоналу учреждений</t>
  </si>
  <si>
    <t>Расходы на выплаты персоналу казенных  учреждений</t>
  </si>
  <si>
    <t>08 3 F3 67484</t>
  </si>
  <si>
    <t>Софинансирование субсидии за счет средств местного бюджета на реализацию мероприятий по организации бесплатного горячего питания обучающихся</t>
  </si>
  <si>
    <t>01 1 02 53030</t>
  </si>
  <si>
    <t>01 1 02 L3040</t>
  </si>
  <si>
    <t>01 1 02 S3040</t>
  </si>
  <si>
    <t>08 1 01 76050</t>
  </si>
  <si>
    <t>Прочие расходы на мероприятия по благоустройству территории Суоярвского городского поселения</t>
  </si>
  <si>
    <t>08 3 01 73510</t>
  </si>
  <si>
    <t>Мероприятия в области коммунального хозяйства</t>
  </si>
  <si>
    <t>Софинансирование за счет средств местного бюджета  субсидии на реализацию мероприятий госпрограммы РК "Развитие физической культуры, спорта, и совершенствование молодежной политики" (в целях развития системы спортивной подготовки)</t>
  </si>
  <si>
    <t>01 1 02 S5050</t>
  </si>
  <si>
    <t>Софинансирование за счет средств местного бюджета иных межбюджетных трансфертов на реализацию мероприятий по соблюдению санитарного режима в муниципальных общеобразовательных организациях</t>
  </si>
  <si>
    <t>Владение, пользование и распоряжение имуществом, находящимся в муниципальной собственности поселения (полномочие от Суоярвского городского поселения)</t>
  </si>
  <si>
    <t>08 4 01 42200</t>
  </si>
  <si>
    <t>Единая субвенция бюджетам муниципальных районов</t>
  </si>
  <si>
    <t>08 1 01 42200</t>
  </si>
  <si>
    <t>08 1 01 20223</t>
  </si>
  <si>
    <t>Оплата коммунальных услуг по ЦИХО</t>
  </si>
  <si>
    <t>Оплата коммунальных услуг по общеобразовательным учреждениям,учреждениям дополнительного образования</t>
  </si>
  <si>
    <t>01 1 02 20223</t>
  </si>
  <si>
    <t>01 1 01 20223</t>
  </si>
  <si>
    <t>Оплата коммунальных услуг по дошкольным учреждениям</t>
  </si>
  <si>
    <t>03 1 01 20223</t>
  </si>
  <si>
    <t>Расходы на обеспечение деятельности учреждений культуры в части оплаты коммунальных услуг</t>
  </si>
  <si>
    <t>05 0 01 20223</t>
  </si>
  <si>
    <t>Расходы на обеспечение деятельности учреждений физической культуры в части оплаты коммунальных услуг</t>
  </si>
  <si>
    <t>08 4 01 77950</t>
  </si>
  <si>
    <t>Прочие мероприятия в рамках подпрограммы "Социальная политика"</t>
  </si>
  <si>
    <t>08 3 01 26040</t>
  </si>
  <si>
    <t>Содержание МКУ "Служба по вопросам похоронного дела"</t>
  </si>
  <si>
    <t>Другие вопросы в области жилищно-коммунального хозяйства</t>
  </si>
  <si>
    <t>Основное мероприятие "Создание и совершенствование системы по участию муниципального образования в профилактике терроризма и экстремизма, а также минимизации и (или) ликвидации последствий проявлений терроризма и экстремизма на территории Суоярвского муниципального района"</t>
  </si>
  <si>
    <t>14 0 00 00000</t>
  </si>
  <si>
    <t>14 0 01 00000</t>
  </si>
  <si>
    <t>Совершенствование системы информационного обеспечения в области профилактики терроризма и зкстремизма на территории Суоярвского муниципального района</t>
  </si>
  <si>
    <t>14 0 01 77951</t>
  </si>
  <si>
    <t>09 0 02 S3240</t>
  </si>
  <si>
    <t>08 1 01 54690</t>
  </si>
  <si>
    <t>Мероприятия на осуществление государственных полномочий РФ по подготовке и проведению Всероссийской  переписи населения 2020 года на 2021 год за счет субвенции</t>
  </si>
  <si>
    <t>08 1 01 75110</t>
  </si>
  <si>
    <t>Исполнение судебных решений по имуществу казны</t>
  </si>
  <si>
    <t>Муниципальная программа "Профилактика терроризма и экстремизма, а также минимизация и (или) ликвидация последствий его проявления на территории  МО "Суоярвский район"</t>
  </si>
  <si>
    <t>Муниципальная программа "Профилактика правонарушений и преступлений в Суоярвском  районе"</t>
  </si>
  <si>
    <t>Муниципальная программа "Развитие и поддержка малого и среднего предпринимательства в Суоярвском муниципальном районе"</t>
  </si>
  <si>
    <t>Муниципальная программа "Развитие физической культуры и спорта в Суоярвском муниципальном районе"</t>
  </si>
  <si>
    <t>Муниципальная программа "Развитие культуры"</t>
  </si>
  <si>
    <t>Муниципальная программа "Развитие образования "</t>
  </si>
  <si>
    <t xml:space="preserve">Развитие общего и дополнительного образования                     Подпрограмма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 </t>
  </si>
  <si>
    <t>Мероприятия по муниципаотной программе "Молодежь Суоярвского района"</t>
  </si>
  <si>
    <t>Основное мероприятие " Развитие массовой физической культуры и спорта, адаптивного спорта, формирование здорового образа жизни"</t>
  </si>
  <si>
    <t>Основное мероприятие "Профилактика правонарушений и преступлений в Суоярвском районе"</t>
  </si>
  <si>
    <t>Мероприятия по муниципальной программе "Профилактика правонарушений  в Суоярвском  районе"</t>
  </si>
  <si>
    <t>08 3 01 76040</t>
  </si>
  <si>
    <t xml:space="preserve">Основное мероприятие "Оказание консультативной, информационной, имущественной и финансовой поддержки малому и среднему предпринимательству на муниципальном уровне" </t>
  </si>
  <si>
    <t>образования "Суоярвский район" "О бюджете муниципального образования"Суоярвский район" на 2022 год и плановый период 2023 и 2024 года"</t>
  </si>
  <si>
    <r>
  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расходов бюджета муниципального образования "Суоярвский район" на 2022 год</t>
    </r>
  </si>
  <si>
    <t>Иные закупки товаров, работ и услуг для обеспечения государственных (муниципальных) нужд (за счет города)</t>
  </si>
  <si>
    <t>01 1 Е1 43200</t>
  </si>
  <si>
    <t>Реализация мероприятий государственной программы РК "Развитие образования" в целях обеспечения надлежащих условий для обучения и пребывания детей и повышения энергетической эффективности в муниципальных образовательных организациях за счет субсидии из бюджета РК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</si>
  <si>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 за счет субвенции</t>
  </si>
  <si>
    <t>Расходы за счет 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</si>
  <si>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Расходы за счет 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</si>
  <si>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за счет 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физ.культурой и спортом за счет ФБ</t>
  </si>
  <si>
    <t>Расходы за счет 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</si>
  <si>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Расходы за счет субвенции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</si>
  <si>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Расходы на реализацию мероприятий государственной программы РК " Развитие образования"</t>
  </si>
  <si>
    <t xml:space="preserve">Расзоды за счет иных межбюджетных трансфертов на реализацию мероприятий на ежемесячное денежное вознаграждение за классное руководство педагогическим работникам государственных и муниципальных </t>
  </si>
  <si>
    <t>Расходы за счет субсидии на организацию бесплатного горячего питания обучающихся</t>
  </si>
  <si>
    <t>Расходы за счет субсидии на реализацию мероприятий государственной программы РК " Развитие образования"</t>
  </si>
  <si>
    <t>Расходы за счет субсидии на организацию отдыха детей в каникулярное время</t>
  </si>
  <si>
    <t>Софинансирование за счет средств местного бюджета субсидии на организацию отдыха детей в каникулярное время</t>
  </si>
  <si>
    <t>Прочие мероприятия на энергосбережение и повышение энергетической эффективности</t>
  </si>
  <si>
    <t>Расходы за счет 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</si>
  <si>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Реализация прочих мероприятий в рамках программы</t>
  </si>
  <si>
    <t>Расходы за счет 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гос.полномочий по составленгию (изменению) списков кандидатов в присяжные заседатели федеральных судов общей юрисдикции в РФ</t>
  </si>
  <si>
    <t>Расходы на содержание МКУ "Центр информационно-хозяйственного обеспечения "Суоярвского муниципального района"</t>
  </si>
  <si>
    <t>Расходы на содержание МКУ "ЦУМИ И ЗР СУОЯРВСКОГО РАЙОНА"</t>
  </si>
  <si>
    <t>Расходы за счет 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</si>
  <si>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Расходы за счет субсидии в целях реализации мероприятий по сносу аварийных многоквартирных домов</t>
  </si>
  <si>
    <t>Расходы за счет субсидии на обеспечение мероприятий по переселению граждан из аварийного жилищного фонда (фонд реформирования ЖКХ)</t>
  </si>
  <si>
    <t>Расходы за счет субсидии на обеспечение мероприятий по переселению граждан из аварийного жилищного фонда (средства РК)</t>
  </si>
  <si>
    <t>Иные закупки товаров, работ и услуг для обеспечения государственных (муниципальных) нужд (от города)</t>
  </si>
  <si>
    <t>Иные закупки товаров, работ и услуг для обеспечения государственных (муниципальных) нужд (на исполнительный лист по свалкам)</t>
  </si>
  <si>
    <t>Расходы за счет единой субвенции бюджетам муниципальных районов</t>
  </si>
  <si>
    <t>Расходы за счет 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</si>
  <si>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Расходы за счет субсидии на предоставление социальных выплат молодым семьям на приобретение (строительство) жилья</t>
  </si>
  <si>
    <t>Социальное обеспечение</t>
  </si>
  <si>
    <t>Реализация мероприятий госпрограммы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</si>
  <si>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03 1 01 43250</t>
  </si>
  <si>
    <t>Реализация мероприятий госпрограммы Республики Карелия "Развитие физической культуры, спорта и совершенствование молодежной политики" (в целях развития системы спортивной подготовки) за счет средств бюджета РК</t>
  </si>
  <si>
    <t>05 0 Р5 43230</t>
  </si>
  <si>
    <t xml:space="preserve">Реализация мероприятий госпрограммы Республики Карелия "Развитие культуры" </t>
  </si>
  <si>
    <t>06 2 01 43250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</si>
  <si>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</si>
  <si>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</si>
  <si>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06 2 01 65200</t>
  </si>
  <si>
    <t>540</t>
  </si>
  <si>
    <t xml:space="preserve">Организация и содержание мест захоронения </t>
  </si>
  <si>
    <t>Приложение № 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</si>
</sst>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"/>
    <numFmt numFmtId="173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0"/>
      <color indexed="2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top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32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NumberFormat="1" applyFont="1" applyBorder="1" applyAlignment="1">
      <alignment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" fontId="2" fillId="33" borderId="14" xfId="0" applyNumberFormat="1" applyFont="1" applyFill="1" applyBorder="1" applyAlignment="1">
      <alignment horizontal="right"/>
    </xf>
    <xf numFmtId="4" fontId="9" fillId="32" borderId="14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 vertical="center" wrapText="1"/>
    </xf>
    <xf numFmtId="4" fontId="8" fillId="33" borderId="0" xfId="0" applyNumberFormat="1" applyFont="1" applyFill="1" applyAlignment="1">
      <alignment/>
    </xf>
    <xf numFmtId="49" fontId="9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4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Border="1" applyAlignment="1">
      <alignment horizontal="center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49" fontId="9" fillId="34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53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6" fillId="32" borderId="16" xfId="0" applyNumberFormat="1" applyFont="1" applyFill="1" applyBorder="1" applyAlignment="1">
      <alignment horizontal="center"/>
    </xf>
    <xf numFmtId="49" fontId="9" fillId="32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6" xfId="0" applyNumberFormat="1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right"/>
    </xf>
    <xf numFmtId="49" fontId="9" fillId="35" borderId="20" xfId="0" applyNumberFormat="1" applyFont="1" applyFill="1" applyBorder="1" applyAlignment="1">
      <alignment horizontal="center"/>
    </xf>
    <xf numFmtId="0" fontId="9" fillId="35" borderId="21" xfId="0" applyFont="1" applyFill="1" applyBorder="1" applyAlignment="1">
      <alignment horizontal="left" vertical="center" wrapText="1"/>
    </xf>
    <xf numFmtId="49" fontId="9" fillId="35" borderId="22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right"/>
    </xf>
    <xf numFmtId="4" fontId="2" fillId="36" borderId="14" xfId="0" applyNumberFormat="1" applyFont="1" applyFill="1" applyBorder="1" applyAlignment="1">
      <alignment horizontal="right"/>
    </xf>
    <xf numFmtId="4" fontId="9" fillId="33" borderId="24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 applyProtection="1">
      <alignment horizontal="right"/>
      <protection locked="0"/>
    </xf>
    <xf numFmtId="4" fontId="2" fillId="33" borderId="25" xfId="0" applyNumberFormat="1" applyFont="1" applyFill="1" applyBorder="1" applyAlignment="1">
      <alignment horizontal="right" wrapText="1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4" fontId="9" fillId="33" borderId="14" xfId="0" applyNumberFormat="1" applyFont="1" applyFill="1" applyBorder="1" applyAlignment="1">
      <alignment horizontal="right" wrapText="1"/>
    </xf>
    <xf numFmtId="2" fontId="2" fillId="33" borderId="16" xfId="0" applyNumberFormat="1" applyFont="1" applyFill="1" applyBorder="1" applyAlignment="1" applyProtection="1">
      <alignment horizontal="right"/>
      <protection locked="0"/>
    </xf>
    <xf numFmtId="4" fontId="2" fillId="33" borderId="14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4" fontId="2" fillId="36" borderId="26" xfId="0" applyNumberFormat="1" applyFont="1" applyFill="1" applyBorder="1" applyAlignment="1">
      <alignment horizontal="right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>
      <alignment horizontal="center"/>
    </xf>
    <xf numFmtId="49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6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19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7"/>
  <sheetViews>
    <sheetView tabSelected="1" zoomScalePageLayoutView="0" workbookViewId="0" topLeftCell="A348">
      <selection activeCell="F285" sqref="F285"/>
    </sheetView>
  </sheetViews>
  <sheetFormatPr defaultColWidth="9.140625" defaultRowHeight="15"/>
  <cols>
    <col min="1" max="1" width="76.28125" style="8" customWidth="1"/>
    <col min="2" max="2" width="14.57421875" style="9" customWidth="1"/>
    <col min="3" max="3" width="6.421875" style="9" hidden="1" customWidth="1"/>
    <col min="4" max="4" width="5.140625" style="9" hidden="1" customWidth="1"/>
    <col min="5" max="5" width="6.421875" style="9" customWidth="1"/>
    <col min="6" max="6" width="18.8515625" style="8" customWidth="1"/>
    <col min="7" max="7" width="0.13671875" style="8" customWidth="1"/>
    <col min="8" max="8" width="17.421875" style="8" hidden="1" customWidth="1"/>
    <col min="9" max="9" width="17.140625" style="8" hidden="1" customWidth="1"/>
    <col min="10" max="10" width="13.57421875" style="8" bestFit="1" customWidth="1"/>
    <col min="11" max="11" width="10.00390625" style="8" bestFit="1" customWidth="1"/>
    <col min="12" max="16384" width="9.140625" style="8" customWidth="1"/>
  </cols>
  <sheetData>
    <row r="1" spans="2:6" ht="15">
      <c r="B1" s="95" t="s">
        <v>383</v>
      </c>
      <c r="C1" s="96"/>
      <c r="D1" s="96"/>
      <c r="E1" s="96"/>
      <c r="F1" s="96"/>
    </row>
    <row r="2" spans="2:6" ht="15">
      <c r="B2" s="95" t="s">
        <v>206</v>
      </c>
      <c r="C2" s="96"/>
      <c r="D2" s="96"/>
      <c r="E2" s="96"/>
      <c r="F2" s="96"/>
    </row>
    <row r="3" spans="2:6" ht="60.75" customHeight="1">
      <c r="B3" s="97" t="s">
        <v>339</v>
      </c>
      <c r="C3" s="96"/>
      <c r="D3" s="96"/>
      <c r="E3" s="96"/>
      <c r="F3" s="96"/>
    </row>
    <row r="4" ht="15" customHeight="1">
      <c r="F4" s="4"/>
    </row>
    <row r="5" spans="1:6" ht="47.25" customHeight="1">
      <c r="A5" s="98" t="s">
        <v>340</v>
      </c>
      <c r="B5" s="98"/>
      <c r="C5" s="98"/>
      <c r="D5" s="98"/>
      <c r="E5" s="98"/>
      <c r="F5" s="98"/>
    </row>
    <row r="6" spans="1:10" ht="15.75" thickBot="1">
      <c r="A6" s="5"/>
      <c r="B6" s="6"/>
      <c r="C6" s="6"/>
      <c r="D6" s="6"/>
      <c r="E6" s="6"/>
      <c r="F6" s="7"/>
      <c r="J6" s="23"/>
    </row>
    <row r="7" spans="1:10" ht="12.75" customHeight="1">
      <c r="A7" s="101" t="s">
        <v>0</v>
      </c>
      <c r="B7" s="103" t="s">
        <v>25</v>
      </c>
      <c r="C7" s="105" t="s">
        <v>23</v>
      </c>
      <c r="D7" s="108" t="s">
        <v>24</v>
      </c>
      <c r="E7" s="108" t="s">
        <v>26</v>
      </c>
      <c r="F7" s="99" t="s">
        <v>202</v>
      </c>
      <c r="J7" s="23"/>
    </row>
    <row r="8" spans="1:10" ht="15">
      <c r="A8" s="102"/>
      <c r="B8" s="104"/>
      <c r="C8" s="106"/>
      <c r="D8" s="109"/>
      <c r="E8" s="109"/>
      <c r="F8" s="100"/>
      <c r="J8" s="23"/>
    </row>
    <row r="9" spans="1:10" ht="15">
      <c r="A9" s="102"/>
      <c r="B9" s="104"/>
      <c r="C9" s="106"/>
      <c r="D9" s="109"/>
      <c r="E9" s="109"/>
      <c r="F9" s="100"/>
      <c r="J9" s="23"/>
    </row>
    <row r="10" spans="1:10" ht="15">
      <c r="A10" s="102"/>
      <c r="B10" s="104"/>
      <c r="C10" s="106"/>
      <c r="D10" s="109"/>
      <c r="E10" s="109"/>
      <c r="F10" s="100"/>
      <c r="J10" s="23"/>
    </row>
    <row r="11" spans="1:10" ht="15">
      <c r="A11" s="102"/>
      <c r="B11" s="104"/>
      <c r="C11" s="106"/>
      <c r="D11" s="109"/>
      <c r="E11" s="109"/>
      <c r="F11" s="100"/>
      <c r="J11" s="23"/>
    </row>
    <row r="12" spans="1:10" ht="15.75" thickBot="1">
      <c r="A12" s="102"/>
      <c r="B12" s="104"/>
      <c r="C12" s="107"/>
      <c r="D12" s="110"/>
      <c r="E12" s="111"/>
      <c r="F12" s="100"/>
      <c r="J12" s="23"/>
    </row>
    <row r="13" spans="1:10" ht="18.75" customHeight="1">
      <c r="A13" s="74" t="s">
        <v>331</v>
      </c>
      <c r="B13" s="75" t="s">
        <v>76</v>
      </c>
      <c r="C13" s="75"/>
      <c r="D13" s="75"/>
      <c r="E13" s="75"/>
      <c r="F13" s="76">
        <f>F14+F124+F135+F140+F145</f>
        <v>401568150</v>
      </c>
      <c r="H13" s="10"/>
      <c r="J13" s="23"/>
    </row>
    <row r="14" spans="1:10" ht="60.75" customHeight="1">
      <c r="A14" s="13" t="s">
        <v>332</v>
      </c>
      <c r="B14" s="40" t="s">
        <v>77</v>
      </c>
      <c r="C14" s="40"/>
      <c r="D14" s="40"/>
      <c r="E14" s="40"/>
      <c r="F14" s="37">
        <f>F15+F44</f>
        <v>384088750</v>
      </c>
      <c r="H14" s="10"/>
      <c r="J14" s="23"/>
    </row>
    <row r="15" spans="1:10" ht="30.75" customHeight="1">
      <c r="A15" s="13" t="s">
        <v>93</v>
      </c>
      <c r="B15" s="40" t="s">
        <v>94</v>
      </c>
      <c r="C15" s="40"/>
      <c r="D15" s="40"/>
      <c r="E15" s="40"/>
      <c r="F15" s="37">
        <f>F16</f>
        <v>95422000</v>
      </c>
      <c r="H15" s="10"/>
      <c r="J15" s="24"/>
    </row>
    <row r="16" spans="1:10" ht="14.25" customHeight="1">
      <c r="A16" s="13" t="s">
        <v>34</v>
      </c>
      <c r="B16" s="41"/>
      <c r="C16" s="42" t="s">
        <v>1</v>
      </c>
      <c r="D16" s="42" t="s">
        <v>2</v>
      </c>
      <c r="E16" s="43"/>
      <c r="F16" s="79">
        <f>F17+F19+F21+F23+F32+F38+F41</f>
        <v>95422000</v>
      </c>
      <c r="J16" s="25"/>
    </row>
    <row r="17" spans="1:10" ht="14.25" customHeight="1">
      <c r="A17" s="14" t="s">
        <v>306</v>
      </c>
      <c r="B17" s="44" t="s">
        <v>305</v>
      </c>
      <c r="C17" s="44"/>
      <c r="D17" s="44"/>
      <c r="E17" s="44"/>
      <c r="F17" s="34">
        <f>SUM(F18)</f>
        <v>8100000</v>
      </c>
      <c r="J17" s="25"/>
    </row>
    <row r="18" spans="1:10" ht="32.25" customHeight="1">
      <c r="A18" s="1" t="s">
        <v>229</v>
      </c>
      <c r="B18" s="44" t="s">
        <v>305</v>
      </c>
      <c r="C18" s="44"/>
      <c r="D18" s="44"/>
      <c r="E18" s="44" t="s">
        <v>228</v>
      </c>
      <c r="F18" s="34">
        <v>8100000</v>
      </c>
      <c r="J18" s="25"/>
    </row>
    <row r="19" spans="1:10" ht="15.75" customHeight="1">
      <c r="A19" s="14" t="s">
        <v>35</v>
      </c>
      <c r="B19" s="44" t="s">
        <v>95</v>
      </c>
      <c r="C19" s="44" t="s">
        <v>1</v>
      </c>
      <c r="D19" s="44" t="s">
        <v>2</v>
      </c>
      <c r="E19" s="44"/>
      <c r="F19" s="34">
        <f>F20</f>
        <v>14568000</v>
      </c>
      <c r="J19" s="23"/>
    </row>
    <row r="20" spans="1:10" ht="26.25" customHeight="1">
      <c r="A20" s="1" t="s">
        <v>229</v>
      </c>
      <c r="B20" s="44" t="s">
        <v>95</v>
      </c>
      <c r="C20" s="45" t="s">
        <v>1</v>
      </c>
      <c r="D20" s="45" t="s">
        <v>2</v>
      </c>
      <c r="E20" s="44" t="s">
        <v>228</v>
      </c>
      <c r="F20" s="34">
        <v>14568000</v>
      </c>
      <c r="J20" s="23"/>
    </row>
    <row r="21" spans="1:10" ht="15" customHeight="1">
      <c r="A21" s="14" t="s">
        <v>61</v>
      </c>
      <c r="B21" s="44" t="s">
        <v>96</v>
      </c>
      <c r="C21" s="44" t="s">
        <v>1</v>
      </c>
      <c r="D21" s="44" t="s">
        <v>2</v>
      </c>
      <c r="E21" s="44"/>
      <c r="F21" s="34">
        <f>F22</f>
        <v>250000</v>
      </c>
      <c r="J21" s="23"/>
    </row>
    <row r="22" spans="1:10" ht="24" customHeight="1">
      <c r="A22" s="1" t="s">
        <v>229</v>
      </c>
      <c r="B22" s="44" t="s">
        <v>96</v>
      </c>
      <c r="C22" s="45" t="s">
        <v>1</v>
      </c>
      <c r="D22" s="45" t="s">
        <v>2</v>
      </c>
      <c r="E22" s="44" t="s">
        <v>228</v>
      </c>
      <c r="F22" s="34">
        <v>250000</v>
      </c>
      <c r="I22" s="10"/>
      <c r="J22" s="23"/>
    </row>
    <row r="23" spans="1:10" ht="15.75" customHeight="1">
      <c r="A23" s="14" t="s">
        <v>36</v>
      </c>
      <c r="B23" s="44" t="s">
        <v>97</v>
      </c>
      <c r="C23" s="44" t="s">
        <v>1</v>
      </c>
      <c r="D23" s="44" t="s">
        <v>2</v>
      </c>
      <c r="E23" s="44"/>
      <c r="F23" s="34">
        <f>SUM(F24:F29)</f>
        <v>14113000</v>
      </c>
      <c r="J23" s="23"/>
    </row>
    <row r="24" spans="1:10" ht="16.5" customHeight="1">
      <c r="A24" s="1" t="s">
        <v>282</v>
      </c>
      <c r="B24" s="44" t="s">
        <v>97</v>
      </c>
      <c r="C24" s="45" t="s">
        <v>1</v>
      </c>
      <c r="D24" s="45" t="s">
        <v>2</v>
      </c>
      <c r="E24" s="44" t="s">
        <v>230</v>
      </c>
      <c r="F24" s="34">
        <f>9325000+100000+2816000</f>
        <v>12241000</v>
      </c>
      <c r="J24" s="23"/>
    </row>
    <row r="25" spans="1:10" ht="25.5" customHeight="1">
      <c r="A25" s="1" t="s">
        <v>229</v>
      </c>
      <c r="B25" s="44" t="s">
        <v>97</v>
      </c>
      <c r="C25" s="45" t="s">
        <v>1</v>
      </c>
      <c r="D25" s="45" t="s">
        <v>2</v>
      </c>
      <c r="E25" s="44" t="s">
        <v>228</v>
      </c>
      <c r="F25" s="34">
        <v>1200000</v>
      </c>
      <c r="J25" s="23"/>
    </row>
    <row r="26" spans="1:10" ht="15" customHeight="1">
      <c r="A26" s="1" t="s">
        <v>233</v>
      </c>
      <c r="B26" s="44" t="s">
        <v>97</v>
      </c>
      <c r="C26" s="45" t="s">
        <v>1</v>
      </c>
      <c r="D26" s="45" t="s">
        <v>2</v>
      </c>
      <c r="E26" s="44" t="s">
        <v>232</v>
      </c>
      <c r="F26" s="34">
        <v>100000</v>
      </c>
      <c r="J26" s="23"/>
    </row>
    <row r="27" spans="1:10" ht="17.25" customHeight="1">
      <c r="A27" s="1" t="s">
        <v>235</v>
      </c>
      <c r="B27" s="44" t="s">
        <v>97</v>
      </c>
      <c r="C27" s="45" t="s">
        <v>1</v>
      </c>
      <c r="D27" s="45" t="s">
        <v>2</v>
      </c>
      <c r="E27" s="44" t="s">
        <v>234</v>
      </c>
      <c r="F27" s="34">
        <v>400000</v>
      </c>
      <c r="J27" s="23"/>
    </row>
    <row r="28" spans="1:10" ht="24" customHeight="1">
      <c r="A28" s="2" t="s">
        <v>237</v>
      </c>
      <c r="B28" s="44" t="s">
        <v>97</v>
      </c>
      <c r="C28" s="45" t="s">
        <v>1</v>
      </c>
      <c r="D28" s="45" t="s">
        <v>2</v>
      </c>
      <c r="E28" s="44" t="s">
        <v>236</v>
      </c>
      <c r="F28" s="34">
        <v>50000</v>
      </c>
      <c r="J28" s="23"/>
    </row>
    <row r="29" spans="1:10" ht="16.5" customHeight="1">
      <c r="A29" s="1" t="s">
        <v>239</v>
      </c>
      <c r="B29" s="44" t="s">
        <v>97</v>
      </c>
      <c r="C29" s="45" t="s">
        <v>1</v>
      </c>
      <c r="D29" s="45" t="s">
        <v>2</v>
      </c>
      <c r="E29" s="44" t="s">
        <v>238</v>
      </c>
      <c r="F29" s="34">
        <v>122000</v>
      </c>
      <c r="J29" s="23"/>
    </row>
    <row r="30" spans="1:10" ht="16.5" customHeight="1">
      <c r="A30" s="19" t="s">
        <v>270</v>
      </c>
      <c r="B30" s="46" t="s">
        <v>271</v>
      </c>
      <c r="C30" s="46"/>
      <c r="D30" s="47">
        <f>D31</f>
        <v>397497.34</v>
      </c>
      <c r="E30" s="46"/>
      <c r="F30" s="34">
        <f>F31</f>
        <v>0</v>
      </c>
      <c r="J30" s="23"/>
    </row>
    <row r="31" spans="1:10" ht="28.5" customHeight="1">
      <c r="A31" s="1" t="s">
        <v>229</v>
      </c>
      <c r="B31" s="46" t="s">
        <v>271</v>
      </c>
      <c r="C31" s="46" t="s">
        <v>228</v>
      </c>
      <c r="D31" s="48">
        <v>397497.34</v>
      </c>
      <c r="E31" s="46" t="s">
        <v>228</v>
      </c>
      <c r="F31" s="34">
        <v>0</v>
      </c>
      <c r="J31" s="23"/>
    </row>
    <row r="32" spans="1:10" ht="40.5" customHeight="1">
      <c r="A32" s="14" t="s">
        <v>344</v>
      </c>
      <c r="B32" s="44" t="s">
        <v>194</v>
      </c>
      <c r="C32" s="45" t="s">
        <v>1</v>
      </c>
      <c r="D32" s="45" t="s">
        <v>2</v>
      </c>
      <c r="E32" s="44"/>
      <c r="F32" s="34">
        <f>F33+F34+F36+F37+F35</f>
        <v>57039000</v>
      </c>
      <c r="J32" s="23"/>
    </row>
    <row r="33" spans="1:10" ht="18" customHeight="1">
      <c r="A33" s="1" t="s">
        <v>283</v>
      </c>
      <c r="B33" s="44" t="s">
        <v>194</v>
      </c>
      <c r="C33" s="45" t="s">
        <v>1</v>
      </c>
      <c r="D33" s="45" t="s">
        <v>2</v>
      </c>
      <c r="E33" s="44" t="s">
        <v>230</v>
      </c>
      <c r="F33" s="34">
        <f>40900000+10000+12352000</f>
        <v>53262000</v>
      </c>
      <c r="J33" s="23"/>
    </row>
    <row r="34" spans="1:10" ht="27.75" customHeight="1">
      <c r="A34" s="1" t="s">
        <v>229</v>
      </c>
      <c r="B34" s="44" t="s">
        <v>194</v>
      </c>
      <c r="C34" s="45" t="s">
        <v>1</v>
      </c>
      <c r="D34" s="45" t="s">
        <v>2</v>
      </c>
      <c r="E34" s="44" t="s">
        <v>228</v>
      </c>
      <c r="F34" s="34">
        <v>461000</v>
      </c>
      <c r="J34" s="23"/>
    </row>
    <row r="35" spans="1:10" ht="27.75" customHeight="1">
      <c r="A35" s="1" t="s">
        <v>233</v>
      </c>
      <c r="B35" s="44" t="s">
        <v>194</v>
      </c>
      <c r="C35" s="45"/>
      <c r="D35" s="45"/>
      <c r="E35" s="44" t="s">
        <v>232</v>
      </c>
      <c r="F35" s="34">
        <v>177000</v>
      </c>
      <c r="J35" s="23"/>
    </row>
    <row r="36" spans="1:10" ht="21" customHeight="1">
      <c r="A36" s="1" t="s">
        <v>235</v>
      </c>
      <c r="B36" s="44" t="s">
        <v>194</v>
      </c>
      <c r="C36" s="45" t="s">
        <v>1</v>
      </c>
      <c r="D36" s="45" t="s">
        <v>2</v>
      </c>
      <c r="E36" s="44" t="s">
        <v>234</v>
      </c>
      <c r="F36" s="34">
        <v>3139000</v>
      </c>
      <c r="J36" s="23"/>
    </row>
    <row r="37" spans="1:10" ht="16.5" customHeight="1">
      <c r="A37" s="1" t="s">
        <v>239</v>
      </c>
      <c r="B37" s="44" t="s">
        <v>194</v>
      </c>
      <c r="C37" s="45" t="s">
        <v>1</v>
      </c>
      <c r="D37" s="45" t="s">
        <v>2</v>
      </c>
      <c r="E37" s="44" t="s">
        <v>238</v>
      </c>
      <c r="F37" s="34">
        <v>0</v>
      </c>
      <c r="J37" s="23"/>
    </row>
    <row r="38" spans="1:10" ht="63.75" customHeight="1">
      <c r="A38" s="14" t="s">
        <v>345</v>
      </c>
      <c r="B38" s="44" t="s">
        <v>98</v>
      </c>
      <c r="C38" s="45" t="s">
        <v>1</v>
      </c>
      <c r="D38" s="45" t="s">
        <v>2</v>
      </c>
      <c r="E38" s="44"/>
      <c r="F38" s="34">
        <f>F39+F40</f>
        <v>920000</v>
      </c>
      <c r="J38" s="23"/>
    </row>
    <row r="39" spans="1:10" ht="18" customHeight="1">
      <c r="A39" s="1" t="s">
        <v>282</v>
      </c>
      <c r="B39" s="44" t="s">
        <v>98</v>
      </c>
      <c r="C39" s="45" t="s">
        <v>1</v>
      </c>
      <c r="D39" s="45" t="s">
        <v>2</v>
      </c>
      <c r="E39" s="44" t="s">
        <v>230</v>
      </c>
      <c r="F39" s="34">
        <v>800000</v>
      </c>
      <c r="J39" s="23"/>
    </row>
    <row r="40" spans="1:10" ht="16.5" customHeight="1">
      <c r="A40" s="1" t="s">
        <v>235</v>
      </c>
      <c r="B40" s="44" t="s">
        <v>98</v>
      </c>
      <c r="C40" s="49" t="s">
        <v>1</v>
      </c>
      <c r="D40" s="44" t="s">
        <v>2</v>
      </c>
      <c r="E40" s="44" t="s">
        <v>234</v>
      </c>
      <c r="F40" s="34">
        <v>120000</v>
      </c>
      <c r="J40" s="23"/>
    </row>
    <row r="41" spans="1:10" ht="81.75" customHeight="1">
      <c r="A41" s="14" t="s">
        <v>346</v>
      </c>
      <c r="B41" s="44" t="s">
        <v>156</v>
      </c>
      <c r="C41" s="49" t="s">
        <v>1</v>
      </c>
      <c r="D41" s="44" t="s">
        <v>2</v>
      </c>
      <c r="E41" s="44"/>
      <c r="F41" s="34">
        <f>SUM(F42:F43)</f>
        <v>432000</v>
      </c>
      <c r="J41" s="23"/>
    </row>
    <row r="42" spans="1:10" ht="16.5" customHeight="1">
      <c r="A42" s="1" t="s">
        <v>282</v>
      </c>
      <c r="B42" s="44" t="s">
        <v>156</v>
      </c>
      <c r="C42" s="49" t="s">
        <v>1</v>
      </c>
      <c r="D42" s="44" t="s">
        <v>2</v>
      </c>
      <c r="E42" s="44" t="s">
        <v>230</v>
      </c>
      <c r="F42" s="34">
        <v>197000</v>
      </c>
      <c r="J42" s="23"/>
    </row>
    <row r="43" spans="1:10" ht="27.75" customHeight="1">
      <c r="A43" s="1" t="s">
        <v>229</v>
      </c>
      <c r="B43" s="44" t="s">
        <v>156</v>
      </c>
      <c r="C43" s="49" t="s">
        <v>1</v>
      </c>
      <c r="D43" s="44" t="s">
        <v>2</v>
      </c>
      <c r="E43" s="44" t="s">
        <v>228</v>
      </c>
      <c r="F43" s="34">
        <v>235000</v>
      </c>
      <c r="J43" s="23"/>
    </row>
    <row r="44" spans="1:10" ht="48.75" customHeight="1">
      <c r="A44" s="13" t="s">
        <v>99</v>
      </c>
      <c r="B44" s="43" t="s">
        <v>100</v>
      </c>
      <c r="C44" s="40"/>
      <c r="D44" s="40"/>
      <c r="E44" s="40"/>
      <c r="F44" s="37">
        <f>F45+F98+F111+F121</f>
        <v>288666750</v>
      </c>
      <c r="J44" s="23"/>
    </row>
    <row r="45" spans="1:10" ht="17.25" customHeight="1">
      <c r="A45" s="13" t="s">
        <v>188</v>
      </c>
      <c r="B45" s="51"/>
      <c r="C45" s="52" t="s">
        <v>1</v>
      </c>
      <c r="D45" s="52" t="s">
        <v>3</v>
      </c>
      <c r="E45" s="52"/>
      <c r="F45" s="37">
        <f>F46+F48+F51+F58+F62+F65+F68+F75+F79+F83+F85+F88+F91+F93+F95</f>
        <v>257263500</v>
      </c>
      <c r="J45" s="23"/>
    </row>
    <row r="46" spans="1:10" ht="16.5" customHeight="1">
      <c r="A46" s="1" t="s">
        <v>44</v>
      </c>
      <c r="B46" s="44" t="s">
        <v>101</v>
      </c>
      <c r="C46" s="45" t="s">
        <v>1</v>
      </c>
      <c r="D46" s="45" t="s">
        <v>3</v>
      </c>
      <c r="E46" s="44"/>
      <c r="F46" s="34">
        <f>F47</f>
        <v>2500000</v>
      </c>
      <c r="J46" s="23"/>
    </row>
    <row r="47" spans="1:10" ht="30.75" customHeight="1">
      <c r="A47" s="1" t="s">
        <v>229</v>
      </c>
      <c r="B47" s="44" t="s">
        <v>101</v>
      </c>
      <c r="C47" s="45" t="s">
        <v>1</v>
      </c>
      <c r="D47" s="45" t="s">
        <v>3</v>
      </c>
      <c r="E47" s="44" t="s">
        <v>228</v>
      </c>
      <c r="F47" s="34">
        <v>2500000</v>
      </c>
      <c r="J47" s="23"/>
    </row>
    <row r="48" spans="1:10" ht="30.75" customHeight="1">
      <c r="A48" s="1" t="s">
        <v>303</v>
      </c>
      <c r="B48" s="44" t="s">
        <v>304</v>
      </c>
      <c r="C48" s="45"/>
      <c r="D48" s="45"/>
      <c r="E48" s="44"/>
      <c r="F48" s="34">
        <f>F49+F50</f>
        <v>35181000</v>
      </c>
      <c r="J48" s="23"/>
    </row>
    <row r="49" spans="1:10" ht="30.75" customHeight="1">
      <c r="A49" s="1" t="s">
        <v>229</v>
      </c>
      <c r="B49" s="44" t="s">
        <v>304</v>
      </c>
      <c r="C49" s="45"/>
      <c r="D49" s="45"/>
      <c r="E49" s="44" t="s">
        <v>228</v>
      </c>
      <c r="F49" s="34">
        <f>1330000+20874000</f>
        <v>22204000</v>
      </c>
      <c r="J49" s="23"/>
    </row>
    <row r="50" spans="1:10" ht="20.25" customHeight="1">
      <c r="A50" s="1" t="s">
        <v>235</v>
      </c>
      <c r="B50" s="44" t="s">
        <v>304</v>
      </c>
      <c r="C50" s="45"/>
      <c r="D50" s="45"/>
      <c r="E50" s="44" t="s">
        <v>234</v>
      </c>
      <c r="F50" s="34">
        <v>12977000</v>
      </c>
      <c r="J50" s="23"/>
    </row>
    <row r="51" spans="1:10" ht="16.5" customHeight="1">
      <c r="A51" s="14" t="s">
        <v>45</v>
      </c>
      <c r="B51" s="44" t="s">
        <v>102</v>
      </c>
      <c r="C51" s="45" t="s">
        <v>1</v>
      </c>
      <c r="D51" s="45" t="s">
        <v>3</v>
      </c>
      <c r="E51" s="45"/>
      <c r="F51" s="34">
        <f>SUM(F52:F57)</f>
        <v>30539000</v>
      </c>
      <c r="J51" s="23"/>
    </row>
    <row r="52" spans="1:10" ht="18" customHeight="1">
      <c r="A52" s="1" t="s">
        <v>282</v>
      </c>
      <c r="B52" s="44" t="s">
        <v>102</v>
      </c>
      <c r="C52" s="45" t="s">
        <v>1</v>
      </c>
      <c r="D52" s="45" t="s">
        <v>3</v>
      </c>
      <c r="E52" s="44" t="s">
        <v>230</v>
      </c>
      <c r="F52" s="34">
        <f>10693000+250000+3531000</f>
        <v>14474000</v>
      </c>
      <c r="J52" s="23"/>
    </row>
    <row r="53" spans="1:10" ht="26.25" customHeight="1">
      <c r="A53" s="1" t="s">
        <v>229</v>
      </c>
      <c r="B53" s="44" t="s">
        <v>102</v>
      </c>
      <c r="C53" s="45" t="s">
        <v>1</v>
      </c>
      <c r="D53" s="45" t="s">
        <v>3</v>
      </c>
      <c r="E53" s="44" t="s">
        <v>228</v>
      </c>
      <c r="F53" s="34">
        <v>4000000</v>
      </c>
      <c r="J53" s="23"/>
    </row>
    <row r="54" spans="1:10" ht="18.75" customHeight="1">
      <c r="A54" s="1" t="s">
        <v>233</v>
      </c>
      <c r="B54" s="44" t="s">
        <v>102</v>
      </c>
      <c r="C54" s="45" t="s">
        <v>1</v>
      </c>
      <c r="D54" s="45" t="s">
        <v>3</v>
      </c>
      <c r="E54" s="44" t="s">
        <v>232</v>
      </c>
      <c r="F54" s="34">
        <v>80000</v>
      </c>
      <c r="J54" s="23"/>
    </row>
    <row r="55" spans="1:10" ht="20.25" customHeight="1">
      <c r="A55" s="1" t="s">
        <v>235</v>
      </c>
      <c r="B55" s="44" t="s">
        <v>102</v>
      </c>
      <c r="C55" s="45" t="s">
        <v>1</v>
      </c>
      <c r="D55" s="45" t="s">
        <v>3</v>
      </c>
      <c r="E55" s="44" t="s">
        <v>234</v>
      </c>
      <c r="F55" s="34">
        <v>11100000</v>
      </c>
      <c r="H55" s="10"/>
      <c r="J55" s="23"/>
    </row>
    <row r="56" spans="1:10" ht="21" customHeight="1">
      <c r="A56" s="2" t="s">
        <v>237</v>
      </c>
      <c r="B56" s="44" t="s">
        <v>102</v>
      </c>
      <c r="C56" s="45" t="s">
        <v>1</v>
      </c>
      <c r="D56" s="45" t="s">
        <v>3</v>
      </c>
      <c r="E56" s="44" t="s">
        <v>236</v>
      </c>
      <c r="F56" s="34">
        <v>328000</v>
      </c>
      <c r="J56" s="23"/>
    </row>
    <row r="57" spans="1:10" ht="18" customHeight="1">
      <c r="A57" s="1" t="s">
        <v>239</v>
      </c>
      <c r="B57" s="44" t="s">
        <v>102</v>
      </c>
      <c r="C57" s="45" t="s">
        <v>1</v>
      </c>
      <c r="D57" s="45" t="s">
        <v>3</v>
      </c>
      <c r="E57" s="44" t="s">
        <v>238</v>
      </c>
      <c r="F57" s="34">
        <v>557000</v>
      </c>
      <c r="J57" s="23"/>
    </row>
    <row r="58" spans="1:10" ht="18" customHeight="1">
      <c r="A58" s="1" t="s">
        <v>253</v>
      </c>
      <c r="B58" s="44" t="s">
        <v>221</v>
      </c>
      <c r="C58" s="45"/>
      <c r="D58" s="45"/>
      <c r="E58" s="44"/>
      <c r="F58" s="34">
        <f>SUM(F59:F61)</f>
        <v>0</v>
      </c>
      <c r="J58" s="23"/>
    </row>
    <row r="59" spans="1:10" ht="18" customHeight="1">
      <c r="A59" s="1" t="s">
        <v>282</v>
      </c>
      <c r="B59" s="44" t="s">
        <v>221</v>
      </c>
      <c r="C59" s="45"/>
      <c r="D59" s="45"/>
      <c r="E59" s="44" t="s">
        <v>230</v>
      </c>
      <c r="F59" s="34">
        <v>0</v>
      </c>
      <c r="J59" s="23"/>
    </row>
    <row r="60" spans="1:10" ht="24" customHeight="1">
      <c r="A60" s="1" t="s">
        <v>229</v>
      </c>
      <c r="B60" s="44" t="s">
        <v>221</v>
      </c>
      <c r="C60" s="45"/>
      <c r="D60" s="45"/>
      <c r="E60" s="44" t="s">
        <v>228</v>
      </c>
      <c r="F60" s="34">
        <v>0</v>
      </c>
      <c r="J60" s="23"/>
    </row>
    <row r="61" spans="1:10" ht="24" customHeight="1">
      <c r="A61" s="1" t="s">
        <v>235</v>
      </c>
      <c r="B61" s="44" t="s">
        <v>221</v>
      </c>
      <c r="C61" s="45"/>
      <c r="D61" s="45"/>
      <c r="E61" s="44" t="s">
        <v>234</v>
      </c>
      <c r="F61" s="34">
        <v>0</v>
      </c>
      <c r="J61" s="23"/>
    </row>
    <row r="62" spans="1:10" ht="41.25" customHeight="1">
      <c r="A62" s="1" t="s">
        <v>347</v>
      </c>
      <c r="B62" s="44" t="s">
        <v>222</v>
      </c>
      <c r="C62" s="45"/>
      <c r="D62" s="45"/>
      <c r="E62" s="44"/>
      <c r="F62" s="34">
        <f>F63+F64</f>
        <v>1000</v>
      </c>
      <c r="J62" s="23"/>
    </row>
    <row r="63" spans="1:10" ht="25.5" customHeight="1">
      <c r="A63" s="1" t="s">
        <v>229</v>
      </c>
      <c r="B63" s="44" t="s">
        <v>222</v>
      </c>
      <c r="C63" s="45"/>
      <c r="D63" s="45"/>
      <c r="E63" s="44" t="s">
        <v>228</v>
      </c>
      <c r="F63" s="34">
        <v>1000</v>
      </c>
      <c r="J63" s="23"/>
    </row>
    <row r="64" spans="1:10" ht="25.5" customHeight="1">
      <c r="A64" s="1" t="s">
        <v>235</v>
      </c>
      <c r="B64" s="44" t="s">
        <v>222</v>
      </c>
      <c r="C64" s="45"/>
      <c r="D64" s="45"/>
      <c r="E64" s="44" t="s">
        <v>234</v>
      </c>
      <c r="F64" s="34">
        <v>0</v>
      </c>
      <c r="J64" s="23"/>
    </row>
    <row r="65" spans="1:10" ht="69.75" customHeight="1">
      <c r="A65" s="14" t="s">
        <v>345</v>
      </c>
      <c r="B65" s="44" t="s">
        <v>104</v>
      </c>
      <c r="C65" s="49" t="s">
        <v>1</v>
      </c>
      <c r="D65" s="44" t="s">
        <v>3</v>
      </c>
      <c r="E65" s="44"/>
      <c r="F65" s="34">
        <f>F66+F67</f>
        <v>2997000</v>
      </c>
      <c r="J65" s="23"/>
    </row>
    <row r="66" spans="1:10" ht="18" customHeight="1">
      <c r="A66" s="1" t="s">
        <v>282</v>
      </c>
      <c r="B66" s="44" t="s">
        <v>104</v>
      </c>
      <c r="C66" s="49" t="s">
        <v>1</v>
      </c>
      <c r="D66" s="44" t="s">
        <v>3</v>
      </c>
      <c r="E66" s="44" t="s">
        <v>230</v>
      </c>
      <c r="F66" s="34">
        <v>2000000</v>
      </c>
      <c r="J66" s="23"/>
    </row>
    <row r="67" spans="1:10" ht="15.75" customHeight="1">
      <c r="A67" s="1" t="s">
        <v>235</v>
      </c>
      <c r="B67" s="44" t="s">
        <v>104</v>
      </c>
      <c r="C67" s="49" t="s">
        <v>1</v>
      </c>
      <c r="D67" s="44" t="s">
        <v>3</v>
      </c>
      <c r="E67" s="44" t="s">
        <v>234</v>
      </c>
      <c r="F67" s="34">
        <v>997000</v>
      </c>
      <c r="J67" s="23"/>
    </row>
    <row r="68" spans="1:10" ht="67.5" customHeight="1">
      <c r="A68" s="14" t="s">
        <v>348</v>
      </c>
      <c r="B68" s="44" t="s">
        <v>195</v>
      </c>
      <c r="C68" s="45" t="s">
        <v>1</v>
      </c>
      <c r="D68" s="45" t="s">
        <v>3</v>
      </c>
      <c r="E68" s="45"/>
      <c r="F68" s="34">
        <f>SUM(F69:F74)</f>
        <v>144399000</v>
      </c>
      <c r="J68" s="23"/>
    </row>
    <row r="69" spans="1:10" ht="18" customHeight="1">
      <c r="A69" s="1" t="s">
        <v>282</v>
      </c>
      <c r="B69" s="44" t="s">
        <v>195</v>
      </c>
      <c r="C69" s="44" t="s">
        <v>230</v>
      </c>
      <c r="D69" s="77">
        <v>64564600</v>
      </c>
      <c r="E69" s="45" t="s">
        <v>230</v>
      </c>
      <c r="F69" s="34">
        <v>70115400</v>
      </c>
      <c r="J69" s="23"/>
    </row>
    <row r="70" spans="1:10" ht="27" customHeight="1">
      <c r="A70" s="1" t="s">
        <v>229</v>
      </c>
      <c r="B70" s="44" t="s">
        <v>195</v>
      </c>
      <c r="C70" s="49" t="s">
        <v>1</v>
      </c>
      <c r="D70" s="44" t="s">
        <v>3</v>
      </c>
      <c r="E70" s="44" t="s">
        <v>228</v>
      </c>
      <c r="F70" s="34">
        <v>1500000</v>
      </c>
      <c r="J70" s="23"/>
    </row>
    <row r="71" spans="1:10" ht="15.75" customHeight="1">
      <c r="A71" s="1" t="s">
        <v>233</v>
      </c>
      <c r="B71" s="44" t="s">
        <v>195</v>
      </c>
      <c r="C71" s="49"/>
      <c r="D71" s="44"/>
      <c r="E71" s="44" t="s">
        <v>232</v>
      </c>
      <c r="F71" s="34">
        <v>0</v>
      </c>
      <c r="J71" s="23"/>
    </row>
    <row r="72" spans="1:10" ht="16.5" customHeight="1">
      <c r="A72" s="1" t="s">
        <v>235</v>
      </c>
      <c r="B72" s="44" t="s">
        <v>195</v>
      </c>
      <c r="C72" s="49" t="s">
        <v>1</v>
      </c>
      <c r="D72" s="44" t="s">
        <v>3</v>
      </c>
      <c r="E72" s="44" t="s">
        <v>234</v>
      </c>
      <c r="F72" s="34">
        <v>72783600</v>
      </c>
      <c r="J72" s="23"/>
    </row>
    <row r="73" spans="1:10" ht="15.75" customHeight="1">
      <c r="A73" s="1" t="s">
        <v>239</v>
      </c>
      <c r="B73" s="44" t="s">
        <v>195</v>
      </c>
      <c r="C73" s="49" t="s">
        <v>1</v>
      </c>
      <c r="D73" s="44" t="s">
        <v>3</v>
      </c>
      <c r="E73" s="44" t="s">
        <v>238</v>
      </c>
      <c r="F73" s="34">
        <v>0</v>
      </c>
      <c r="J73" s="23"/>
    </row>
    <row r="74" spans="1:10" ht="15">
      <c r="A74" s="1" t="s">
        <v>180</v>
      </c>
      <c r="B74" s="44" t="s">
        <v>195</v>
      </c>
      <c r="C74" s="49" t="s">
        <v>1</v>
      </c>
      <c r="D74" s="44" t="s">
        <v>3</v>
      </c>
      <c r="E74" s="44" t="s">
        <v>179</v>
      </c>
      <c r="F74" s="34">
        <v>0</v>
      </c>
      <c r="J74" s="23"/>
    </row>
    <row r="75" spans="1:10" ht="79.5" customHeight="1">
      <c r="A75" s="14" t="s">
        <v>349</v>
      </c>
      <c r="B75" s="44" t="s">
        <v>165</v>
      </c>
      <c r="C75" s="49" t="s">
        <v>1</v>
      </c>
      <c r="D75" s="44" t="s">
        <v>3</v>
      </c>
      <c r="E75" s="44"/>
      <c r="F75" s="34">
        <f>SUM(F76:F78)</f>
        <v>1003500</v>
      </c>
      <c r="J75" s="23"/>
    </row>
    <row r="76" spans="1:10" ht="19.5" customHeight="1">
      <c r="A76" s="1" t="s">
        <v>283</v>
      </c>
      <c r="B76" s="44" t="s">
        <v>165</v>
      </c>
      <c r="C76" s="49" t="s">
        <v>1</v>
      </c>
      <c r="D76" s="44" t="s">
        <v>3</v>
      </c>
      <c r="E76" s="44" t="s">
        <v>230</v>
      </c>
      <c r="F76" s="34">
        <v>6500</v>
      </c>
      <c r="J76" s="23"/>
    </row>
    <row r="77" spans="1:10" ht="19.5" customHeight="1">
      <c r="A77" s="1" t="s">
        <v>229</v>
      </c>
      <c r="B77" s="44" t="s">
        <v>165</v>
      </c>
      <c r="C77" s="49" t="s">
        <v>1</v>
      </c>
      <c r="D77" s="44" t="s">
        <v>3</v>
      </c>
      <c r="E77" s="44" t="s">
        <v>228</v>
      </c>
      <c r="F77" s="34">
        <v>922000</v>
      </c>
      <c r="J77" s="23"/>
    </row>
    <row r="78" spans="1:10" ht="20.25" customHeight="1">
      <c r="A78" s="1" t="s">
        <v>235</v>
      </c>
      <c r="B78" s="44" t="s">
        <v>165</v>
      </c>
      <c r="C78" s="49" t="s">
        <v>1</v>
      </c>
      <c r="D78" s="44" t="s">
        <v>3</v>
      </c>
      <c r="E78" s="44" t="s">
        <v>234</v>
      </c>
      <c r="F78" s="34">
        <f>75000</f>
        <v>75000</v>
      </c>
      <c r="J78" s="23"/>
    </row>
    <row r="79" spans="1:10" ht="26.25" customHeight="1">
      <c r="A79" s="14" t="s">
        <v>350</v>
      </c>
      <c r="B79" s="44" t="s">
        <v>197</v>
      </c>
      <c r="C79" s="45" t="s">
        <v>1</v>
      </c>
      <c r="D79" s="45" t="s">
        <v>3</v>
      </c>
      <c r="E79" s="44"/>
      <c r="F79" s="34">
        <f>SUM(F80:F82)</f>
        <v>2345000</v>
      </c>
      <c r="J79" s="23"/>
    </row>
    <row r="80" spans="1:10" ht="28.5" customHeight="1">
      <c r="A80" s="1" t="s">
        <v>229</v>
      </c>
      <c r="B80" s="44" t="s">
        <v>197</v>
      </c>
      <c r="C80" s="45" t="s">
        <v>1</v>
      </c>
      <c r="D80" s="45" t="s">
        <v>3</v>
      </c>
      <c r="E80" s="44" t="s">
        <v>228</v>
      </c>
      <c r="F80" s="34">
        <v>2345000</v>
      </c>
      <c r="J80" s="23"/>
    </row>
    <row r="81" spans="1:10" ht="26.25" customHeight="1">
      <c r="A81" s="1" t="s">
        <v>249</v>
      </c>
      <c r="B81" s="44" t="s">
        <v>197</v>
      </c>
      <c r="C81" s="45" t="s">
        <v>1</v>
      </c>
      <c r="D81" s="45" t="s">
        <v>3</v>
      </c>
      <c r="E81" s="44" t="s">
        <v>248</v>
      </c>
      <c r="F81" s="34">
        <v>0</v>
      </c>
      <c r="J81" s="23"/>
    </row>
    <row r="82" spans="1:10" ht="18" customHeight="1">
      <c r="A82" s="1" t="s">
        <v>235</v>
      </c>
      <c r="B82" s="44" t="s">
        <v>197</v>
      </c>
      <c r="C82" s="45" t="s">
        <v>1</v>
      </c>
      <c r="D82" s="45" t="s">
        <v>3</v>
      </c>
      <c r="E82" s="44" t="s">
        <v>234</v>
      </c>
      <c r="F82" s="34">
        <v>0</v>
      </c>
      <c r="J82" s="23"/>
    </row>
    <row r="83" spans="1:10" ht="44.25" customHeight="1">
      <c r="A83" s="1" t="s">
        <v>296</v>
      </c>
      <c r="B83" s="46" t="s">
        <v>295</v>
      </c>
      <c r="C83" s="45"/>
      <c r="D83" s="45"/>
      <c r="E83" s="50"/>
      <c r="F83" s="34">
        <f>F84</f>
        <v>0</v>
      </c>
      <c r="J83" s="23"/>
    </row>
    <row r="84" spans="1:10" ht="22.5" customHeight="1">
      <c r="A84" s="1" t="s">
        <v>229</v>
      </c>
      <c r="B84" s="46" t="s">
        <v>295</v>
      </c>
      <c r="C84" s="45"/>
      <c r="D84" s="45"/>
      <c r="E84" s="50" t="s">
        <v>228</v>
      </c>
      <c r="F84" s="34">
        <v>0</v>
      </c>
      <c r="J84" s="23"/>
    </row>
    <row r="85" spans="1:10" ht="44.25" customHeight="1">
      <c r="A85" s="1" t="s">
        <v>351</v>
      </c>
      <c r="B85" s="46" t="s">
        <v>287</v>
      </c>
      <c r="C85" s="50"/>
      <c r="D85" s="45"/>
      <c r="E85" s="50"/>
      <c r="F85" s="81">
        <f>F87+F86</f>
        <v>0</v>
      </c>
      <c r="J85" s="23"/>
    </row>
    <row r="86" spans="1:10" ht="18" customHeight="1">
      <c r="A86" s="32" t="s">
        <v>283</v>
      </c>
      <c r="B86" s="46" t="s">
        <v>287</v>
      </c>
      <c r="C86" s="50" t="s">
        <v>230</v>
      </c>
      <c r="D86" s="45"/>
      <c r="E86" s="50" t="s">
        <v>230</v>
      </c>
      <c r="F86" s="34">
        <v>0</v>
      </c>
      <c r="J86" s="23"/>
    </row>
    <row r="87" spans="1:10" ht="18" customHeight="1">
      <c r="A87" s="33" t="s">
        <v>235</v>
      </c>
      <c r="B87" s="46" t="s">
        <v>287</v>
      </c>
      <c r="C87" s="50" t="s">
        <v>234</v>
      </c>
      <c r="D87" s="45"/>
      <c r="E87" s="50" t="s">
        <v>234</v>
      </c>
      <c r="F87" s="34">
        <v>0</v>
      </c>
      <c r="J87" s="23"/>
    </row>
    <row r="88" spans="1:10" ht="18" customHeight="1">
      <c r="A88" s="1" t="s">
        <v>352</v>
      </c>
      <c r="B88" s="46" t="s">
        <v>288</v>
      </c>
      <c r="C88" s="50"/>
      <c r="D88" s="45"/>
      <c r="E88" s="50"/>
      <c r="F88" s="81">
        <f>F89+F90</f>
        <v>8425400</v>
      </c>
      <c r="J88" s="23"/>
    </row>
    <row r="89" spans="1:10" ht="18" customHeight="1">
      <c r="A89" s="1" t="s">
        <v>229</v>
      </c>
      <c r="B89" s="46" t="s">
        <v>288</v>
      </c>
      <c r="C89" s="50" t="s">
        <v>234</v>
      </c>
      <c r="D89" s="45"/>
      <c r="E89" s="50" t="s">
        <v>228</v>
      </c>
      <c r="F89" s="34">
        <f>2711500+321.88</f>
        <v>2711821.88</v>
      </c>
      <c r="J89" s="23"/>
    </row>
    <row r="90" spans="1:10" ht="18" customHeight="1">
      <c r="A90" s="33" t="s">
        <v>235</v>
      </c>
      <c r="B90" s="46" t="s">
        <v>288</v>
      </c>
      <c r="C90" s="50" t="s">
        <v>234</v>
      </c>
      <c r="D90" s="45"/>
      <c r="E90" s="50" t="s">
        <v>234</v>
      </c>
      <c r="F90" s="34">
        <f>5712900+678.12</f>
        <v>5713578.12</v>
      </c>
      <c r="J90" s="23"/>
    </row>
    <row r="91" spans="1:10" ht="28.5" customHeight="1">
      <c r="A91" s="19" t="s">
        <v>286</v>
      </c>
      <c r="B91" s="46" t="s">
        <v>289</v>
      </c>
      <c r="C91" s="50"/>
      <c r="D91" s="45"/>
      <c r="E91" s="50"/>
      <c r="F91" s="88">
        <f>F92</f>
        <v>1000</v>
      </c>
      <c r="J91" s="23"/>
    </row>
    <row r="92" spans="1:10" ht="27" customHeight="1">
      <c r="A92" s="33" t="s">
        <v>229</v>
      </c>
      <c r="B92" s="46" t="s">
        <v>289</v>
      </c>
      <c r="C92" s="46" t="s">
        <v>228</v>
      </c>
      <c r="D92" s="45"/>
      <c r="E92" s="46" t="s">
        <v>228</v>
      </c>
      <c r="F92" s="34">
        <v>1000</v>
      </c>
      <c r="J92" s="23"/>
    </row>
    <row r="93" spans="1:10" ht="26.25" customHeight="1">
      <c r="A93" s="14" t="s">
        <v>196</v>
      </c>
      <c r="B93" s="44" t="s">
        <v>198</v>
      </c>
      <c r="C93" s="45" t="s">
        <v>1</v>
      </c>
      <c r="D93" s="45" t="s">
        <v>3</v>
      </c>
      <c r="E93" s="45"/>
      <c r="F93" s="34">
        <f>SUM(F94:F94)</f>
        <v>260600</v>
      </c>
      <c r="J93" s="23"/>
    </row>
    <row r="94" spans="1:10" ht="27.75" customHeight="1">
      <c r="A94" s="1" t="s">
        <v>229</v>
      </c>
      <c r="B94" s="44" t="s">
        <v>198</v>
      </c>
      <c r="C94" s="49" t="s">
        <v>1</v>
      </c>
      <c r="D94" s="44" t="s">
        <v>3</v>
      </c>
      <c r="E94" s="44" t="s">
        <v>228</v>
      </c>
      <c r="F94" s="34">
        <v>260600</v>
      </c>
      <c r="J94" s="23"/>
    </row>
    <row r="95" spans="1:10" ht="54" customHeight="1">
      <c r="A95" s="15" t="s">
        <v>343</v>
      </c>
      <c r="B95" s="44"/>
      <c r="C95" s="49"/>
      <c r="D95" s="44"/>
      <c r="E95" s="44"/>
      <c r="F95" s="81">
        <f>SUM(F96:F97)</f>
        <v>29611000</v>
      </c>
      <c r="J95" s="23"/>
    </row>
    <row r="96" spans="1:10" ht="36.75" customHeight="1">
      <c r="A96" s="33" t="s">
        <v>229</v>
      </c>
      <c r="B96" s="44" t="s">
        <v>342</v>
      </c>
      <c r="C96" s="49"/>
      <c r="D96" s="44"/>
      <c r="E96" s="44" t="s">
        <v>228</v>
      </c>
      <c r="F96" s="34">
        <v>29610000</v>
      </c>
      <c r="J96" s="23"/>
    </row>
    <row r="97" spans="1:10" ht="37.5" customHeight="1">
      <c r="A97" s="33" t="s">
        <v>229</v>
      </c>
      <c r="B97" s="44" t="s">
        <v>342</v>
      </c>
      <c r="C97" s="49" t="s">
        <v>1</v>
      </c>
      <c r="D97" s="44" t="s">
        <v>3</v>
      </c>
      <c r="E97" s="44" t="s">
        <v>228</v>
      </c>
      <c r="F97" s="34">
        <v>1000</v>
      </c>
      <c r="J97" s="23"/>
    </row>
    <row r="98" spans="1:10" ht="15.75">
      <c r="A98" s="13" t="s">
        <v>189</v>
      </c>
      <c r="B98" s="53"/>
      <c r="C98" s="52" t="s">
        <v>1</v>
      </c>
      <c r="D98" s="52" t="s">
        <v>11</v>
      </c>
      <c r="E98" s="42"/>
      <c r="F98" s="37">
        <f>F99+F101+F103+F105+F107+F109</f>
        <v>18221250</v>
      </c>
      <c r="G98" s="11"/>
      <c r="J98" s="23"/>
    </row>
    <row r="99" spans="1:10" ht="25.5">
      <c r="A99" s="14" t="s">
        <v>303</v>
      </c>
      <c r="B99" s="44" t="s">
        <v>304</v>
      </c>
      <c r="C99" s="45" t="s">
        <v>1</v>
      </c>
      <c r="D99" s="45" t="s">
        <v>11</v>
      </c>
      <c r="E99" s="44"/>
      <c r="F99" s="34">
        <f>F100</f>
        <v>1800000</v>
      </c>
      <c r="G99" s="11"/>
      <c r="J99" s="23"/>
    </row>
    <row r="100" spans="1:10" ht="15.75">
      <c r="A100" s="1" t="s">
        <v>235</v>
      </c>
      <c r="B100" s="44" t="s">
        <v>304</v>
      </c>
      <c r="C100" s="45"/>
      <c r="D100" s="45"/>
      <c r="E100" s="44" t="s">
        <v>234</v>
      </c>
      <c r="F100" s="34">
        <v>1800000</v>
      </c>
      <c r="G100" s="11"/>
      <c r="J100" s="23"/>
    </row>
    <row r="101" spans="1:10" ht="27" customHeight="1">
      <c r="A101" s="14" t="s">
        <v>46</v>
      </c>
      <c r="B101" s="44" t="s">
        <v>103</v>
      </c>
      <c r="C101" s="45" t="s">
        <v>1</v>
      </c>
      <c r="D101" s="45" t="s">
        <v>11</v>
      </c>
      <c r="E101" s="44"/>
      <c r="F101" s="34">
        <f>F102</f>
        <v>9500000</v>
      </c>
      <c r="G101" s="11"/>
      <c r="J101" s="23"/>
    </row>
    <row r="102" spans="1:10" ht="27" customHeight="1">
      <c r="A102" s="1" t="s">
        <v>235</v>
      </c>
      <c r="B102" s="44" t="s">
        <v>103</v>
      </c>
      <c r="C102" s="45"/>
      <c r="D102" s="45"/>
      <c r="E102" s="44" t="s">
        <v>234</v>
      </c>
      <c r="F102" s="34">
        <v>9500000</v>
      </c>
      <c r="G102" s="11"/>
      <c r="J102" s="23"/>
    </row>
    <row r="103" spans="1:10" ht="27" customHeight="1">
      <c r="A103" s="14" t="s">
        <v>251</v>
      </c>
      <c r="B103" s="44" t="s">
        <v>252</v>
      </c>
      <c r="C103" s="45"/>
      <c r="D103" s="45"/>
      <c r="E103" s="44"/>
      <c r="F103" s="34">
        <f>F104</f>
        <v>5000000</v>
      </c>
      <c r="G103" s="11"/>
      <c r="J103" s="23"/>
    </row>
    <row r="104" spans="1:10" ht="18" customHeight="1">
      <c r="A104" s="1" t="s">
        <v>235</v>
      </c>
      <c r="B104" s="44" t="s">
        <v>252</v>
      </c>
      <c r="C104" s="45" t="s">
        <v>1</v>
      </c>
      <c r="D104" s="45" t="s">
        <v>11</v>
      </c>
      <c r="E104" s="44" t="s">
        <v>234</v>
      </c>
      <c r="F104" s="34">
        <v>5000000</v>
      </c>
      <c r="J104" s="23"/>
    </row>
    <row r="105" spans="1:10" ht="30.75" customHeight="1">
      <c r="A105" s="19" t="s">
        <v>353</v>
      </c>
      <c r="B105" s="46" t="s">
        <v>197</v>
      </c>
      <c r="C105" s="45"/>
      <c r="D105" s="45"/>
      <c r="E105" s="46"/>
      <c r="F105" s="34">
        <f>F106</f>
        <v>1537000</v>
      </c>
      <c r="J105" s="23"/>
    </row>
    <row r="106" spans="1:10" ht="16.5" customHeight="1">
      <c r="A106" s="1" t="s">
        <v>235</v>
      </c>
      <c r="B106" s="46" t="s">
        <v>197</v>
      </c>
      <c r="C106" s="45"/>
      <c r="D106" s="45"/>
      <c r="E106" s="50" t="s">
        <v>234</v>
      </c>
      <c r="F106" s="34">
        <v>1537000</v>
      </c>
      <c r="J106" s="23"/>
    </row>
    <row r="107" spans="1:10" ht="27.75" customHeight="1">
      <c r="A107" s="14" t="s">
        <v>211</v>
      </c>
      <c r="B107" s="44" t="s">
        <v>198</v>
      </c>
      <c r="C107" s="45" t="s">
        <v>1</v>
      </c>
      <c r="D107" s="45" t="s">
        <v>11</v>
      </c>
      <c r="E107" s="44"/>
      <c r="F107" s="34">
        <f>F108</f>
        <v>384250</v>
      </c>
      <c r="J107" s="23"/>
    </row>
    <row r="108" spans="1:10" ht="18" customHeight="1">
      <c r="A108" s="1" t="s">
        <v>235</v>
      </c>
      <c r="B108" s="44" t="s">
        <v>198</v>
      </c>
      <c r="C108" s="45" t="s">
        <v>1</v>
      </c>
      <c r="D108" s="45" t="s">
        <v>11</v>
      </c>
      <c r="E108" s="44" t="s">
        <v>234</v>
      </c>
      <c r="F108" s="34">
        <v>384250</v>
      </c>
      <c r="J108" s="23"/>
    </row>
    <row r="109" spans="1:10" ht="31.5" customHeight="1">
      <c r="A109" s="19" t="s">
        <v>272</v>
      </c>
      <c r="B109" s="46" t="s">
        <v>273</v>
      </c>
      <c r="C109" s="45"/>
      <c r="D109" s="45"/>
      <c r="E109" s="46"/>
      <c r="F109" s="34">
        <f>F110</f>
        <v>0</v>
      </c>
      <c r="J109" s="23"/>
    </row>
    <row r="110" spans="1:10" ht="18" customHeight="1">
      <c r="A110" s="1" t="s">
        <v>235</v>
      </c>
      <c r="B110" s="46" t="s">
        <v>273</v>
      </c>
      <c r="C110" s="45"/>
      <c r="D110" s="45"/>
      <c r="E110" s="50" t="s">
        <v>234</v>
      </c>
      <c r="F110" s="34">
        <v>0</v>
      </c>
      <c r="J110" s="23"/>
    </row>
    <row r="111" spans="1:10" ht="15">
      <c r="A111" s="13" t="s">
        <v>190</v>
      </c>
      <c r="B111" s="42"/>
      <c r="C111" s="52" t="s">
        <v>1</v>
      </c>
      <c r="D111" s="42" t="s">
        <v>4</v>
      </c>
      <c r="E111" s="42"/>
      <c r="F111" s="37">
        <f>F112+F116+F119</f>
        <v>13172000</v>
      </c>
      <c r="J111" s="23"/>
    </row>
    <row r="112" spans="1:10" ht="25.5">
      <c r="A112" s="14" t="s">
        <v>47</v>
      </c>
      <c r="B112" s="44" t="s">
        <v>105</v>
      </c>
      <c r="C112" s="45" t="s">
        <v>1</v>
      </c>
      <c r="D112" s="44" t="s">
        <v>4</v>
      </c>
      <c r="E112" s="44"/>
      <c r="F112" s="34">
        <f>SUM(F113:F115)</f>
        <v>6452000</v>
      </c>
      <c r="J112" s="23"/>
    </row>
    <row r="113" spans="1:10" ht="17.25" customHeight="1">
      <c r="A113" s="1" t="s">
        <v>282</v>
      </c>
      <c r="B113" s="44" t="s">
        <v>105</v>
      </c>
      <c r="C113" s="45" t="s">
        <v>1</v>
      </c>
      <c r="D113" s="44" t="s">
        <v>4</v>
      </c>
      <c r="E113" s="44" t="s">
        <v>230</v>
      </c>
      <c r="F113" s="34">
        <f>4300000+101000+1299000</f>
        <v>5700000</v>
      </c>
      <c r="J113" s="23"/>
    </row>
    <row r="114" spans="1:10" ht="27.75" customHeight="1">
      <c r="A114" s="1" t="s">
        <v>229</v>
      </c>
      <c r="B114" s="44" t="s">
        <v>105</v>
      </c>
      <c r="C114" s="45" t="s">
        <v>1</v>
      </c>
      <c r="D114" s="44" t="s">
        <v>4</v>
      </c>
      <c r="E114" s="44" t="s">
        <v>228</v>
      </c>
      <c r="F114" s="34">
        <v>700000</v>
      </c>
      <c r="J114" s="23"/>
    </row>
    <row r="115" spans="1:10" ht="15">
      <c r="A115" s="1" t="s">
        <v>239</v>
      </c>
      <c r="B115" s="44" t="s">
        <v>105</v>
      </c>
      <c r="C115" s="45" t="s">
        <v>1</v>
      </c>
      <c r="D115" s="44" t="s">
        <v>4</v>
      </c>
      <c r="E115" s="44" t="s">
        <v>238</v>
      </c>
      <c r="F115" s="34">
        <v>52000</v>
      </c>
      <c r="J115" s="23"/>
    </row>
    <row r="116" spans="1:10" ht="39.75" customHeight="1">
      <c r="A116" s="14" t="s">
        <v>62</v>
      </c>
      <c r="B116" s="44" t="s">
        <v>106</v>
      </c>
      <c r="C116" s="45" t="s">
        <v>1</v>
      </c>
      <c r="D116" s="44" t="s">
        <v>4</v>
      </c>
      <c r="E116" s="44"/>
      <c r="F116" s="34">
        <f>SUM(F117:F118)</f>
        <v>25000</v>
      </c>
      <c r="J116" s="23"/>
    </row>
    <row r="117" spans="1:10" ht="18" customHeight="1">
      <c r="A117" s="1" t="s">
        <v>231</v>
      </c>
      <c r="B117" s="44" t="s">
        <v>106</v>
      </c>
      <c r="C117" s="45" t="s">
        <v>1</v>
      </c>
      <c r="D117" s="45" t="s">
        <v>4</v>
      </c>
      <c r="E117" s="44" t="s">
        <v>230</v>
      </c>
      <c r="F117" s="34">
        <v>5000</v>
      </c>
      <c r="J117" s="23"/>
    </row>
    <row r="118" spans="1:10" ht="27.75" customHeight="1">
      <c r="A118" s="1" t="s">
        <v>229</v>
      </c>
      <c r="B118" s="44" t="s">
        <v>106</v>
      </c>
      <c r="C118" s="45" t="s">
        <v>1</v>
      </c>
      <c r="D118" s="45" t="s">
        <v>4</v>
      </c>
      <c r="E118" s="44" t="s">
        <v>228</v>
      </c>
      <c r="F118" s="34">
        <v>20000</v>
      </c>
      <c r="J118" s="23"/>
    </row>
    <row r="119" spans="1:10" ht="71.25" customHeight="1">
      <c r="A119" s="14" t="s">
        <v>348</v>
      </c>
      <c r="B119" s="44" t="s">
        <v>195</v>
      </c>
      <c r="C119" s="45" t="s">
        <v>1</v>
      </c>
      <c r="D119" s="45" t="s">
        <v>3</v>
      </c>
      <c r="E119" s="45"/>
      <c r="F119" s="34">
        <f>F120</f>
        <v>6695000</v>
      </c>
      <c r="J119" s="23"/>
    </row>
    <row r="120" spans="1:10" ht="27.75" customHeight="1">
      <c r="A120" s="1" t="s">
        <v>282</v>
      </c>
      <c r="B120" s="44" t="s">
        <v>195</v>
      </c>
      <c r="C120" s="44" t="s">
        <v>230</v>
      </c>
      <c r="D120" s="77">
        <v>64564600</v>
      </c>
      <c r="E120" s="45" t="s">
        <v>230</v>
      </c>
      <c r="F120" s="34">
        <v>6695000</v>
      </c>
      <c r="J120" s="23"/>
    </row>
    <row r="121" spans="1:10" ht="27.75" customHeight="1">
      <c r="A121" s="18" t="s">
        <v>371</v>
      </c>
      <c r="B121" s="44"/>
      <c r="C121" s="44"/>
      <c r="D121" s="91"/>
      <c r="E121" s="45"/>
      <c r="F121" s="80">
        <f>F122</f>
        <v>10000</v>
      </c>
      <c r="J121" s="23"/>
    </row>
    <row r="122" spans="1:10" ht="78.75" customHeight="1">
      <c r="A122" s="14" t="s">
        <v>349</v>
      </c>
      <c r="B122" s="44" t="s">
        <v>165</v>
      </c>
      <c r="C122" s="49" t="s">
        <v>1</v>
      </c>
      <c r="D122" s="44" t="s">
        <v>3</v>
      </c>
      <c r="E122" s="44"/>
      <c r="F122" s="34">
        <f>F123</f>
        <v>10000</v>
      </c>
      <c r="J122" s="23"/>
    </row>
    <row r="123" spans="1:10" ht="27.75" customHeight="1">
      <c r="A123" s="1" t="s">
        <v>235</v>
      </c>
      <c r="B123" s="44" t="s">
        <v>165</v>
      </c>
      <c r="C123" s="49" t="s">
        <v>1</v>
      </c>
      <c r="D123" s="44" t="s">
        <v>3</v>
      </c>
      <c r="E123" s="44" t="s">
        <v>234</v>
      </c>
      <c r="F123" s="34">
        <v>10000</v>
      </c>
      <c r="J123" s="23"/>
    </row>
    <row r="124" spans="1:10" ht="43.5" customHeight="1">
      <c r="A124" s="13" t="s">
        <v>64</v>
      </c>
      <c r="B124" s="40" t="s">
        <v>157</v>
      </c>
      <c r="C124" s="40"/>
      <c r="D124" s="40"/>
      <c r="E124" s="40"/>
      <c r="F124" s="37">
        <f>F125</f>
        <v>1675400</v>
      </c>
      <c r="J124" s="23"/>
    </row>
    <row r="125" spans="1:10" ht="36" customHeight="1">
      <c r="A125" s="13" t="s">
        <v>185</v>
      </c>
      <c r="B125" s="40" t="s">
        <v>158</v>
      </c>
      <c r="C125" s="40"/>
      <c r="D125" s="40"/>
      <c r="E125" s="40"/>
      <c r="F125" s="37">
        <f>F126+F129+F132</f>
        <v>1675400</v>
      </c>
      <c r="J125" s="23"/>
    </row>
    <row r="126" spans="1:10" ht="19.5" customHeight="1">
      <c r="A126" s="28" t="s">
        <v>159</v>
      </c>
      <c r="B126" s="44" t="s">
        <v>119</v>
      </c>
      <c r="C126" s="45" t="s">
        <v>1</v>
      </c>
      <c r="D126" s="45" t="s">
        <v>1</v>
      </c>
      <c r="E126" s="45"/>
      <c r="F126" s="34">
        <f>SUM(F127:F128)</f>
        <v>161000</v>
      </c>
      <c r="H126" s="10"/>
      <c r="J126" s="23"/>
    </row>
    <row r="127" spans="1:10" ht="18" customHeight="1">
      <c r="A127" s="1" t="s">
        <v>282</v>
      </c>
      <c r="B127" s="44" t="s">
        <v>119</v>
      </c>
      <c r="C127" s="45" t="s">
        <v>1</v>
      </c>
      <c r="D127" s="45" t="s">
        <v>1</v>
      </c>
      <c r="E127" s="54" t="s">
        <v>230</v>
      </c>
      <c r="F127" s="89">
        <v>91000</v>
      </c>
      <c r="J127" s="23"/>
    </row>
    <row r="128" spans="1:10" ht="16.5" customHeight="1">
      <c r="A128" s="1" t="s">
        <v>235</v>
      </c>
      <c r="B128" s="44" t="s">
        <v>119</v>
      </c>
      <c r="C128" s="45" t="s">
        <v>1</v>
      </c>
      <c r="D128" s="45" t="s">
        <v>1</v>
      </c>
      <c r="E128" s="55">
        <v>610</v>
      </c>
      <c r="F128" s="89">
        <v>70000</v>
      </c>
      <c r="J128" s="23"/>
    </row>
    <row r="129" spans="1:10" ht="17.25" customHeight="1">
      <c r="A129" s="1" t="s">
        <v>354</v>
      </c>
      <c r="B129" s="56" t="s">
        <v>199</v>
      </c>
      <c r="C129" s="45" t="s">
        <v>1</v>
      </c>
      <c r="D129" s="45" t="s">
        <v>1</v>
      </c>
      <c r="E129" s="55"/>
      <c r="F129" s="89">
        <f>F130+F131</f>
        <v>1362800</v>
      </c>
      <c r="J129" s="23"/>
    </row>
    <row r="130" spans="1:10" ht="27.75" customHeight="1">
      <c r="A130" s="1" t="s">
        <v>229</v>
      </c>
      <c r="B130" s="44" t="s">
        <v>199</v>
      </c>
      <c r="C130" s="45" t="s">
        <v>1</v>
      </c>
      <c r="D130" s="45" t="s">
        <v>1</v>
      </c>
      <c r="E130" s="55">
        <v>240</v>
      </c>
      <c r="F130" s="34">
        <v>562800</v>
      </c>
      <c r="J130" s="23"/>
    </row>
    <row r="131" spans="1:10" ht="17.25" customHeight="1">
      <c r="A131" s="1" t="s">
        <v>235</v>
      </c>
      <c r="B131" s="44" t="s">
        <v>199</v>
      </c>
      <c r="C131" s="45" t="s">
        <v>1</v>
      </c>
      <c r="D131" s="45" t="s">
        <v>1</v>
      </c>
      <c r="E131" s="55">
        <v>610</v>
      </c>
      <c r="F131" s="34">
        <v>800000</v>
      </c>
      <c r="J131" s="23"/>
    </row>
    <row r="132" spans="1:10" ht="27" customHeight="1">
      <c r="A132" s="14" t="s">
        <v>355</v>
      </c>
      <c r="B132" s="44" t="s">
        <v>200</v>
      </c>
      <c r="C132" s="45" t="s">
        <v>1</v>
      </c>
      <c r="D132" s="45" t="s">
        <v>1</v>
      </c>
      <c r="E132" s="45"/>
      <c r="F132" s="34">
        <f>F133+F134</f>
        <v>151600</v>
      </c>
      <c r="J132" s="23"/>
    </row>
    <row r="133" spans="1:10" ht="25.5" customHeight="1">
      <c r="A133" s="1" t="s">
        <v>229</v>
      </c>
      <c r="B133" s="44" t="s">
        <v>200</v>
      </c>
      <c r="C133" s="45" t="s">
        <v>1</v>
      </c>
      <c r="D133" s="45" t="s">
        <v>1</v>
      </c>
      <c r="E133" s="44" t="s">
        <v>228</v>
      </c>
      <c r="F133" s="34">
        <v>62600</v>
      </c>
      <c r="J133" s="23"/>
    </row>
    <row r="134" spans="1:10" ht="18" customHeight="1">
      <c r="A134" s="1" t="s">
        <v>235</v>
      </c>
      <c r="B134" s="44" t="s">
        <v>200</v>
      </c>
      <c r="C134" s="45" t="s">
        <v>1</v>
      </c>
      <c r="D134" s="45" t="s">
        <v>1</v>
      </c>
      <c r="E134" s="45" t="s">
        <v>234</v>
      </c>
      <c r="F134" s="34">
        <v>89000</v>
      </c>
      <c r="J134" s="23"/>
    </row>
    <row r="135" spans="1:10" ht="33.75" customHeight="1">
      <c r="A135" s="13" t="s">
        <v>65</v>
      </c>
      <c r="B135" s="40" t="s">
        <v>78</v>
      </c>
      <c r="C135" s="40"/>
      <c r="D135" s="40"/>
      <c r="E135" s="40"/>
      <c r="F135" s="37">
        <f>F136</f>
        <v>500000</v>
      </c>
      <c r="J135" s="23"/>
    </row>
    <row r="136" spans="1:10" ht="36.75" customHeight="1">
      <c r="A136" s="13" t="s">
        <v>160</v>
      </c>
      <c r="B136" s="40" t="s">
        <v>111</v>
      </c>
      <c r="C136" s="40"/>
      <c r="D136" s="40"/>
      <c r="E136" s="40"/>
      <c r="F136" s="37">
        <f>F137</f>
        <v>500000</v>
      </c>
      <c r="J136" s="23"/>
    </row>
    <row r="137" spans="1:10" ht="28.5" customHeight="1">
      <c r="A137" s="14" t="s">
        <v>63</v>
      </c>
      <c r="B137" s="44" t="s">
        <v>115</v>
      </c>
      <c r="C137" s="45" t="s">
        <v>1</v>
      </c>
      <c r="D137" s="44" t="s">
        <v>4</v>
      </c>
      <c r="E137" s="44"/>
      <c r="F137" s="34">
        <f>F138+F139</f>
        <v>500000</v>
      </c>
      <c r="J137" s="23"/>
    </row>
    <row r="138" spans="1:10" ht="27.75" customHeight="1">
      <c r="A138" s="1" t="s">
        <v>229</v>
      </c>
      <c r="B138" s="44" t="s">
        <v>115</v>
      </c>
      <c r="C138" s="45" t="s">
        <v>1</v>
      </c>
      <c r="D138" s="44" t="s">
        <v>4</v>
      </c>
      <c r="E138" s="44" t="s">
        <v>228</v>
      </c>
      <c r="F138" s="34">
        <v>500000</v>
      </c>
      <c r="J138" s="23"/>
    </row>
    <row r="139" spans="1:10" ht="15" customHeight="1">
      <c r="A139" s="1" t="s">
        <v>235</v>
      </c>
      <c r="B139" s="44" t="s">
        <v>115</v>
      </c>
      <c r="C139" s="45" t="s">
        <v>1</v>
      </c>
      <c r="D139" s="44" t="s">
        <v>4</v>
      </c>
      <c r="E139" s="44" t="s">
        <v>234</v>
      </c>
      <c r="F139" s="34">
        <v>0</v>
      </c>
      <c r="J139" s="23"/>
    </row>
    <row r="140" spans="1:10" ht="33" customHeight="1">
      <c r="A140" s="13" t="s">
        <v>5</v>
      </c>
      <c r="B140" s="40" t="s">
        <v>113</v>
      </c>
      <c r="C140" s="40"/>
      <c r="D140" s="40"/>
      <c r="E140" s="40"/>
      <c r="F140" s="37">
        <f>F141</f>
        <v>300000</v>
      </c>
      <c r="H140" s="10"/>
      <c r="J140" s="23"/>
    </row>
    <row r="141" spans="1:10" ht="43.5" customHeight="1">
      <c r="A141" s="13" t="s">
        <v>112</v>
      </c>
      <c r="B141" s="40" t="s">
        <v>114</v>
      </c>
      <c r="C141" s="40"/>
      <c r="D141" s="40"/>
      <c r="E141" s="40"/>
      <c r="F141" s="37">
        <f>F142</f>
        <v>300000</v>
      </c>
      <c r="J141" s="23"/>
    </row>
    <row r="142" spans="1:10" ht="19.5" customHeight="1">
      <c r="A142" s="28" t="s">
        <v>356</v>
      </c>
      <c r="B142" s="44" t="s">
        <v>116</v>
      </c>
      <c r="C142" s="45" t="s">
        <v>1</v>
      </c>
      <c r="D142" s="44" t="s">
        <v>4</v>
      </c>
      <c r="E142" s="45"/>
      <c r="F142" s="34">
        <f>SUM(F143:F144)</f>
        <v>300000</v>
      </c>
      <c r="J142" s="23"/>
    </row>
    <row r="143" spans="1:10" ht="25.5">
      <c r="A143" s="1" t="s">
        <v>229</v>
      </c>
      <c r="B143" s="44" t="s">
        <v>116</v>
      </c>
      <c r="C143" s="45" t="s">
        <v>1</v>
      </c>
      <c r="D143" s="44" t="s">
        <v>4</v>
      </c>
      <c r="E143" s="44" t="s">
        <v>228</v>
      </c>
      <c r="F143" s="34">
        <v>300000</v>
      </c>
      <c r="J143" s="23"/>
    </row>
    <row r="144" spans="1:10" ht="15">
      <c r="A144" s="1" t="s">
        <v>235</v>
      </c>
      <c r="B144" s="44" t="s">
        <v>116</v>
      </c>
      <c r="C144" s="45" t="s">
        <v>1</v>
      </c>
      <c r="D144" s="44" t="s">
        <v>4</v>
      </c>
      <c r="E144" s="44" t="s">
        <v>234</v>
      </c>
      <c r="F144" s="34">
        <v>0</v>
      </c>
      <c r="J144" s="23"/>
    </row>
    <row r="145" spans="1:10" ht="18.75" customHeight="1">
      <c r="A145" s="13" t="s">
        <v>56</v>
      </c>
      <c r="B145" s="43" t="s">
        <v>109</v>
      </c>
      <c r="C145" s="40"/>
      <c r="D145" s="43"/>
      <c r="E145" s="43"/>
      <c r="F145" s="37">
        <f>F146</f>
        <v>15004000</v>
      </c>
      <c r="J145" s="23"/>
    </row>
    <row r="146" spans="1:10" ht="31.5" customHeight="1">
      <c r="A146" s="13" t="s">
        <v>107</v>
      </c>
      <c r="B146" s="43" t="s">
        <v>108</v>
      </c>
      <c r="C146" s="40"/>
      <c r="D146" s="43"/>
      <c r="E146" s="43"/>
      <c r="F146" s="37">
        <f>F147+F151+F154</f>
        <v>15004000</v>
      </c>
      <c r="J146" s="23"/>
    </row>
    <row r="147" spans="1:10" ht="41.25" customHeight="1">
      <c r="A147" s="14" t="s">
        <v>38</v>
      </c>
      <c r="B147" s="44" t="s">
        <v>110</v>
      </c>
      <c r="C147" s="45" t="s">
        <v>10</v>
      </c>
      <c r="D147" s="45" t="s">
        <v>19</v>
      </c>
      <c r="E147" s="45"/>
      <c r="F147" s="34">
        <f>SUM(F148:F150)</f>
        <v>7599000</v>
      </c>
      <c r="H147" s="10"/>
      <c r="J147" s="23"/>
    </row>
    <row r="148" spans="1:10" ht="25.5" customHeight="1">
      <c r="A148" s="1" t="s">
        <v>229</v>
      </c>
      <c r="B148" s="44" t="s">
        <v>110</v>
      </c>
      <c r="C148" s="45" t="s">
        <v>10</v>
      </c>
      <c r="D148" s="45" t="s">
        <v>19</v>
      </c>
      <c r="E148" s="45" t="s">
        <v>228</v>
      </c>
      <c r="F148" s="34">
        <v>72000</v>
      </c>
      <c r="J148" s="23"/>
    </row>
    <row r="149" spans="1:10" ht="15" customHeight="1">
      <c r="A149" s="14" t="s">
        <v>233</v>
      </c>
      <c r="B149" s="44" t="s">
        <v>110</v>
      </c>
      <c r="C149" s="45" t="s">
        <v>10</v>
      </c>
      <c r="D149" s="45" t="s">
        <v>19</v>
      </c>
      <c r="E149" s="45" t="s">
        <v>232</v>
      </c>
      <c r="F149" s="34">
        <v>7227000</v>
      </c>
      <c r="J149" s="23"/>
    </row>
    <row r="150" spans="1:10" ht="15.75" customHeight="1">
      <c r="A150" s="1" t="s">
        <v>235</v>
      </c>
      <c r="B150" s="44" t="s">
        <v>110</v>
      </c>
      <c r="C150" s="45" t="s">
        <v>39</v>
      </c>
      <c r="D150" s="45" t="s">
        <v>19</v>
      </c>
      <c r="E150" s="45" t="s">
        <v>234</v>
      </c>
      <c r="F150" s="34">
        <v>300000</v>
      </c>
      <c r="J150" s="23"/>
    </row>
    <row r="151" spans="1:10" ht="37.5" customHeight="1">
      <c r="A151" s="14" t="s">
        <v>357</v>
      </c>
      <c r="B151" s="44" t="s">
        <v>201</v>
      </c>
      <c r="C151" s="45" t="s">
        <v>10</v>
      </c>
      <c r="D151" s="45" t="s">
        <v>11</v>
      </c>
      <c r="E151" s="45"/>
      <c r="F151" s="34">
        <f>F152+F153</f>
        <v>6664000</v>
      </c>
      <c r="J151" s="23"/>
    </row>
    <row r="152" spans="1:10" ht="18" customHeight="1">
      <c r="A152" s="14" t="s">
        <v>233</v>
      </c>
      <c r="B152" s="44" t="s">
        <v>201</v>
      </c>
      <c r="C152" s="45" t="s">
        <v>10</v>
      </c>
      <c r="D152" s="45" t="s">
        <v>11</v>
      </c>
      <c r="E152" s="45" t="s">
        <v>232</v>
      </c>
      <c r="F152" s="34">
        <v>2599000</v>
      </c>
      <c r="J152" s="23"/>
    </row>
    <row r="153" spans="1:10" ht="17.25" customHeight="1">
      <c r="A153" s="1" t="s">
        <v>235</v>
      </c>
      <c r="B153" s="44" t="s">
        <v>201</v>
      </c>
      <c r="C153" s="45" t="s">
        <v>10</v>
      </c>
      <c r="D153" s="45" t="s">
        <v>11</v>
      </c>
      <c r="E153" s="45" t="s">
        <v>234</v>
      </c>
      <c r="F153" s="34">
        <v>4065000</v>
      </c>
      <c r="J153" s="23"/>
    </row>
    <row r="154" spans="1:10" ht="42" customHeight="1">
      <c r="A154" s="14" t="s">
        <v>254</v>
      </c>
      <c r="B154" s="46" t="s">
        <v>255</v>
      </c>
      <c r="C154" s="45" t="s">
        <v>10</v>
      </c>
      <c r="D154" s="45" t="s">
        <v>11</v>
      </c>
      <c r="E154" s="45"/>
      <c r="F154" s="34">
        <f>F156+F157+F155</f>
        <v>741000</v>
      </c>
      <c r="J154" s="23"/>
    </row>
    <row r="155" spans="1:10" ht="27.75" customHeight="1">
      <c r="A155" s="33" t="s">
        <v>229</v>
      </c>
      <c r="B155" s="46" t="s">
        <v>255</v>
      </c>
      <c r="C155" s="45" t="s">
        <v>10</v>
      </c>
      <c r="D155" s="45" t="s">
        <v>11</v>
      </c>
      <c r="E155" s="45" t="s">
        <v>228</v>
      </c>
      <c r="F155" s="34">
        <v>0</v>
      </c>
      <c r="J155" s="23"/>
    </row>
    <row r="156" spans="1:10" ht="20.25" customHeight="1">
      <c r="A156" s="14" t="s">
        <v>233</v>
      </c>
      <c r="B156" s="46" t="s">
        <v>255</v>
      </c>
      <c r="C156" s="45" t="s">
        <v>10</v>
      </c>
      <c r="D156" s="45" t="s">
        <v>11</v>
      </c>
      <c r="E156" s="45" t="s">
        <v>232</v>
      </c>
      <c r="F156" s="34">
        <v>289000</v>
      </c>
      <c r="J156" s="23"/>
    </row>
    <row r="157" spans="1:10" ht="17.25" customHeight="1">
      <c r="A157" s="1" t="s">
        <v>235</v>
      </c>
      <c r="B157" s="46" t="s">
        <v>255</v>
      </c>
      <c r="C157" s="45" t="s">
        <v>10</v>
      </c>
      <c r="D157" s="45" t="s">
        <v>11</v>
      </c>
      <c r="E157" s="45" t="s">
        <v>234</v>
      </c>
      <c r="F157" s="34">
        <v>452000</v>
      </c>
      <c r="J157" s="23"/>
    </row>
    <row r="158" spans="1:10" ht="21" customHeight="1">
      <c r="A158" s="70" t="s">
        <v>21</v>
      </c>
      <c r="B158" s="71" t="s">
        <v>79</v>
      </c>
      <c r="C158" s="71"/>
      <c r="D158" s="71"/>
      <c r="E158" s="71"/>
      <c r="F158" s="72">
        <f>F160</f>
        <v>145000</v>
      </c>
      <c r="J158" s="23"/>
    </row>
    <row r="159" spans="1:10" ht="33" customHeight="1">
      <c r="A159" s="13" t="s">
        <v>117</v>
      </c>
      <c r="B159" s="58" t="s">
        <v>118</v>
      </c>
      <c r="C159" s="58"/>
      <c r="D159" s="58"/>
      <c r="E159" s="58"/>
      <c r="F159" s="87">
        <f>F160</f>
        <v>145000</v>
      </c>
      <c r="H159" s="12"/>
      <c r="J159" s="23"/>
    </row>
    <row r="160" spans="1:10" ht="18.75" customHeight="1">
      <c r="A160" s="14" t="s">
        <v>333</v>
      </c>
      <c r="B160" s="44" t="s">
        <v>120</v>
      </c>
      <c r="C160" s="45"/>
      <c r="D160" s="59"/>
      <c r="E160" s="59"/>
      <c r="F160" s="34">
        <f>F161+F162</f>
        <v>145000</v>
      </c>
      <c r="J160" s="23"/>
    </row>
    <row r="161" spans="1:10" ht="25.5">
      <c r="A161" s="1" t="s">
        <v>229</v>
      </c>
      <c r="B161" s="44" t="s">
        <v>120</v>
      </c>
      <c r="C161" s="49" t="s">
        <v>1</v>
      </c>
      <c r="D161" s="44" t="s">
        <v>1</v>
      </c>
      <c r="E161" s="44" t="s">
        <v>228</v>
      </c>
      <c r="F161" s="34">
        <v>100000</v>
      </c>
      <c r="J161" s="23"/>
    </row>
    <row r="162" spans="1:10" ht="19.5" customHeight="1">
      <c r="A162" s="1" t="s">
        <v>192</v>
      </c>
      <c r="B162" s="44" t="s">
        <v>120</v>
      </c>
      <c r="C162" s="49" t="s">
        <v>1</v>
      </c>
      <c r="D162" s="44" t="s">
        <v>1</v>
      </c>
      <c r="E162" s="44" t="s">
        <v>193</v>
      </c>
      <c r="F162" s="34">
        <v>45000</v>
      </c>
      <c r="J162" s="23"/>
    </row>
    <row r="163" spans="1:10" ht="29.25" customHeight="1">
      <c r="A163" s="70" t="s">
        <v>330</v>
      </c>
      <c r="B163" s="71" t="s">
        <v>80</v>
      </c>
      <c r="C163" s="71"/>
      <c r="D163" s="71"/>
      <c r="E163" s="71"/>
      <c r="F163" s="72">
        <f>F164+F176</f>
        <v>15841500</v>
      </c>
      <c r="J163" s="23"/>
    </row>
    <row r="164" spans="1:10" ht="45.75" customHeight="1">
      <c r="A164" s="13" t="s">
        <v>6</v>
      </c>
      <c r="B164" s="43" t="s">
        <v>81</v>
      </c>
      <c r="C164" s="40"/>
      <c r="D164" s="43"/>
      <c r="E164" s="43"/>
      <c r="F164" s="37">
        <f>F165</f>
        <v>15681500</v>
      </c>
      <c r="H164" s="10"/>
      <c r="J164" s="23"/>
    </row>
    <row r="165" spans="1:10" ht="35.25" customHeight="1">
      <c r="A165" s="13" t="s">
        <v>186</v>
      </c>
      <c r="B165" s="43" t="s">
        <v>121</v>
      </c>
      <c r="C165" s="40"/>
      <c r="D165" s="43"/>
      <c r="E165" s="43"/>
      <c r="F165" s="37">
        <f>F168+F170+F174+F172+F166</f>
        <v>15681500</v>
      </c>
      <c r="H165" s="10"/>
      <c r="J165" s="23"/>
    </row>
    <row r="166" spans="1:10" ht="33" customHeight="1">
      <c r="A166" s="14" t="s">
        <v>308</v>
      </c>
      <c r="B166" s="44" t="s">
        <v>307</v>
      </c>
      <c r="C166" s="45"/>
      <c r="D166" s="44"/>
      <c r="E166" s="44"/>
      <c r="F166" s="34">
        <f>SUM(F167)</f>
        <v>2065000</v>
      </c>
      <c r="H166" s="10"/>
      <c r="J166" s="23"/>
    </row>
    <row r="167" spans="1:10" ht="18.75" customHeight="1">
      <c r="A167" s="1" t="s">
        <v>235</v>
      </c>
      <c r="B167" s="44" t="s">
        <v>307</v>
      </c>
      <c r="C167" s="45"/>
      <c r="D167" s="44"/>
      <c r="E167" s="44" t="s">
        <v>234</v>
      </c>
      <c r="F167" s="34">
        <v>2065000</v>
      </c>
      <c r="H167" s="10"/>
      <c r="J167" s="23"/>
    </row>
    <row r="168" spans="1:10" ht="19.5" customHeight="1">
      <c r="A168" s="14" t="s">
        <v>48</v>
      </c>
      <c r="B168" s="44" t="s">
        <v>122</v>
      </c>
      <c r="C168" s="49" t="s">
        <v>7</v>
      </c>
      <c r="D168" s="44" t="s">
        <v>2</v>
      </c>
      <c r="E168" s="44"/>
      <c r="F168" s="34">
        <f>SUM(F169:F169)</f>
        <v>9500000</v>
      </c>
      <c r="J168" s="23"/>
    </row>
    <row r="169" spans="1:10" ht="24" customHeight="1">
      <c r="A169" s="1" t="s">
        <v>235</v>
      </c>
      <c r="B169" s="44" t="s">
        <v>122</v>
      </c>
      <c r="C169" s="49" t="s">
        <v>7</v>
      </c>
      <c r="D169" s="44" t="s">
        <v>2</v>
      </c>
      <c r="E169" s="44" t="s">
        <v>234</v>
      </c>
      <c r="F169" s="34">
        <v>9500000</v>
      </c>
      <c r="H169" s="10"/>
      <c r="J169" s="23"/>
    </row>
    <row r="170" spans="1:10" ht="39.75" customHeight="1">
      <c r="A170" s="1" t="s">
        <v>166</v>
      </c>
      <c r="B170" s="44" t="s">
        <v>167</v>
      </c>
      <c r="C170" s="49" t="s">
        <v>7</v>
      </c>
      <c r="D170" s="44" t="s">
        <v>2</v>
      </c>
      <c r="E170" s="44"/>
      <c r="F170" s="34">
        <f>SUM(F171:F171)</f>
        <v>2500000</v>
      </c>
      <c r="J170" s="23"/>
    </row>
    <row r="171" spans="1:10" ht="23.25" customHeight="1">
      <c r="A171" s="1" t="s">
        <v>235</v>
      </c>
      <c r="B171" s="44" t="s">
        <v>167</v>
      </c>
      <c r="C171" s="49" t="s">
        <v>7</v>
      </c>
      <c r="D171" s="44" t="s">
        <v>2</v>
      </c>
      <c r="E171" s="44" t="s">
        <v>234</v>
      </c>
      <c r="F171" s="34">
        <v>2500000</v>
      </c>
      <c r="J171" s="23"/>
    </row>
    <row r="172" spans="1:10" ht="36.75" customHeight="1">
      <c r="A172" s="1" t="s">
        <v>372</v>
      </c>
      <c r="B172" s="46" t="s">
        <v>373</v>
      </c>
      <c r="C172" s="49"/>
      <c r="D172" s="44"/>
      <c r="E172" s="46"/>
      <c r="F172" s="34">
        <f>F173</f>
        <v>1293200</v>
      </c>
      <c r="J172" s="23"/>
    </row>
    <row r="173" spans="1:10" ht="23.25" customHeight="1">
      <c r="A173" s="1" t="s">
        <v>235</v>
      </c>
      <c r="B173" s="46" t="s">
        <v>373</v>
      </c>
      <c r="C173" s="49"/>
      <c r="D173" s="44"/>
      <c r="E173" s="46" t="s">
        <v>234</v>
      </c>
      <c r="F173" s="34">
        <v>1293200</v>
      </c>
      <c r="J173" s="23"/>
    </row>
    <row r="174" spans="1:10" ht="39.75" customHeight="1">
      <c r="A174" s="1" t="s">
        <v>219</v>
      </c>
      <c r="B174" s="46" t="s">
        <v>220</v>
      </c>
      <c r="C174" s="49"/>
      <c r="D174" s="44"/>
      <c r="E174" s="46"/>
      <c r="F174" s="34">
        <f>F175</f>
        <v>323300</v>
      </c>
      <c r="J174" s="23"/>
    </row>
    <row r="175" spans="1:10" ht="18" customHeight="1">
      <c r="A175" s="1" t="s">
        <v>235</v>
      </c>
      <c r="B175" s="46" t="s">
        <v>220</v>
      </c>
      <c r="C175" s="49"/>
      <c r="D175" s="44"/>
      <c r="E175" s="46" t="s">
        <v>234</v>
      </c>
      <c r="F175" s="34">
        <v>323300</v>
      </c>
      <c r="J175" s="23"/>
    </row>
    <row r="176" spans="1:10" ht="16.5" customHeight="1">
      <c r="A176" s="13" t="s">
        <v>8</v>
      </c>
      <c r="B176" s="43" t="s">
        <v>124</v>
      </c>
      <c r="C176" s="40"/>
      <c r="D176" s="43"/>
      <c r="E176" s="43"/>
      <c r="F176" s="37">
        <f>F178</f>
        <v>160000</v>
      </c>
      <c r="J176" s="23"/>
    </row>
    <row r="177" spans="1:10" ht="54" customHeight="1">
      <c r="A177" s="13" t="s">
        <v>123</v>
      </c>
      <c r="B177" s="43" t="s">
        <v>125</v>
      </c>
      <c r="C177" s="40"/>
      <c r="D177" s="43"/>
      <c r="E177" s="43"/>
      <c r="F177" s="37">
        <f>F178</f>
        <v>160000</v>
      </c>
      <c r="J177" s="23"/>
    </row>
    <row r="178" spans="1:10" ht="15.75" customHeight="1">
      <c r="A178" s="14" t="s">
        <v>49</v>
      </c>
      <c r="B178" s="44" t="s">
        <v>178</v>
      </c>
      <c r="C178" s="49" t="s">
        <v>7</v>
      </c>
      <c r="D178" s="44" t="s">
        <v>2</v>
      </c>
      <c r="E178" s="44"/>
      <c r="F178" s="34">
        <f>F179</f>
        <v>160000</v>
      </c>
      <c r="J178" s="23"/>
    </row>
    <row r="179" spans="1:10" ht="21" customHeight="1">
      <c r="A179" s="1" t="s">
        <v>235</v>
      </c>
      <c r="B179" s="44" t="s">
        <v>178</v>
      </c>
      <c r="C179" s="45" t="s">
        <v>7</v>
      </c>
      <c r="D179" s="44" t="s">
        <v>2</v>
      </c>
      <c r="E179" s="44" t="s">
        <v>234</v>
      </c>
      <c r="F179" s="34">
        <v>160000</v>
      </c>
      <c r="J179" s="23"/>
    </row>
    <row r="180" spans="1:10" ht="15">
      <c r="A180" s="70" t="s">
        <v>9</v>
      </c>
      <c r="B180" s="71" t="s">
        <v>82</v>
      </c>
      <c r="C180" s="71"/>
      <c r="D180" s="71"/>
      <c r="E180" s="71"/>
      <c r="F180" s="72">
        <f>F183</f>
        <v>120000</v>
      </c>
      <c r="J180" s="23"/>
    </row>
    <row r="181" spans="1:10" ht="28.5">
      <c r="A181" s="13" t="s">
        <v>126</v>
      </c>
      <c r="B181" s="40" t="s">
        <v>127</v>
      </c>
      <c r="C181" s="40"/>
      <c r="D181" s="40"/>
      <c r="E181" s="40"/>
      <c r="F181" s="37">
        <f>F183</f>
        <v>120000</v>
      </c>
      <c r="J181" s="23"/>
    </row>
    <row r="182" spans="1:10" ht="15">
      <c r="A182" s="90" t="s">
        <v>358</v>
      </c>
      <c r="B182" s="44" t="s">
        <v>128</v>
      </c>
      <c r="C182" s="40"/>
      <c r="D182" s="40"/>
      <c r="E182" s="40"/>
      <c r="F182" s="37">
        <f>F183</f>
        <v>120000</v>
      </c>
      <c r="J182" s="23"/>
    </row>
    <row r="183" spans="1:10" ht="26.25" customHeight="1">
      <c r="A183" s="1" t="s">
        <v>229</v>
      </c>
      <c r="B183" s="44" t="s">
        <v>128</v>
      </c>
      <c r="C183" s="45" t="s">
        <v>10</v>
      </c>
      <c r="D183" s="45" t="s">
        <v>12</v>
      </c>
      <c r="E183" s="45" t="s">
        <v>228</v>
      </c>
      <c r="F183" s="34">
        <v>120000</v>
      </c>
      <c r="H183" s="10"/>
      <c r="J183" s="23"/>
    </row>
    <row r="184" spans="1:10" ht="28.5">
      <c r="A184" s="70" t="s">
        <v>329</v>
      </c>
      <c r="B184" s="71" t="s">
        <v>83</v>
      </c>
      <c r="C184" s="71"/>
      <c r="D184" s="71"/>
      <c r="E184" s="71"/>
      <c r="F184" s="72">
        <f>F185</f>
        <v>22033833</v>
      </c>
      <c r="J184" s="23"/>
    </row>
    <row r="185" spans="1:10" ht="34.5" customHeight="1">
      <c r="A185" s="27" t="s">
        <v>334</v>
      </c>
      <c r="B185" s="60" t="s">
        <v>129</v>
      </c>
      <c r="C185" s="60"/>
      <c r="D185" s="60"/>
      <c r="E185" s="60"/>
      <c r="F185" s="80">
        <f>F186+F194+F188+F190+F192</f>
        <v>22033833</v>
      </c>
      <c r="J185" s="23"/>
    </row>
    <row r="186" spans="1:10" ht="20.25" customHeight="1">
      <c r="A186" s="14" t="s">
        <v>223</v>
      </c>
      <c r="B186" s="45" t="s">
        <v>224</v>
      </c>
      <c r="C186" s="45"/>
      <c r="D186" s="45"/>
      <c r="E186" s="45"/>
      <c r="F186" s="34">
        <f>F187</f>
        <v>11600500</v>
      </c>
      <c r="J186" s="23"/>
    </row>
    <row r="187" spans="1:10" ht="19.5" customHeight="1">
      <c r="A187" s="1" t="s">
        <v>235</v>
      </c>
      <c r="B187" s="45" t="s">
        <v>224</v>
      </c>
      <c r="C187" s="45"/>
      <c r="D187" s="45"/>
      <c r="E187" s="45" t="s">
        <v>234</v>
      </c>
      <c r="F187" s="34">
        <v>11600500</v>
      </c>
      <c r="J187" s="23"/>
    </row>
    <row r="188" spans="1:10" ht="34.5" customHeight="1">
      <c r="A188" s="1" t="s">
        <v>310</v>
      </c>
      <c r="B188" s="45" t="s">
        <v>309</v>
      </c>
      <c r="C188" s="45"/>
      <c r="D188" s="45"/>
      <c r="E188" s="45"/>
      <c r="F188" s="34">
        <f>F189</f>
        <v>5000000</v>
      </c>
      <c r="J188" s="23"/>
    </row>
    <row r="189" spans="1:10" ht="19.5" customHeight="1">
      <c r="A189" s="1" t="s">
        <v>235</v>
      </c>
      <c r="B189" s="45" t="s">
        <v>309</v>
      </c>
      <c r="C189" s="45"/>
      <c r="D189" s="45"/>
      <c r="E189" s="45" t="s">
        <v>234</v>
      </c>
      <c r="F189" s="34">
        <v>5000000</v>
      </c>
      <c r="J189" s="23"/>
    </row>
    <row r="190" spans="1:10" ht="38.25">
      <c r="A190" s="1" t="s">
        <v>374</v>
      </c>
      <c r="B190" s="92" t="s">
        <v>375</v>
      </c>
      <c r="C190" s="45"/>
      <c r="D190" s="45"/>
      <c r="E190" s="45"/>
      <c r="F190" s="34">
        <f>F191</f>
        <v>4800000</v>
      </c>
      <c r="J190" s="23"/>
    </row>
    <row r="191" spans="1:10" ht="19.5" customHeight="1">
      <c r="A191" s="1" t="s">
        <v>235</v>
      </c>
      <c r="B191" s="92" t="s">
        <v>375</v>
      </c>
      <c r="C191" s="45"/>
      <c r="D191" s="45"/>
      <c r="E191" s="45" t="s">
        <v>234</v>
      </c>
      <c r="F191" s="34">
        <v>4800000</v>
      </c>
      <c r="J191" s="23"/>
    </row>
    <row r="192" spans="1:10" ht="55.5" customHeight="1">
      <c r="A192" s="1" t="s">
        <v>294</v>
      </c>
      <c r="B192" s="92" t="s">
        <v>375</v>
      </c>
      <c r="C192" s="45"/>
      <c r="D192" s="45"/>
      <c r="E192" s="45"/>
      <c r="F192" s="34">
        <f>F193</f>
        <v>533333</v>
      </c>
      <c r="J192" s="23"/>
    </row>
    <row r="193" spans="1:10" ht="19.5" customHeight="1">
      <c r="A193" s="1" t="s">
        <v>235</v>
      </c>
      <c r="B193" s="92" t="s">
        <v>375</v>
      </c>
      <c r="C193" s="45"/>
      <c r="D193" s="45"/>
      <c r="E193" s="45" t="s">
        <v>234</v>
      </c>
      <c r="F193" s="34">
        <v>533333</v>
      </c>
      <c r="J193" s="23"/>
    </row>
    <row r="194" spans="1:10" ht="28.5" customHeight="1">
      <c r="A194" s="14" t="s">
        <v>50</v>
      </c>
      <c r="B194" s="44" t="s">
        <v>130</v>
      </c>
      <c r="C194" s="49" t="s">
        <v>13</v>
      </c>
      <c r="D194" s="44" t="s">
        <v>14</v>
      </c>
      <c r="E194" s="44"/>
      <c r="F194" s="34">
        <f>F195+F196</f>
        <v>100000</v>
      </c>
      <c r="J194" s="23"/>
    </row>
    <row r="195" spans="1:10" ht="24.75" customHeight="1">
      <c r="A195" s="1" t="s">
        <v>229</v>
      </c>
      <c r="B195" s="44" t="s">
        <v>130</v>
      </c>
      <c r="C195" s="49" t="s">
        <v>13</v>
      </c>
      <c r="D195" s="44" t="s">
        <v>14</v>
      </c>
      <c r="E195" s="44" t="s">
        <v>228</v>
      </c>
      <c r="F195" s="34">
        <v>100000</v>
      </c>
      <c r="H195" s="10"/>
      <c r="J195" s="23"/>
    </row>
    <row r="196" spans="1:10" ht="16.5" customHeight="1">
      <c r="A196" s="1" t="s">
        <v>235</v>
      </c>
      <c r="B196" s="44" t="s">
        <v>130</v>
      </c>
      <c r="C196" s="49" t="s">
        <v>13</v>
      </c>
      <c r="D196" s="44" t="s">
        <v>14</v>
      </c>
      <c r="E196" s="44" t="s">
        <v>234</v>
      </c>
      <c r="F196" s="34">
        <v>0</v>
      </c>
      <c r="H196" s="10"/>
      <c r="J196" s="23"/>
    </row>
    <row r="197" spans="1:10" ht="29.25" customHeight="1">
      <c r="A197" s="70" t="s">
        <v>15</v>
      </c>
      <c r="B197" s="71" t="s">
        <v>84</v>
      </c>
      <c r="C197" s="71"/>
      <c r="D197" s="71"/>
      <c r="E197" s="71"/>
      <c r="F197" s="72">
        <f>F198+F202</f>
        <v>16616419.19</v>
      </c>
      <c r="H197" s="10"/>
      <c r="J197" s="23"/>
    </row>
    <row r="198" spans="1:10" ht="22.5" customHeight="1">
      <c r="A198" s="13" t="s">
        <v>16</v>
      </c>
      <c r="B198" s="43" t="s">
        <v>85</v>
      </c>
      <c r="C198" s="40"/>
      <c r="D198" s="43"/>
      <c r="E198" s="43"/>
      <c r="F198" s="37">
        <f>F200</f>
        <v>3900000</v>
      </c>
      <c r="G198" s="23"/>
      <c r="H198" s="23"/>
      <c r="I198" s="23"/>
      <c r="J198" s="23"/>
    </row>
    <row r="199" spans="1:10" ht="32.25" customHeight="1">
      <c r="A199" s="13" t="s">
        <v>131</v>
      </c>
      <c r="B199" s="40" t="s">
        <v>132</v>
      </c>
      <c r="C199" s="40"/>
      <c r="D199" s="40"/>
      <c r="E199" s="40"/>
      <c r="F199" s="37">
        <f>F200</f>
        <v>3900000</v>
      </c>
      <c r="G199" s="23"/>
      <c r="H199" s="23"/>
      <c r="I199" s="23"/>
      <c r="J199" s="23"/>
    </row>
    <row r="200" spans="1:10" ht="18" customHeight="1">
      <c r="A200" s="14" t="s">
        <v>51</v>
      </c>
      <c r="B200" s="44" t="s">
        <v>133</v>
      </c>
      <c r="C200" s="49" t="s">
        <v>32</v>
      </c>
      <c r="D200" s="44" t="s">
        <v>2</v>
      </c>
      <c r="E200" s="44"/>
      <c r="F200" s="34">
        <f>F201</f>
        <v>3900000</v>
      </c>
      <c r="G200" s="23"/>
      <c r="H200" s="23"/>
      <c r="I200" s="23"/>
      <c r="J200" s="23"/>
    </row>
    <row r="201" spans="1:10" ht="18.75" customHeight="1">
      <c r="A201" s="14" t="s">
        <v>40</v>
      </c>
      <c r="B201" s="44" t="s">
        <v>133</v>
      </c>
      <c r="C201" s="49" t="s">
        <v>32</v>
      </c>
      <c r="D201" s="44" t="s">
        <v>2</v>
      </c>
      <c r="E201" s="44" t="s">
        <v>41</v>
      </c>
      <c r="F201" s="34">
        <v>3900000</v>
      </c>
      <c r="G201" s="23"/>
      <c r="H201" s="23"/>
      <c r="I201" s="23"/>
      <c r="J201" s="23"/>
    </row>
    <row r="202" spans="1:10" ht="15">
      <c r="A202" s="13" t="s">
        <v>17</v>
      </c>
      <c r="B202" s="43" t="s">
        <v>86</v>
      </c>
      <c r="C202" s="40"/>
      <c r="D202" s="43"/>
      <c r="E202" s="43"/>
      <c r="F202" s="37">
        <f>F203</f>
        <v>12716419.19</v>
      </c>
      <c r="G202" s="23"/>
      <c r="H202" s="23"/>
      <c r="I202" s="23"/>
      <c r="J202" s="23"/>
    </row>
    <row r="203" spans="1:11" ht="28.5">
      <c r="A203" s="13" t="s">
        <v>161</v>
      </c>
      <c r="B203" s="43" t="s">
        <v>134</v>
      </c>
      <c r="C203" s="40"/>
      <c r="D203" s="43"/>
      <c r="E203" s="43"/>
      <c r="F203" s="37">
        <f>F204+F206+F208+F210+F212</f>
        <v>12716419.19</v>
      </c>
      <c r="G203" s="23"/>
      <c r="H203" s="23"/>
      <c r="I203" s="23"/>
      <c r="J203" s="23"/>
      <c r="K203" s="23"/>
    </row>
    <row r="204" spans="1:11" ht="25.5">
      <c r="A204" s="14" t="s">
        <v>22</v>
      </c>
      <c r="B204" s="44" t="s">
        <v>136</v>
      </c>
      <c r="C204" s="49" t="s">
        <v>3</v>
      </c>
      <c r="D204" s="44" t="s">
        <v>11</v>
      </c>
      <c r="E204" s="44"/>
      <c r="F204" s="34">
        <f>F205</f>
        <v>799500</v>
      </c>
      <c r="G204" s="23"/>
      <c r="H204" s="23"/>
      <c r="I204" s="23"/>
      <c r="J204" s="23"/>
      <c r="K204" s="23"/>
    </row>
    <row r="205" spans="1:11" ht="15">
      <c r="A205" s="1" t="s">
        <v>30</v>
      </c>
      <c r="B205" s="44" t="s">
        <v>136</v>
      </c>
      <c r="C205" s="49" t="s">
        <v>3</v>
      </c>
      <c r="D205" s="44" t="s">
        <v>11</v>
      </c>
      <c r="E205" s="44" t="s">
        <v>31</v>
      </c>
      <c r="F205" s="34">
        <v>799500</v>
      </c>
      <c r="G205" s="23"/>
      <c r="H205" s="23"/>
      <c r="I205" s="23"/>
      <c r="J205" s="23"/>
      <c r="K205" s="23"/>
    </row>
    <row r="206" spans="1:11" ht="15">
      <c r="A206" s="1" t="s">
        <v>376</v>
      </c>
      <c r="B206" s="44" t="s">
        <v>377</v>
      </c>
      <c r="C206" s="49"/>
      <c r="D206" s="44"/>
      <c r="E206" s="44"/>
      <c r="F206" s="34">
        <f>F207</f>
        <v>809000</v>
      </c>
      <c r="G206" s="23"/>
      <c r="H206" s="23"/>
      <c r="I206" s="23"/>
      <c r="J206" s="23"/>
      <c r="K206" s="23"/>
    </row>
    <row r="207" spans="1:11" ht="15">
      <c r="A207" s="1" t="s">
        <v>30</v>
      </c>
      <c r="B207" s="44" t="s">
        <v>377</v>
      </c>
      <c r="C207" s="49"/>
      <c r="D207" s="44"/>
      <c r="E207" s="44" t="s">
        <v>241</v>
      </c>
      <c r="F207" s="34">
        <v>809000</v>
      </c>
      <c r="G207" s="23"/>
      <c r="H207" s="23"/>
      <c r="I207" s="23"/>
      <c r="J207" s="23"/>
      <c r="K207" s="23"/>
    </row>
    <row r="208" spans="1:11" ht="34.5" customHeight="1">
      <c r="A208" s="29" t="s">
        <v>378</v>
      </c>
      <c r="B208" s="94" t="s">
        <v>380</v>
      </c>
      <c r="C208" s="49"/>
      <c r="D208" s="44"/>
      <c r="E208" s="44"/>
      <c r="F208" s="34">
        <f>F209</f>
        <v>0</v>
      </c>
      <c r="G208" s="23"/>
      <c r="H208" s="23"/>
      <c r="I208" s="23"/>
      <c r="J208" s="23"/>
      <c r="K208" s="23"/>
    </row>
    <row r="209" spans="1:11" ht="15">
      <c r="A209" s="93" t="s">
        <v>379</v>
      </c>
      <c r="B209" s="94" t="s">
        <v>380</v>
      </c>
      <c r="C209" s="49" t="s">
        <v>18</v>
      </c>
      <c r="D209" s="44" t="s">
        <v>2</v>
      </c>
      <c r="E209" s="44" t="s">
        <v>381</v>
      </c>
      <c r="F209" s="34">
        <v>0</v>
      </c>
      <c r="G209" s="23"/>
      <c r="H209" s="23"/>
      <c r="I209" s="23"/>
      <c r="J209" s="23"/>
      <c r="K209" s="23"/>
    </row>
    <row r="210" spans="1:11" ht="25.5">
      <c r="A210" s="1" t="s">
        <v>274</v>
      </c>
      <c r="B210" s="46" t="s">
        <v>276</v>
      </c>
      <c r="C210" s="49"/>
      <c r="D210" s="44"/>
      <c r="E210" s="46"/>
      <c r="F210" s="34">
        <f>F211</f>
        <v>2382919.19</v>
      </c>
      <c r="G210" s="23"/>
      <c r="H210" s="23"/>
      <c r="I210" s="23"/>
      <c r="J210" s="23"/>
      <c r="K210" s="23"/>
    </row>
    <row r="211" spans="1:11" ht="15">
      <c r="A211" s="1" t="s">
        <v>275</v>
      </c>
      <c r="B211" s="46" t="s">
        <v>276</v>
      </c>
      <c r="C211" s="49"/>
      <c r="D211" s="44"/>
      <c r="E211" s="46" t="s">
        <v>241</v>
      </c>
      <c r="F211" s="34">
        <v>2382919.19</v>
      </c>
      <c r="G211" s="23"/>
      <c r="H211" s="23"/>
      <c r="I211" s="23"/>
      <c r="J211" s="23"/>
      <c r="K211" s="23"/>
    </row>
    <row r="212" spans="1:11" ht="25.5">
      <c r="A212" s="14" t="s">
        <v>87</v>
      </c>
      <c r="B212" s="61"/>
      <c r="C212" s="61"/>
      <c r="D212" s="61"/>
      <c r="E212" s="61"/>
      <c r="F212" s="34">
        <f>F213+F215</f>
        <v>8725000</v>
      </c>
      <c r="G212" s="23"/>
      <c r="H212" s="23"/>
      <c r="I212" s="23"/>
      <c r="J212" s="23"/>
      <c r="K212" s="23"/>
    </row>
    <row r="213" spans="1:11" ht="15" customHeight="1">
      <c r="A213" s="3" t="s">
        <v>42</v>
      </c>
      <c r="B213" s="54" t="s">
        <v>135</v>
      </c>
      <c r="C213" s="54" t="s">
        <v>18</v>
      </c>
      <c r="D213" s="54" t="s">
        <v>2</v>
      </c>
      <c r="E213" s="44"/>
      <c r="F213" s="34">
        <f>F214</f>
        <v>4700000</v>
      </c>
      <c r="G213" s="23"/>
      <c r="H213" s="23"/>
      <c r="I213" s="23"/>
      <c r="J213" s="23"/>
      <c r="K213" s="23"/>
    </row>
    <row r="214" spans="1:11" ht="16.5" customHeight="1">
      <c r="A214" s="14" t="s">
        <v>244</v>
      </c>
      <c r="B214" s="54" t="s">
        <v>135</v>
      </c>
      <c r="C214" s="49" t="s">
        <v>18</v>
      </c>
      <c r="D214" s="44" t="s">
        <v>2</v>
      </c>
      <c r="E214" s="44" t="s">
        <v>243</v>
      </c>
      <c r="F214" s="34">
        <v>4700000</v>
      </c>
      <c r="G214" s="23"/>
      <c r="H214" s="23"/>
      <c r="I214" s="23"/>
      <c r="J214" s="23"/>
      <c r="K214" s="23"/>
    </row>
    <row r="215" spans="1:11" ht="27" customHeight="1">
      <c r="A215" s="3" t="s">
        <v>43</v>
      </c>
      <c r="B215" s="54" t="s">
        <v>187</v>
      </c>
      <c r="C215" s="54" t="s">
        <v>18</v>
      </c>
      <c r="D215" s="54" t="s">
        <v>2</v>
      </c>
      <c r="E215" s="44"/>
      <c r="F215" s="34">
        <f>F216</f>
        <v>4025000</v>
      </c>
      <c r="G215" s="23"/>
      <c r="H215" s="23"/>
      <c r="I215" s="23"/>
      <c r="J215" s="23"/>
      <c r="K215" s="23"/>
    </row>
    <row r="216" spans="1:11" ht="12.75" customHeight="1">
      <c r="A216" s="14" t="s">
        <v>244</v>
      </c>
      <c r="B216" s="54" t="s">
        <v>187</v>
      </c>
      <c r="C216" s="49" t="s">
        <v>18</v>
      </c>
      <c r="D216" s="44" t="s">
        <v>2</v>
      </c>
      <c r="E216" s="44" t="s">
        <v>243</v>
      </c>
      <c r="F216" s="34">
        <v>4025000</v>
      </c>
      <c r="G216" s="23"/>
      <c r="H216" s="23"/>
      <c r="I216" s="23"/>
      <c r="J216" s="23"/>
      <c r="K216" s="23"/>
    </row>
    <row r="217" spans="1:11" ht="32.25" customHeight="1">
      <c r="A217" s="70" t="s">
        <v>53</v>
      </c>
      <c r="B217" s="73" t="s">
        <v>88</v>
      </c>
      <c r="C217" s="71"/>
      <c r="D217" s="71"/>
      <c r="E217" s="71"/>
      <c r="F217" s="72">
        <f>F218+F278+F282+F317+F331</f>
        <v>1360101097.81</v>
      </c>
      <c r="J217" s="23"/>
      <c r="K217" s="23"/>
    </row>
    <row r="218" spans="1:11" ht="21.75" customHeight="1">
      <c r="A218" s="13" t="s">
        <v>52</v>
      </c>
      <c r="B218" s="43" t="s">
        <v>89</v>
      </c>
      <c r="C218" s="40"/>
      <c r="D218" s="43"/>
      <c r="E218" s="43"/>
      <c r="F218" s="37">
        <f>F219</f>
        <v>43612000</v>
      </c>
      <c r="J218" s="23"/>
      <c r="K218" s="23"/>
    </row>
    <row r="219" spans="1:11" ht="33" customHeight="1">
      <c r="A219" s="13" t="s">
        <v>162</v>
      </c>
      <c r="B219" s="43" t="s">
        <v>137</v>
      </c>
      <c r="C219" s="40"/>
      <c r="D219" s="43"/>
      <c r="E219" s="43"/>
      <c r="F219" s="37">
        <f>F220+F252+F255</f>
        <v>43612000</v>
      </c>
      <c r="J219" s="23"/>
      <c r="K219" s="23"/>
    </row>
    <row r="220" spans="1:11" ht="27" customHeight="1">
      <c r="A220" s="31" t="s">
        <v>184</v>
      </c>
      <c r="B220" s="55"/>
      <c r="C220" s="49" t="s">
        <v>2</v>
      </c>
      <c r="D220" s="44" t="s">
        <v>19</v>
      </c>
      <c r="E220" s="55"/>
      <c r="F220" s="82">
        <f>F221+F225+F227+F230+F234+F236+F239+F241+F244+F246+F248+F250</f>
        <v>26807400</v>
      </c>
      <c r="J220" s="23"/>
      <c r="K220" s="23"/>
    </row>
    <row r="221" spans="1:11" ht="26.25" customHeight="1">
      <c r="A221" s="1" t="s">
        <v>27</v>
      </c>
      <c r="B221" s="44" t="s">
        <v>226</v>
      </c>
      <c r="C221" s="49" t="s">
        <v>2</v>
      </c>
      <c r="D221" s="44" t="s">
        <v>19</v>
      </c>
      <c r="E221" s="44"/>
      <c r="F221" s="34">
        <f>F222+F223+F224</f>
        <v>23379000</v>
      </c>
      <c r="J221" s="23"/>
      <c r="K221" s="23"/>
    </row>
    <row r="222" spans="1:11" ht="18" customHeight="1">
      <c r="A222" s="1" t="s">
        <v>246</v>
      </c>
      <c r="B222" s="44" t="s">
        <v>226</v>
      </c>
      <c r="C222" s="49" t="s">
        <v>2</v>
      </c>
      <c r="D222" s="44" t="s">
        <v>19</v>
      </c>
      <c r="E222" s="44" t="s">
        <v>245</v>
      </c>
      <c r="F222" s="34">
        <f>16800000+300000+5074000</f>
        <v>22174000</v>
      </c>
      <c r="J222" s="23"/>
      <c r="K222" s="23"/>
    </row>
    <row r="223" spans="1:11" ht="24.75" customHeight="1">
      <c r="A223" s="1" t="s">
        <v>229</v>
      </c>
      <c r="B223" s="44" t="s">
        <v>226</v>
      </c>
      <c r="C223" s="49" t="s">
        <v>2</v>
      </c>
      <c r="D223" s="44" t="s">
        <v>19</v>
      </c>
      <c r="E223" s="44" t="s">
        <v>228</v>
      </c>
      <c r="F223" s="34">
        <v>1200000</v>
      </c>
      <c r="J223" s="23"/>
      <c r="K223" s="23"/>
    </row>
    <row r="224" spans="1:11" ht="24.75" customHeight="1">
      <c r="A224" s="1" t="s">
        <v>239</v>
      </c>
      <c r="B224" s="44" t="s">
        <v>226</v>
      </c>
      <c r="C224" s="49"/>
      <c r="D224" s="44"/>
      <c r="E224" s="44" t="s">
        <v>238</v>
      </c>
      <c r="F224" s="34">
        <v>5000</v>
      </c>
      <c r="J224" s="23"/>
      <c r="K224" s="23"/>
    </row>
    <row r="225" spans="1:11" ht="25.5">
      <c r="A225" s="14" t="s">
        <v>28</v>
      </c>
      <c r="B225" s="44" t="s">
        <v>138</v>
      </c>
      <c r="C225" s="49" t="s">
        <v>2</v>
      </c>
      <c r="D225" s="44" t="s">
        <v>19</v>
      </c>
      <c r="E225" s="44"/>
      <c r="F225" s="34">
        <f>F226</f>
        <v>2268000</v>
      </c>
      <c r="H225" s="10"/>
      <c r="J225" s="23"/>
      <c r="K225" s="23"/>
    </row>
    <row r="226" spans="1:11" ht="20.25" customHeight="1">
      <c r="A226" s="1" t="s">
        <v>246</v>
      </c>
      <c r="B226" s="44" t="s">
        <v>138</v>
      </c>
      <c r="C226" s="49" t="s">
        <v>2</v>
      </c>
      <c r="D226" s="44" t="s">
        <v>19</v>
      </c>
      <c r="E226" s="44" t="s">
        <v>245</v>
      </c>
      <c r="F226" s="34">
        <v>2268000</v>
      </c>
      <c r="H226" s="10"/>
      <c r="J226" s="23"/>
      <c r="K226" s="23"/>
    </row>
    <row r="227" spans="1:11" ht="28.5" customHeight="1">
      <c r="A227" s="14" t="s">
        <v>299</v>
      </c>
      <c r="B227" s="44" t="s">
        <v>300</v>
      </c>
      <c r="C227" s="49" t="s">
        <v>2</v>
      </c>
      <c r="D227" s="44" t="s">
        <v>19</v>
      </c>
      <c r="E227" s="44"/>
      <c r="F227" s="34">
        <f>SUM(F228:F229)</f>
        <v>453400</v>
      </c>
      <c r="J227" s="23"/>
      <c r="K227" s="23"/>
    </row>
    <row r="228" spans="1:11" ht="17.25" customHeight="1">
      <c r="A228" s="1" t="s">
        <v>246</v>
      </c>
      <c r="B228" s="44" t="s">
        <v>300</v>
      </c>
      <c r="C228" s="49" t="s">
        <v>2</v>
      </c>
      <c r="D228" s="44" t="s">
        <v>19</v>
      </c>
      <c r="E228" s="44" t="s">
        <v>245</v>
      </c>
      <c r="F228" s="34">
        <v>443400</v>
      </c>
      <c r="H228" s="10"/>
      <c r="J228" s="23"/>
      <c r="K228" s="23"/>
    </row>
    <row r="229" spans="1:11" ht="25.5">
      <c r="A229" s="1" t="s">
        <v>229</v>
      </c>
      <c r="B229" s="44" t="s">
        <v>300</v>
      </c>
      <c r="C229" s="49" t="s">
        <v>2</v>
      </c>
      <c r="D229" s="44" t="s">
        <v>19</v>
      </c>
      <c r="E229" s="44" t="s">
        <v>228</v>
      </c>
      <c r="F229" s="34">
        <v>10000</v>
      </c>
      <c r="J229" s="23"/>
      <c r="K229" s="23"/>
    </row>
    <row r="230" spans="1:11" ht="39.75" customHeight="1">
      <c r="A230" s="14" t="s">
        <v>29</v>
      </c>
      <c r="B230" s="44" t="s">
        <v>139</v>
      </c>
      <c r="C230" s="49" t="s">
        <v>2</v>
      </c>
      <c r="D230" s="44" t="s">
        <v>19</v>
      </c>
      <c r="E230" s="44"/>
      <c r="F230" s="34">
        <f>SUM(F231:F233)</f>
        <v>379000</v>
      </c>
      <c r="J230" s="23"/>
      <c r="K230" s="23"/>
    </row>
    <row r="231" spans="1:11" ht="18" customHeight="1">
      <c r="A231" s="1" t="s">
        <v>246</v>
      </c>
      <c r="B231" s="44" t="s">
        <v>139</v>
      </c>
      <c r="C231" s="49" t="s">
        <v>2</v>
      </c>
      <c r="D231" s="44" t="s">
        <v>19</v>
      </c>
      <c r="E231" s="44" t="s">
        <v>245</v>
      </c>
      <c r="F231" s="34">
        <v>354000</v>
      </c>
      <c r="J231" s="23"/>
      <c r="K231" s="23"/>
    </row>
    <row r="232" spans="1:11" ht="25.5">
      <c r="A232" s="1" t="s">
        <v>229</v>
      </c>
      <c r="B232" s="44" t="s">
        <v>139</v>
      </c>
      <c r="C232" s="49" t="s">
        <v>2</v>
      </c>
      <c r="D232" s="44" t="s">
        <v>19</v>
      </c>
      <c r="E232" s="44" t="s">
        <v>228</v>
      </c>
      <c r="F232" s="34">
        <v>15000</v>
      </c>
      <c r="I232" s="10"/>
      <c r="J232" s="23"/>
      <c r="K232" s="23"/>
    </row>
    <row r="233" spans="1:11" ht="16.5" customHeight="1">
      <c r="A233" s="1" t="s">
        <v>30</v>
      </c>
      <c r="B233" s="44" t="s">
        <v>139</v>
      </c>
      <c r="C233" s="49" t="s">
        <v>2</v>
      </c>
      <c r="D233" s="44" t="s">
        <v>19</v>
      </c>
      <c r="E233" s="44" t="s">
        <v>31</v>
      </c>
      <c r="F233" s="34">
        <v>10000</v>
      </c>
      <c r="J233" s="23"/>
      <c r="K233" s="23"/>
    </row>
    <row r="234" spans="1:11" ht="27" customHeight="1">
      <c r="A234" s="1" t="s">
        <v>323</v>
      </c>
      <c r="B234" s="44" t="s">
        <v>322</v>
      </c>
      <c r="C234" s="49" t="s">
        <v>2</v>
      </c>
      <c r="D234" s="44" t="s">
        <v>19</v>
      </c>
      <c r="E234" s="44"/>
      <c r="F234" s="34">
        <f>F235</f>
        <v>0</v>
      </c>
      <c r="J234" s="23"/>
      <c r="K234" s="23"/>
    </row>
    <row r="235" spans="1:11" ht="22.5" customHeight="1">
      <c r="A235" s="1" t="s">
        <v>229</v>
      </c>
      <c r="B235" s="44" t="s">
        <v>322</v>
      </c>
      <c r="C235" s="49" t="s">
        <v>2</v>
      </c>
      <c r="D235" s="44" t="s">
        <v>19</v>
      </c>
      <c r="E235" s="44" t="s">
        <v>228</v>
      </c>
      <c r="F235" s="34">
        <v>0</v>
      </c>
      <c r="J235" s="23"/>
      <c r="K235" s="23"/>
    </row>
    <row r="236" spans="1:11" ht="25.5">
      <c r="A236" s="1" t="s">
        <v>168</v>
      </c>
      <c r="B236" s="44" t="s">
        <v>169</v>
      </c>
      <c r="C236" s="49" t="s">
        <v>2</v>
      </c>
      <c r="D236" s="44" t="s">
        <v>19</v>
      </c>
      <c r="E236" s="44"/>
      <c r="F236" s="34">
        <f>F238+F237</f>
        <v>200000</v>
      </c>
      <c r="J236" s="23"/>
      <c r="K236" s="23"/>
    </row>
    <row r="237" spans="1:11" ht="15">
      <c r="A237" s="1" t="s">
        <v>246</v>
      </c>
      <c r="B237" s="44" t="s">
        <v>169</v>
      </c>
      <c r="C237" s="49"/>
      <c r="D237" s="44"/>
      <c r="E237" s="44" t="s">
        <v>245</v>
      </c>
      <c r="F237" s="34">
        <v>0</v>
      </c>
      <c r="J237" s="23"/>
      <c r="K237" s="23"/>
    </row>
    <row r="238" spans="1:11" ht="21" customHeight="1">
      <c r="A238" s="1" t="s">
        <v>229</v>
      </c>
      <c r="B238" s="44" t="s">
        <v>169</v>
      </c>
      <c r="C238" s="49" t="s">
        <v>2</v>
      </c>
      <c r="D238" s="44" t="s">
        <v>19</v>
      </c>
      <c r="E238" s="44" t="s">
        <v>228</v>
      </c>
      <c r="F238" s="34">
        <v>200000</v>
      </c>
      <c r="J238" s="23"/>
      <c r="K238" s="23"/>
    </row>
    <row r="239" spans="1:11" ht="29.25" customHeight="1">
      <c r="A239" s="1" t="s">
        <v>170</v>
      </c>
      <c r="B239" s="44" t="s">
        <v>171</v>
      </c>
      <c r="C239" s="49" t="s">
        <v>2</v>
      </c>
      <c r="D239" s="44" t="s">
        <v>19</v>
      </c>
      <c r="E239" s="44"/>
      <c r="F239" s="34">
        <f>SUM(F240:F240)</f>
        <v>40000</v>
      </c>
      <c r="J239" s="23"/>
      <c r="K239" s="23"/>
    </row>
    <row r="240" spans="1:11" ht="24" customHeight="1">
      <c r="A240" s="1" t="s">
        <v>229</v>
      </c>
      <c r="B240" s="44" t="s">
        <v>171</v>
      </c>
      <c r="C240" s="49" t="s">
        <v>2</v>
      </c>
      <c r="D240" s="44" t="s">
        <v>19</v>
      </c>
      <c r="E240" s="62" t="s">
        <v>228</v>
      </c>
      <c r="F240" s="34">
        <v>40000</v>
      </c>
      <c r="J240" s="23"/>
      <c r="K240" s="23"/>
    </row>
    <row r="241" spans="1:11" ht="38.25">
      <c r="A241" s="1" t="s">
        <v>172</v>
      </c>
      <c r="B241" s="44" t="s">
        <v>173</v>
      </c>
      <c r="C241" s="49" t="s">
        <v>2</v>
      </c>
      <c r="D241" s="44" t="s">
        <v>19</v>
      </c>
      <c r="E241" s="62"/>
      <c r="F241" s="34">
        <f>F243+F242</f>
        <v>0</v>
      </c>
      <c r="J241" s="23"/>
      <c r="K241" s="23"/>
    </row>
    <row r="242" spans="1:11" ht="15">
      <c r="A242" s="1" t="s">
        <v>246</v>
      </c>
      <c r="B242" s="44" t="s">
        <v>173</v>
      </c>
      <c r="C242" s="49"/>
      <c r="D242" s="44"/>
      <c r="E242" s="62" t="s">
        <v>245</v>
      </c>
      <c r="F242" s="34">
        <v>0</v>
      </c>
      <c r="J242" s="23"/>
      <c r="K242" s="23"/>
    </row>
    <row r="243" spans="1:11" ht="25.5">
      <c r="A243" s="1" t="s">
        <v>229</v>
      </c>
      <c r="B243" s="44" t="s">
        <v>173</v>
      </c>
      <c r="C243" s="49" t="s">
        <v>2</v>
      </c>
      <c r="D243" s="44" t="s">
        <v>19</v>
      </c>
      <c r="E243" s="62" t="s">
        <v>228</v>
      </c>
      <c r="F243" s="34">
        <v>0</v>
      </c>
      <c r="J243" s="23"/>
      <c r="K243" s="23"/>
    </row>
    <row r="244" spans="1:11" ht="29.25" customHeight="1">
      <c r="A244" s="28" t="s">
        <v>207</v>
      </c>
      <c r="B244" s="44" t="s">
        <v>174</v>
      </c>
      <c r="C244" s="49" t="s">
        <v>2</v>
      </c>
      <c r="D244" s="44" t="s">
        <v>19</v>
      </c>
      <c r="E244" s="62"/>
      <c r="F244" s="34">
        <f>F245</f>
        <v>11000</v>
      </c>
      <c r="J244" s="23"/>
      <c r="K244" s="23"/>
    </row>
    <row r="245" spans="1:11" ht="25.5">
      <c r="A245" s="1" t="s">
        <v>229</v>
      </c>
      <c r="B245" s="44" t="s">
        <v>175</v>
      </c>
      <c r="C245" s="49" t="s">
        <v>2</v>
      </c>
      <c r="D245" s="44" t="s">
        <v>19</v>
      </c>
      <c r="E245" s="62" t="s">
        <v>228</v>
      </c>
      <c r="F245" s="34">
        <v>11000</v>
      </c>
      <c r="J245" s="23"/>
      <c r="K245" s="23"/>
    </row>
    <row r="246" spans="1:11" ht="25.5">
      <c r="A246" s="28" t="s">
        <v>208</v>
      </c>
      <c r="B246" s="44" t="s">
        <v>176</v>
      </c>
      <c r="C246" s="49" t="s">
        <v>2</v>
      </c>
      <c r="D246" s="44" t="s">
        <v>19</v>
      </c>
      <c r="E246" s="62"/>
      <c r="F246" s="34">
        <f>SUM(F247:F247)</f>
        <v>33000</v>
      </c>
      <c r="J246" s="23"/>
      <c r="K246" s="23"/>
    </row>
    <row r="247" spans="1:11" ht="25.5">
      <c r="A247" s="1" t="s">
        <v>229</v>
      </c>
      <c r="B247" s="44" t="s">
        <v>176</v>
      </c>
      <c r="C247" s="49" t="s">
        <v>2</v>
      </c>
      <c r="D247" s="44" t="s">
        <v>19</v>
      </c>
      <c r="E247" s="62" t="s">
        <v>228</v>
      </c>
      <c r="F247" s="34">
        <v>33000</v>
      </c>
      <c r="J247" s="23"/>
      <c r="K247" s="23"/>
    </row>
    <row r="248" spans="1:11" ht="25.5">
      <c r="A248" s="28" t="s">
        <v>209</v>
      </c>
      <c r="B248" s="44" t="s">
        <v>177</v>
      </c>
      <c r="C248" s="49" t="s">
        <v>2</v>
      </c>
      <c r="D248" s="44" t="s">
        <v>19</v>
      </c>
      <c r="E248" s="62"/>
      <c r="F248" s="34">
        <f>F249</f>
        <v>11000</v>
      </c>
      <c r="J248" s="23"/>
      <c r="K248" s="23"/>
    </row>
    <row r="249" spans="1:11" ht="25.5">
      <c r="A249" s="1" t="s">
        <v>229</v>
      </c>
      <c r="B249" s="44" t="s">
        <v>177</v>
      </c>
      <c r="C249" s="49" t="s">
        <v>2</v>
      </c>
      <c r="D249" s="44" t="s">
        <v>19</v>
      </c>
      <c r="E249" s="62" t="s">
        <v>228</v>
      </c>
      <c r="F249" s="34">
        <v>11000</v>
      </c>
      <c r="J249" s="23"/>
      <c r="K249" s="23"/>
    </row>
    <row r="250" spans="1:11" ht="30" customHeight="1">
      <c r="A250" s="28" t="s">
        <v>210</v>
      </c>
      <c r="B250" s="44" t="s">
        <v>191</v>
      </c>
      <c r="C250" s="49" t="s">
        <v>2</v>
      </c>
      <c r="D250" s="44" t="s">
        <v>19</v>
      </c>
      <c r="E250" s="62"/>
      <c r="F250" s="34">
        <f>F251</f>
        <v>33000</v>
      </c>
      <c r="J250" s="23"/>
      <c r="K250" s="23"/>
    </row>
    <row r="251" spans="1:11" ht="25.5" customHeight="1">
      <c r="A251" s="1" t="s">
        <v>229</v>
      </c>
      <c r="B251" s="44" t="s">
        <v>191</v>
      </c>
      <c r="C251" s="49" t="s">
        <v>2</v>
      </c>
      <c r="D251" s="44" t="s">
        <v>19</v>
      </c>
      <c r="E251" s="62" t="s">
        <v>228</v>
      </c>
      <c r="F251" s="34">
        <v>33000</v>
      </c>
      <c r="J251" s="23"/>
      <c r="K251" s="23"/>
    </row>
    <row r="252" spans="1:11" ht="16.5" customHeight="1">
      <c r="A252" s="1" t="s">
        <v>66</v>
      </c>
      <c r="B252" s="44"/>
      <c r="C252" s="49" t="s">
        <v>2</v>
      </c>
      <c r="D252" s="44" t="s">
        <v>14</v>
      </c>
      <c r="E252" s="62"/>
      <c r="F252" s="34">
        <f>F253</f>
        <v>11600</v>
      </c>
      <c r="J252" s="23"/>
      <c r="K252" s="23"/>
    </row>
    <row r="253" spans="1:11" ht="57.75" customHeight="1">
      <c r="A253" s="15" t="s">
        <v>359</v>
      </c>
      <c r="B253" s="44" t="s">
        <v>163</v>
      </c>
      <c r="C253" s="49" t="s">
        <v>2</v>
      </c>
      <c r="D253" s="44" t="s">
        <v>14</v>
      </c>
      <c r="E253" s="62"/>
      <c r="F253" s="34">
        <f>F254</f>
        <v>11600</v>
      </c>
      <c r="J253" s="23"/>
      <c r="K253" s="23"/>
    </row>
    <row r="254" spans="1:11" ht="22.5" customHeight="1">
      <c r="A254" s="1" t="s">
        <v>229</v>
      </c>
      <c r="B254" s="44" t="s">
        <v>163</v>
      </c>
      <c r="C254" s="49" t="s">
        <v>2</v>
      </c>
      <c r="D254" s="44" t="s">
        <v>14</v>
      </c>
      <c r="E254" s="62" t="s">
        <v>228</v>
      </c>
      <c r="F254" s="34">
        <v>11600</v>
      </c>
      <c r="J254" s="23"/>
      <c r="K254" s="23"/>
    </row>
    <row r="255" spans="1:11" ht="17.25" customHeight="1">
      <c r="A255" s="14" t="s">
        <v>67</v>
      </c>
      <c r="B255" s="44" t="s">
        <v>68</v>
      </c>
      <c r="C255" s="49" t="s">
        <v>2</v>
      </c>
      <c r="D255" s="44" t="s">
        <v>32</v>
      </c>
      <c r="E255" s="44"/>
      <c r="F255" s="34">
        <f>F256+F261+F269+F274+F265+F267+F263</f>
        <v>16793000</v>
      </c>
      <c r="J255" s="23"/>
      <c r="K255" s="23"/>
    </row>
    <row r="256" spans="1:11" ht="16.5" customHeight="1">
      <c r="A256" s="1" t="s">
        <v>33</v>
      </c>
      <c r="B256" s="44" t="s">
        <v>140</v>
      </c>
      <c r="C256" s="49" t="s">
        <v>2</v>
      </c>
      <c r="D256" s="44" t="s">
        <v>32</v>
      </c>
      <c r="E256" s="44"/>
      <c r="F256" s="34">
        <f>SUM(F257:F260)</f>
        <v>1208000</v>
      </c>
      <c r="J256" s="23"/>
      <c r="K256" s="23"/>
    </row>
    <row r="257" spans="1:11" ht="22.5" customHeight="1">
      <c r="A257" s="1" t="s">
        <v>229</v>
      </c>
      <c r="B257" s="44" t="s">
        <v>140</v>
      </c>
      <c r="C257" s="49" t="s">
        <v>2</v>
      </c>
      <c r="D257" s="44" t="s">
        <v>32</v>
      </c>
      <c r="E257" s="62" t="s">
        <v>228</v>
      </c>
      <c r="F257" s="34">
        <v>800000</v>
      </c>
      <c r="J257" s="23"/>
      <c r="K257" s="23"/>
    </row>
    <row r="258" spans="1:11" ht="20.25" customHeight="1">
      <c r="A258" s="38" t="s">
        <v>181</v>
      </c>
      <c r="B258" s="44" t="s">
        <v>140</v>
      </c>
      <c r="C258" s="49" t="s">
        <v>2</v>
      </c>
      <c r="D258" s="44" t="s">
        <v>32</v>
      </c>
      <c r="E258" s="62" t="s">
        <v>182</v>
      </c>
      <c r="F258" s="34">
        <v>0</v>
      </c>
      <c r="J258" s="23"/>
      <c r="K258" s="23"/>
    </row>
    <row r="259" spans="1:11" ht="15">
      <c r="A259" s="2" t="s">
        <v>237</v>
      </c>
      <c r="B259" s="44" t="s">
        <v>140</v>
      </c>
      <c r="C259" s="49" t="s">
        <v>2</v>
      </c>
      <c r="D259" s="44" t="s">
        <v>32</v>
      </c>
      <c r="E259" s="62" t="s">
        <v>236</v>
      </c>
      <c r="F259" s="34">
        <v>110000</v>
      </c>
      <c r="J259" s="23"/>
      <c r="K259" s="23"/>
    </row>
    <row r="260" spans="1:11" ht="17.25" customHeight="1">
      <c r="A260" s="1" t="s">
        <v>239</v>
      </c>
      <c r="B260" s="44" t="s">
        <v>140</v>
      </c>
      <c r="C260" s="49" t="s">
        <v>2</v>
      </c>
      <c r="D260" s="44" t="s">
        <v>32</v>
      </c>
      <c r="E260" s="62" t="s">
        <v>238</v>
      </c>
      <c r="F260" s="34">
        <v>298000</v>
      </c>
      <c r="J260" s="23"/>
      <c r="K260" s="23"/>
    </row>
    <row r="261" spans="1:11" ht="27.75" customHeight="1">
      <c r="A261" s="38" t="s">
        <v>297</v>
      </c>
      <c r="B261" s="46" t="s">
        <v>281</v>
      </c>
      <c r="C261" s="49"/>
      <c r="D261" s="44"/>
      <c r="E261" s="62"/>
      <c r="F261" s="34">
        <f>F262</f>
        <v>50000</v>
      </c>
      <c r="J261" s="23"/>
      <c r="K261" s="23"/>
    </row>
    <row r="262" spans="1:11" ht="27" customHeight="1">
      <c r="A262" s="1" t="s">
        <v>229</v>
      </c>
      <c r="B262" s="46" t="s">
        <v>281</v>
      </c>
      <c r="C262" s="49"/>
      <c r="D262" s="44"/>
      <c r="E262" s="62" t="s">
        <v>228</v>
      </c>
      <c r="F262" s="34">
        <v>50000</v>
      </c>
      <c r="J262" s="23"/>
      <c r="K262" s="23"/>
    </row>
    <row r="263" spans="1:11" ht="27" customHeight="1">
      <c r="A263" s="1" t="s">
        <v>325</v>
      </c>
      <c r="B263" s="46" t="s">
        <v>324</v>
      </c>
      <c r="C263" s="49"/>
      <c r="D263" s="44"/>
      <c r="E263" s="62"/>
      <c r="F263" s="34">
        <f>F264</f>
        <v>0</v>
      </c>
      <c r="J263" s="23"/>
      <c r="K263" s="23"/>
    </row>
    <row r="264" spans="1:10" ht="27" customHeight="1">
      <c r="A264" s="1" t="s">
        <v>229</v>
      </c>
      <c r="B264" s="46" t="s">
        <v>324</v>
      </c>
      <c r="C264" s="49"/>
      <c r="D264" s="44"/>
      <c r="E264" s="62" t="s">
        <v>228</v>
      </c>
      <c r="F264" s="34">
        <v>0</v>
      </c>
      <c r="J264" s="23"/>
    </row>
    <row r="265" spans="1:10" ht="27" customHeight="1">
      <c r="A265" s="33" t="s">
        <v>291</v>
      </c>
      <c r="B265" s="46" t="s">
        <v>290</v>
      </c>
      <c r="C265" s="49"/>
      <c r="D265" s="44"/>
      <c r="E265" s="62"/>
      <c r="F265" s="34">
        <f>F266</f>
        <v>1082000</v>
      </c>
      <c r="J265" s="23"/>
    </row>
    <row r="266" spans="1:10" ht="18" customHeight="1">
      <c r="A266" s="33" t="s">
        <v>231</v>
      </c>
      <c r="B266" s="46" t="s">
        <v>290</v>
      </c>
      <c r="C266" s="49"/>
      <c r="D266" s="44"/>
      <c r="E266" s="62" t="s">
        <v>230</v>
      </c>
      <c r="F266" s="34">
        <v>1082000</v>
      </c>
      <c r="J266" s="23"/>
    </row>
    <row r="267" spans="1:10" ht="18" customHeight="1">
      <c r="A267" s="33" t="s">
        <v>302</v>
      </c>
      <c r="B267" s="46" t="s">
        <v>301</v>
      </c>
      <c r="C267" s="49"/>
      <c r="D267" s="44"/>
      <c r="E267" s="62"/>
      <c r="F267" s="34">
        <f>F268</f>
        <v>2205000</v>
      </c>
      <c r="J267" s="23"/>
    </row>
    <row r="268" spans="1:10" ht="22.5" customHeight="1">
      <c r="A268" s="1" t="s">
        <v>229</v>
      </c>
      <c r="B268" s="46" t="s">
        <v>301</v>
      </c>
      <c r="C268" s="49"/>
      <c r="D268" s="44"/>
      <c r="E268" s="62" t="s">
        <v>228</v>
      </c>
      <c r="F268" s="34">
        <v>2205000</v>
      </c>
      <c r="J268" s="23"/>
    </row>
    <row r="269" spans="1:10" ht="25.5">
      <c r="A269" s="18" t="s">
        <v>360</v>
      </c>
      <c r="B269" s="44" t="s">
        <v>141</v>
      </c>
      <c r="C269" s="49" t="s">
        <v>2</v>
      </c>
      <c r="D269" s="44" t="s">
        <v>32</v>
      </c>
      <c r="E269" s="44"/>
      <c r="F269" s="34">
        <f>SUM(F270:F273)</f>
        <v>8641000</v>
      </c>
      <c r="J269" s="23"/>
    </row>
    <row r="270" spans="1:10" ht="17.25" customHeight="1">
      <c r="A270" s="1" t="s">
        <v>284</v>
      </c>
      <c r="B270" s="44" t="s">
        <v>141</v>
      </c>
      <c r="C270" s="49" t="s">
        <v>2</v>
      </c>
      <c r="D270" s="44" t="s">
        <v>32</v>
      </c>
      <c r="E270" s="44" t="s">
        <v>230</v>
      </c>
      <c r="F270" s="34">
        <f>5500000+50000+1661000</f>
        <v>7211000</v>
      </c>
      <c r="J270" s="23"/>
    </row>
    <row r="271" spans="1:10" ht="29.25" customHeight="1">
      <c r="A271" s="1" t="s">
        <v>229</v>
      </c>
      <c r="B271" s="44" t="s">
        <v>141</v>
      </c>
      <c r="C271" s="49" t="s">
        <v>2</v>
      </c>
      <c r="D271" s="44" t="s">
        <v>32</v>
      </c>
      <c r="E271" s="44" t="s">
        <v>228</v>
      </c>
      <c r="F271" s="34">
        <v>1300000</v>
      </c>
      <c r="J271" s="23"/>
    </row>
    <row r="272" spans="1:10" ht="15">
      <c r="A272" s="2" t="s">
        <v>237</v>
      </c>
      <c r="B272" s="44" t="s">
        <v>141</v>
      </c>
      <c r="C272" s="49" t="s">
        <v>2</v>
      </c>
      <c r="D272" s="44" t="s">
        <v>32</v>
      </c>
      <c r="E272" s="44" t="s">
        <v>236</v>
      </c>
      <c r="F272" s="34">
        <v>0</v>
      </c>
      <c r="J272" s="23"/>
    </row>
    <row r="273" spans="1:10" ht="15">
      <c r="A273" s="1" t="s">
        <v>239</v>
      </c>
      <c r="B273" s="44" t="s">
        <v>141</v>
      </c>
      <c r="C273" s="49" t="s">
        <v>2</v>
      </c>
      <c r="D273" s="44" t="s">
        <v>32</v>
      </c>
      <c r="E273" s="44" t="s">
        <v>238</v>
      </c>
      <c r="F273" s="34">
        <v>130000</v>
      </c>
      <c r="J273" s="23"/>
    </row>
    <row r="274" spans="1:10" ht="15">
      <c r="A274" s="18" t="s">
        <v>361</v>
      </c>
      <c r="B274" s="44" t="s">
        <v>227</v>
      </c>
      <c r="C274" s="49"/>
      <c r="D274" s="44"/>
      <c r="E274" s="44"/>
      <c r="F274" s="34">
        <f>F275+F276+F277</f>
        <v>3607000</v>
      </c>
      <c r="J274" s="23"/>
    </row>
    <row r="275" spans="1:10" ht="15">
      <c r="A275" s="1" t="s">
        <v>231</v>
      </c>
      <c r="B275" s="44" t="s">
        <v>227</v>
      </c>
      <c r="C275" s="49" t="s">
        <v>2</v>
      </c>
      <c r="D275" s="44" t="s">
        <v>32</v>
      </c>
      <c r="E275" s="44" t="s">
        <v>230</v>
      </c>
      <c r="F275" s="34">
        <f>2663000+50000+804000</f>
        <v>3517000</v>
      </c>
      <c r="J275" s="23"/>
    </row>
    <row r="276" spans="1:10" ht="22.5" customHeight="1">
      <c r="A276" s="1" t="s">
        <v>229</v>
      </c>
      <c r="B276" s="44" t="s">
        <v>227</v>
      </c>
      <c r="C276" s="49" t="s">
        <v>2</v>
      </c>
      <c r="D276" s="44" t="s">
        <v>32</v>
      </c>
      <c r="E276" s="44" t="s">
        <v>228</v>
      </c>
      <c r="F276" s="34">
        <v>80000</v>
      </c>
      <c r="J276" s="23"/>
    </row>
    <row r="277" spans="1:10" ht="15">
      <c r="A277" s="1" t="s">
        <v>239</v>
      </c>
      <c r="B277" s="44" t="s">
        <v>227</v>
      </c>
      <c r="C277" s="49"/>
      <c r="D277" s="44"/>
      <c r="E277" s="44" t="s">
        <v>238</v>
      </c>
      <c r="F277" s="34">
        <v>10000</v>
      </c>
      <c r="J277" s="23"/>
    </row>
    <row r="278" spans="1:10" ht="15">
      <c r="A278" s="13" t="s">
        <v>54</v>
      </c>
      <c r="B278" s="43" t="s">
        <v>90</v>
      </c>
      <c r="C278" s="40"/>
      <c r="D278" s="43"/>
      <c r="E278" s="43"/>
      <c r="F278" s="37">
        <f>F279</f>
        <v>742000</v>
      </c>
      <c r="J278" s="23"/>
    </row>
    <row r="279" spans="1:10" ht="28.5">
      <c r="A279" s="13" t="s">
        <v>142</v>
      </c>
      <c r="B279" s="43" t="s">
        <v>143</v>
      </c>
      <c r="C279" s="40"/>
      <c r="D279" s="43"/>
      <c r="E279" s="43"/>
      <c r="F279" s="37">
        <f>F280</f>
        <v>742000</v>
      </c>
      <c r="J279" s="23"/>
    </row>
    <row r="280" spans="1:10" ht="42" customHeight="1">
      <c r="A280" s="14" t="s">
        <v>362</v>
      </c>
      <c r="B280" s="44" t="s">
        <v>225</v>
      </c>
      <c r="C280" s="44" t="s">
        <v>19</v>
      </c>
      <c r="D280" s="44" t="s">
        <v>14</v>
      </c>
      <c r="E280" s="44"/>
      <c r="F280" s="34">
        <f>F281</f>
        <v>742000</v>
      </c>
      <c r="J280" s="23"/>
    </row>
    <row r="281" spans="1:10" ht="28.5" customHeight="1">
      <c r="A281" s="1" t="s">
        <v>229</v>
      </c>
      <c r="B281" s="44" t="s">
        <v>225</v>
      </c>
      <c r="C281" s="44" t="s">
        <v>19</v>
      </c>
      <c r="D281" s="44" t="s">
        <v>14</v>
      </c>
      <c r="E281" s="44" t="s">
        <v>228</v>
      </c>
      <c r="F281" s="34">
        <v>742000</v>
      </c>
      <c r="J281" s="23"/>
    </row>
    <row r="282" spans="1:10" ht="15">
      <c r="A282" s="13" t="s">
        <v>55</v>
      </c>
      <c r="B282" s="43" t="s">
        <v>91</v>
      </c>
      <c r="C282" s="40"/>
      <c r="D282" s="43"/>
      <c r="E282" s="43"/>
      <c r="F282" s="37">
        <f>F283+F303</f>
        <v>1303506479.28</v>
      </c>
      <c r="J282" s="23"/>
    </row>
    <row r="283" spans="1:10" ht="15">
      <c r="A283" s="13" t="s">
        <v>164</v>
      </c>
      <c r="B283" s="43" t="s">
        <v>144</v>
      </c>
      <c r="C283" s="40"/>
      <c r="D283" s="43"/>
      <c r="E283" s="43"/>
      <c r="F283" s="37">
        <f>F284</f>
        <v>1297767880.96</v>
      </c>
      <c r="J283" s="23"/>
    </row>
    <row r="284" spans="1:10" ht="15.75">
      <c r="A284" s="14" t="s">
        <v>69</v>
      </c>
      <c r="B284" s="51"/>
      <c r="C284" s="44" t="s">
        <v>14</v>
      </c>
      <c r="D284" s="44" t="s">
        <v>2</v>
      </c>
      <c r="E284" s="51"/>
      <c r="F284" s="34">
        <f>F285+F287+F289+F292+F295+F301+F298+F313</f>
        <v>1297767880.96</v>
      </c>
      <c r="J284" s="23"/>
    </row>
    <row r="285" spans="1:10" ht="26.25">
      <c r="A285" s="19" t="s">
        <v>363</v>
      </c>
      <c r="B285" s="46" t="s">
        <v>268</v>
      </c>
      <c r="C285" s="44"/>
      <c r="D285" s="44"/>
      <c r="E285" s="51"/>
      <c r="F285" s="34">
        <f>F286</f>
        <v>5700000</v>
      </c>
      <c r="J285" s="23"/>
    </row>
    <row r="286" spans="1:10" ht="25.5">
      <c r="A286" s="1" t="s">
        <v>229</v>
      </c>
      <c r="B286" s="46" t="s">
        <v>268</v>
      </c>
      <c r="C286" s="44"/>
      <c r="D286" s="44"/>
      <c r="E286" s="44" t="s">
        <v>228</v>
      </c>
      <c r="F286" s="34">
        <v>5700000</v>
      </c>
      <c r="J286" s="23"/>
    </row>
    <row r="287" spans="1:10" ht="26.25">
      <c r="A287" s="19" t="s">
        <v>267</v>
      </c>
      <c r="B287" s="46" t="s">
        <v>269</v>
      </c>
      <c r="C287" s="44"/>
      <c r="D287" s="44"/>
      <c r="E287" s="44"/>
      <c r="F287" s="34">
        <f>F288</f>
        <v>635000</v>
      </c>
      <c r="J287" s="23"/>
    </row>
    <row r="288" spans="1:10" ht="25.5">
      <c r="A288" s="1" t="s">
        <v>229</v>
      </c>
      <c r="B288" s="46" t="s">
        <v>269</v>
      </c>
      <c r="C288" s="44"/>
      <c r="D288" s="44"/>
      <c r="E288" s="44" t="s">
        <v>228</v>
      </c>
      <c r="F288" s="34">
        <v>635000</v>
      </c>
      <c r="J288" s="23"/>
    </row>
    <row r="289" spans="1:10" ht="25.5">
      <c r="A289" s="14" t="s">
        <v>364</v>
      </c>
      <c r="B289" s="44" t="s">
        <v>256</v>
      </c>
      <c r="C289" s="44"/>
      <c r="D289" s="44"/>
      <c r="E289" s="41"/>
      <c r="F289" s="34">
        <f>F290+F291</f>
        <v>1275987100</v>
      </c>
      <c r="J289" s="23"/>
    </row>
    <row r="290" spans="1:10" ht="15">
      <c r="A290" s="14" t="s">
        <v>249</v>
      </c>
      <c r="B290" s="44" t="s">
        <v>256</v>
      </c>
      <c r="C290" s="44"/>
      <c r="D290" s="44"/>
      <c r="E290" s="44" t="s">
        <v>248</v>
      </c>
      <c r="F290" s="34">
        <v>82685200</v>
      </c>
      <c r="J290" s="23"/>
    </row>
    <row r="291" spans="1:10" ht="15">
      <c r="A291" s="14" t="s">
        <v>247</v>
      </c>
      <c r="B291" s="44" t="s">
        <v>256</v>
      </c>
      <c r="C291" s="44"/>
      <c r="D291" s="44"/>
      <c r="E291" s="44" t="s">
        <v>241</v>
      </c>
      <c r="F291" s="34">
        <v>1193301900</v>
      </c>
      <c r="J291" s="23"/>
    </row>
    <row r="292" spans="1:10" ht="25.5">
      <c r="A292" s="14" t="s">
        <v>365</v>
      </c>
      <c r="B292" s="44" t="s">
        <v>285</v>
      </c>
      <c r="C292" s="44"/>
      <c r="D292" s="44"/>
      <c r="E292" s="41"/>
      <c r="F292" s="34">
        <f>F293+F294</f>
        <v>12888700</v>
      </c>
      <c r="J292" s="23"/>
    </row>
    <row r="293" spans="1:10" ht="15">
      <c r="A293" s="14" t="s">
        <v>249</v>
      </c>
      <c r="B293" s="44" t="s">
        <v>285</v>
      </c>
      <c r="C293" s="44"/>
      <c r="D293" s="44"/>
      <c r="E293" s="44" t="s">
        <v>248</v>
      </c>
      <c r="F293" s="34">
        <v>835200</v>
      </c>
      <c r="J293" s="23"/>
    </row>
    <row r="294" spans="1:10" ht="15">
      <c r="A294" s="14" t="s">
        <v>247</v>
      </c>
      <c r="B294" s="44" t="s">
        <v>285</v>
      </c>
      <c r="C294" s="44"/>
      <c r="D294" s="44"/>
      <c r="E294" s="44" t="s">
        <v>241</v>
      </c>
      <c r="F294" s="34">
        <v>12053500</v>
      </c>
      <c r="J294" s="23"/>
    </row>
    <row r="295" spans="1:10" ht="15.75" customHeight="1">
      <c r="A295" s="14" t="s">
        <v>70</v>
      </c>
      <c r="B295" s="44" t="s">
        <v>145</v>
      </c>
      <c r="C295" s="44" t="s">
        <v>14</v>
      </c>
      <c r="D295" s="44" t="s">
        <v>2</v>
      </c>
      <c r="E295" s="41"/>
      <c r="F295" s="34">
        <f>F296+F297</f>
        <v>1288780.96</v>
      </c>
      <c r="J295" s="23"/>
    </row>
    <row r="296" spans="1:10" ht="27" customHeight="1">
      <c r="A296" s="1" t="s">
        <v>229</v>
      </c>
      <c r="B296" s="44" t="s">
        <v>145</v>
      </c>
      <c r="C296" s="44" t="s">
        <v>14</v>
      </c>
      <c r="D296" s="44" t="s">
        <v>2</v>
      </c>
      <c r="E296" s="44" t="s">
        <v>228</v>
      </c>
      <c r="F296" s="34">
        <v>150726.46</v>
      </c>
      <c r="J296" s="23"/>
    </row>
    <row r="297" spans="1:10" ht="18" customHeight="1">
      <c r="A297" s="1" t="s">
        <v>249</v>
      </c>
      <c r="B297" s="44" t="s">
        <v>145</v>
      </c>
      <c r="C297" s="44" t="s">
        <v>14</v>
      </c>
      <c r="D297" s="44" t="s">
        <v>2</v>
      </c>
      <c r="E297" s="44" t="s">
        <v>248</v>
      </c>
      <c r="F297" s="34">
        <v>1138054.5</v>
      </c>
      <c r="J297" s="23"/>
    </row>
    <row r="298" spans="1:10" ht="19.5" customHeight="1">
      <c r="A298" s="1" t="s">
        <v>293</v>
      </c>
      <c r="B298" s="44" t="s">
        <v>292</v>
      </c>
      <c r="C298" s="44"/>
      <c r="D298" s="44"/>
      <c r="E298" s="46"/>
      <c r="F298" s="34">
        <f>F299+F300</f>
        <v>200000</v>
      </c>
      <c r="J298" s="23"/>
    </row>
    <row r="299" spans="1:11" ht="21.75" customHeight="1">
      <c r="A299" s="1" t="s">
        <v>229</v>
      </c>
      <c r="B299" s="44" t="s">
        <v>292</v>
      </c>
      <c r="C299" s="44"/>
      <c r="D299" s="44"/>
      <c r="E299" s="46" t="s">
        <v>228</v>
      </c>
      <c r="F299" s="34">
        <v>100000</v>
      </c>
      <c r="G299" s="23"/>
      <c r="H299" s="23"/>
      <c r="I299" s="23"/>
      <c r="J299" s="23"/>
      <c r="K299" s="23"/>
    </row>
    <row r="300" spans="1:11" ht="27" customHeight="1">
      <c r="A300" s="1" t="s">
        <v>341</v>
      </c>
      <c r="B300" s="44" t="s">
        <v>292</v>
      </c>
      <c r="C300" s="44"/>
      <c r="D300" s="44"/>
      <c r="E300" s="46" t="s">
        <v>228</v>
      </c>
      <c r="F300" s="34">
        <v>100000</v>
      </c>
      <c r="G300" s="23"/>
      <c r="H300" s="23"/>
      <c r="I300" s="23"/>
      <c r="J300" s="23"/>
      <c r="K300" s="23"/>
    </row>
    <row r="301" spans="1:11" ht="16.5" customHeight="1">
      <c r="A301" s="14" t="s">
        <v>71</v>
      </c>
      <c r="B301" s="44" t="s">
        <v>146</v>
      </c>
      <c r="C301" s="44" t="s">
        <v>14</v>
      </c>
      <c r="D301" s="44" t="s">
        <v>2</v>
      </c>
      <c r="E301" s="51"/>
      <c r="F301" s="34">
        <f>F302</f>
        <v>900000</v>
      </c>
      <c r="G301" s="23"/>
      <c r="H301" s="23"/>
      <c r="I301" s="23"/>
      <c r="J301" s="23"/>
      <c r="K301" s="23"/>
    </row>
    <row r="302" spans="1:11" ht="27.75" customHeight="1">
      <c r="A302" s="1" t="s">
        <v>229</v>
      </c>
      <c r="B302" s="44" t="s">
        <v>146</v>
      </c>
      <c r="C302" s="44" t="s">
        <v>14</v>
      </c>
      <c r="D302" s="44" t="s">
        <v>2</v>
      </c>
      <c r="E302" s="44" t="s">
        <v>228</v>
      </c>
      <c r="F302" s="34">
        <v>900000</v>
      </c>
      <c r="G302" s="23"/>
      <c r="H302" s="23"/>
      <c r="I302" s="23"/>
      <c r="J302" s="23"/>
      <c r="K302" s="23"/>
    </row>
    <row r="303" spans="1:11" ht="12.75" customHeight="1">
      <c r="A303" s="86" t="s">
        <v>214</v>
      </c>
      <c r="B303" s="44"/>
      <c r="C303" s="44" t="s">
        <v>14</v>
      </c>
      <c r="D303" s="44" t="s">
        <v>11</v>
      </c>
      <c r="E303" s="44"/>
      <c r="F303" s="34">
        <f>F304+F310+F308+F306</f>
        <v>5738598.32</v>
      </c>
      <c r="G303" s="23"/>
      <c r="H303" s="23"/>
      <c r="I303" s="23"/>
      <c r="J303" s="23"/>
      <c r="K303" s="23"/>
    </row>
    <row r="304" spans="1:11" ht="31.5" customHeight="1">
      <c r="A304" s="1" t="s">
        <v>277</v>
      </c>
      <c r="B304" s="46" t="s">
        <v>279</v>
      </c>
      <c r="C304" s="44"/>
      <c r="D304" s="44"/>
      <c r="E304" s="63"/>
      <c r="F304" s="34">
        <f>F305</f>
        <v>65000</v>
      </c>
      <c r="G304" s="23"/>
      <c r="H304" s="23"/>
      <c r="I304" s="23"/>
      <c r="J304" s="23"/>
      <c r="K304" s="23"/>
    </row>
    <row r="305" spans="1:11" ht="12.75" customHeight="1">
      <c r="A305" s="1" t="s">
        <v>229</v>
      </c>
      <c r="B305" s="46" t="s">
        <v>279</v>
      </c>
      <c r="C305" s="44"/>
      <c r="D305" s="44"/>
      <c r="E305" s="50" t="s">
        <v>228</v>
      </c>
      <c r="F305" s="34">
        <v>65000</v>
      </c>
      <c r="G305" s="23"/>
      <c r="H305" s="23"/>
      <c r="I305" s="23"/>
      <c r="J305" s="23"/>
      <c r="K305" s="23"/>
    </row>
    <row r="306" spans="1:11" ht="27.75" customHeight="1">
      <c r="A306" s="1" t="s">
        <v>278</v>
      </c>
      <c r="B306" s="46" t="s">
        <v>280</v>
      </c>
      <c r="C306" s="44"/>
      <c r="D306" s="44"/>
      <c r="E306" s="63"/>
      <c r="F306" s="34">
        <f>F307</f>
        <v>300000</v>
      </c>
      <c r="G306" s="23"/>
      <c r="H306" s="23"/>
      <c r="I306" s="23"/>
      <c r="J306" s="23"/>
      <c r="K306" s="23"/>
    </row>
    <row r="307" spans="1:11" ht="29.25" customHeight="1">
      <c r="A307" s="1" t="s">
        <v>229</v>
      </c>
      <c r="B307" s="46" t="s">
        <v>280</v>
      </c>
      <c r="C307" s="44"/>
      <c r="D307" s="44"/>
      <c r="E307" s="50" t="s">
        <v>228</v>
      </c>
      <c r="F307" s="34">
        <v>300000</v>
      </c>
      <c r="G307" s="23"/>
      <c r="H307" s="23"/>
      <c r="I307" s="23"/>
      <c r="J307" s="23"/>
      <c r="K307" s="23"/>
    </row>
    <row r="308" spans="1:11" ht="19.5" customHeight="1">
      <c r="A308" s="1" t="s">
        <v>382</v>
      </c>
      <c r="B308" s="92" t="s">
        <v>337</v>
      </c>
      <c r="C308" s="44"/>
      <c r="D308" s="44"/>
      <c r="E308" s="50"/>
      <c r="F308" s="34">
        <f>F309</f>
        <v>650000</v>
      </c>
      <c r="G308" s="23"/>
      <c r="H308" s="23"/>
      <c r="I308" s="23"/>
      <c r="J308" s="23"/>
      <c r="K308" s="23"/>
    </row>
    <row r="309" spans="1:11" ht="19.5" customHeight="1">
      <c r="A309" s="1" t="s">
        <v>229</v>
      </c>
      <c r="B309" s="92" t="s">
        <v>337</v>
      </c>
      <c r="C309" s="44"/>
      <c r="D309" s="44"/>
      <c r="E309" s="50" t="s">
        <v>228</v>
      </c>
      <c r="F309" s="34">
        <v>650000</v>
      </c>
      <c r="G309" s="23"/>
      <c r="H309" s="23"/>
      <c r="I309" s="23"/>
      <c r="J309" s="23"/>
      <c r="K309" s="23"/>
    </row>
    <row r="310" spans="1:11" ht="16.5" customHeight="1">
      <c r="A310" s="1" t="s">
        <v>215</v>
      </c>
      <c r="B310" s="46" t="s">
        <v>216</v>
      </c>
      <c r="C310" s="44" t="s">
        <v>14</v>
      </c>
      <c r="D310" s="44" t="s">
        <v>11</v>
      </c>
      <c r="E310" s="44"/>
      <c r="F310" s="34">
        <f>F311+F312</f>
        <v>4723598.32</v>
      </c>
      <c r="G310" s="23"/>
      <c r="H310" s="23"/>
      <c r="I310" s="23"/>
      <c r="J310" s="23"/>
      <c r="K310" s="23"/>
    </row>
    <row r="311" spans="1:11" ht="29.25" customHeight="1">
      <c r="A311" s="1" t="s">
        <v>366</v>
      </c>
      <c r="B311" s="46" t="s">
        <v>216</v>
      </c>
      <c r="C311" s="44" t="s">
        <v>14</v>
      </c>
      <c r="D311" s="44" t="s">
        <v>11</v>
      </c>
      <c r="E311" s="44" t="s">
        <v>228</v>
      </c>
      <c r="F311" s="34">
        <v>1918000</v>
      </c>
      <c r="G311" s="23"/>
      <c r="H311" s="23"/>
      <c r="I311" s="23"/>
      <c r="J311" s="23"/>
      <c r="K311" s="23"/>
    </row>
    <row r="312" spans="1:11" ht="27.75" customHeight="1">
      <c r="A312" s="1" t="s">
        <v>367</v>
      </c>
      <c r="B312" s="46" t="s">
        <v>216</v>
      </c>
      <c r="C312" s="44" t="s">
        <v>14</v>
      </c>
      <c r="D312" s="44" t="s">
        <v>11</v>
      </c>
      <c r="E312" s="44" t="s">
        <v>228</v>
      </c>
      <c r="F312" s="34">
        <v>2805598.32</v>
      </c>
      <c r="G312" s="23"/>
      <c r="H312" s="23"/>
      <c r="I312" s="23"/>
      <c r="J312" s="23"/>
      <c r="K312" s="23"/>
    </row>
    <row r="313" spans="1:11" ht="16.5" customHeight="1">
      <c r="A313" s="85" t="s">
        <v>315</v>
      </c>
      <c r="B313" s="46"/>
      <c r="C313" s="44"/>
      <c r="D313" s="44"/>
      <c r="E313" s="44"/>
      <c r="F313" s="34">
        <f>F314</f>
        <v>168300</v>
      </c>
      <c r="G313" s="23"/>
      <c r="H313" s="23"/>
      <c r="I313" s="23"/>
      <c r="J313" s="23"/>
      <c r="K313" s="23"/>
    </row>
    <row r="314" spans="1:11" ht="19.5" customHeight="1">
      <c r="A314" s="1" t="s">
        <v>314</v>
      </c>
      <c r="B314" s="46" t="s">
        <v>313</v>
      </c>
      <c r="C314" s="44"/>
      <c r="D314" s="44"/>
      <c r="E314" s="44"/>
      <c r="F314" s="34">
        <f>F315+F316</f>
        <v>168300</v>
      </c>
      <c r="G314" s="23"/>
      <c r="H314" s="23"/>
      <c r="I314" s="23"/>
      <c r="J314" s="23"/>
      <c r="K314" s="23"/>
    </row>
    <row r="315" spans="1:11" ht="16.5" customHeight="1">
      <c r="A315" s="1" t="s">
        <v>231</v>
      </c>
      <c r="B315" s="46" t="s">
        <v>313</v>
      </c>
      <c r="C315" s="44"/>
      <c r="D315" s="44"/>
      <c r="E315" s="44" t="s">
        <v>230</v>
      </c>
      <c r="F315" s="34">
        <v>88300</v>
      </c>
      <c r="G315" s="23"/>
      <c r="H315" s="23"/>
      <c r="I315" s="23"/>
      <c r="J315" s="23"/>
      <c r="K315" s="23"/>
    </row>
    <row r="316" spans="1:11" ht="28.5" customHeight="1">
      <c r="A316" s="1" t="s">
        <v>229</v>
      </c>
      <c r="B316" s="46" t="s">
        <v>313</v>
      </c>
      <c r="C316" s="44"/>
      <c r="D316" s="44"/>
      <c r="E316" s="44" t="s">
        <v>228</v>
      </c>
      <c r="F316" s="34">
        <v>80000</v>
      </c>
      <c r="G316" s="23"/>
      <c r="H316" s="23"/>
      <c r="I316" s="23"/>
      <c r="J316" s="23"/>
      <c r="K316" s="23"/>
    </row>
    <row r="317" spans="1:11" ht="21" customHeight="1">
      <c r="A317" s="13" t="s">
        <v>56</v>
      </c>
      <c r="B317" s="43" t="s">
        <v>92</v>
      </c>
      <c r="C317" s="40"/>
      <c r="D317" s="43"/>
      <c r="E317" s="43"/>
      <c r="F317" s="37">
        <f>F318</f>
        <v>11640618.53</v>
      </c>
      <c r="G317" s="23"/>
      <c r="H317" s="23"/>
      <c r="I317" s="23"/>
      <c r="J317" s="23"/>
      <c r="K317" s="23"/>
    </row>
    <row r="318" spans="1:11" ht="28.5">
      <c r="A318" s="13" t="s">
        <v>147</v>
      </c>
      <c r="B318" s="43" t="s">
        <v>148</v>
      </c>
      <c r="C318" s="40"/>
      <c r="D318" s="43"/>
      <c r="E318" s="43"/>
      <c r="F318" s="37">
        <f>F319+F322+F325+F329</f>
        <v>11640618.53</v>
      </c>
      <c r="G318" s="23"/>
      <c r="H318" s="23"/>
      <c r="I318" s="23"/>
      <c r="J318" s="23"/>
      <c r="K318" s="23"/>
    </row>
    <row r="319" spans="1:11" ht="16.5" customHeight="1">
      <c r="A319" s="14" t="s">
        <v>72</v>
      </c>
      <c r="B319" s="44"/>
      <c r="C319" s="49" t="s">
        <v>10</v>
      </c>
      <c r="D319" s="44" t="s">
        <v>2</v>
      </c>
      <c r="E319" s="44"/>
      <c r="F319" s="34">
        <f>F320</f>
        <v>5300000</v>
      </c>
      <c r="G319" s="23"/>
      <c r="H319" s="39"/>
      <c r="I319" s="23"/>
      <c r="J319" s="23"/>
      <c r="K319" s="23"/>
    </row>
    <row r="320" spans="1:11" ht="17.25" customHeight="1">
      <c r="A320" s="14" t="s">
        <v>37</v>
      </c>
      <c r="B320" s="83" t="s">
        <v>149</v>
      </c>
      <c r="C320" s="84" t="s">
        <v>10</v>
      </c>
      <c r="D320" s="83" t="s">
        <v>2</v>
      </c>
      <c r="E320" s="83"/>
      <c r="F320" s="34">
        <f>F321</f>
        <v>5300000</v>
      </c>
      <c r="G320" s="23"/>
      <c r="H320" s="23"/>
      <c r="I320" s="23"/>
      <c r="J320" s="23"/>
      <c r="K320" s="23"/>
    </row>
    <row r="321" spans="1:11" ht="17.25" customHeight="1">
      <c r="A321" s="14" t="s">
        <v>242</v>
      </c>
      <c r="B321" s="83" t="s">
        <v>149</v>
      </c>
      <c r="C321" s="84" t="s">
        <v>10</v>
      </c>
      <c r="D321" s="83" t="s">
        <v>2</v>
      </c>
      <c r="E321" s="83" t="s">
        <v>240</v>
      </c>
      <c r="F321" s="34">
        <v>5300000</v>
      </c>
      <c r="G321" s="23"/>
      <c r="H321" s="23"/>
      <c r="I321" s="23"/>
      <c r="J321" s="23"/>
      <c r="K321" s="23"/>
    </row>
    <row r="322" spans="1:11" ht="17.25" customHeight="1">
      <c r="A322" s="15" t="s">
        <v>368</v>
      </c>
      <c r="B322" s="44" t="s">
        <v>298</v>
      </c>
      <c r="C322" s="45" t="s">
        <v>10</v>
      </c>
      <c r="D322" s="45" t="s">
        <v>12</v>
      </c>
      <c r="E322" s="45"/>
      <c r="F322" s="34">
        <f>F323+F324</f>
        <v>1059000</v>
      </c>
      <c r="G322" s="23"/>
      <c r="H322" s="23"/>
      <c r="I322" s="23"/>
      <c r="J322" s="23"/>
      <c r="K322" s="23"/>
    </row>
    <row r="323" spans="1:11" ht="18" customHeight="1">
      <c r="A323" s="1" t="s">
        <v>246</v>
      </c>
      <c r="B323" s="44" t="s">
        <v>298</v>
      </c>
      <c r="C323" s="49" t="s">
        <v>10</v>
      </c>
      <c r="D323" s="44" t="s">
        <v>12</v>
      </c>
      <c r="E323" s="44" t="s">
        <v>245</v>
      </c>
      <c r="F323" s="34">
        <v>959000</v>
      </c>
      <c r="G323" s="23"/>
      <c r="H323" s="23"/>
      <c r="I323" s="23"/>
      <c r="J323" s="23"/>
      <c r="K323" s="23"/>
    </row>
    <row r="324" spans="1:11" ht="22.5" customHeight="1">
      <c r="A324" s="1" t="s">
        <v>229</v>
      </c>
      <c r="B324" s="44" t="s">
        <v>298</v>
      </c>
      <c r="C324" s="49" t="s">
        <v>10</v>
      </c>
      <c r="D324" s="44" t="s">
        <v>12</v>
      </c>
      <c r="E324" s="44" t="s">
        <v>228</v>
      </c>
      <c r="F324" s="34">
        <v>100000</v>
      </c>
      <c r="G324" s="23"/>
      <c r="H324" s="23"/>
      <c r="I324" s="23"/>
      <c r="J324" s="23"/>
      <c r="K324" s="23"/>
    </row>
    <row r="325" spans="1:11" ht="42" customHeight="1">
      <c r="A325" s="16" t="s">
        <v>369</v>
      </c>
      <c r="B325" s="44" t="s">
        <v>183</v>
      </c>
      <c r="C325" s="44" t="s">
        <v>10</v>
      </c>
      <c r="D325" s="44" t="s">
        <v>19</v>
      </c>
      <c r="E325" s="45"/>
      <c r="F325" s="34">
        <f>F326+F328+F327</f>
        <v>5249500</v>
      </c>
      <c r="G325" s="23"/>
      <c r="H325" s="23"/>
      <c r="I325" s="23"/>
      <c r="J325" s="23"/>
      <c r="K325" s="23"/>
    </row>
    <row r="326" spans="1:11" ht="16.5" customHeight="1">
      <c r="A326" s="1" t="s">
        <v>249</v>
      </c>
      <c r="B326" s="44" t="s">
        <v>183</v>
      </c>
      <c r="C326" s="64" t="s">
        <v>10</v>
      </c>
      <c r="D326" s="64" t="s">
        <v>19</v>
      </c>
      <c r="E326" s="45" t="s">
        <v>248</v>
      </c>
      <c r="F326" s="34">
        <v>5196000</v>
      </c>
      <c r="G326" s="23"/>
      <c r="H326" s="23"/>
      <c r="I326" s="23"/>
      <c r="J326" s="23"/>
      <c r="K326" s="23"/>
    </row>
    <row r="327" spans="1:11" ht="16.5" customHeight="1">
      <c r="A327" s="1" t="s">
        <v>246</v>
      </c>
      <c r="B327" s="44" t="s">
        <v>183</v>
      </c>
      <c r="C327" s="64"/>
      <c r="D327" s="64"/>
      <c r="E327" s="45" t="s">
        <v>245</v>
      </c>
      <c r="F327" s="34">
        <v>0</v>
      </c>
      <c r="G327" s="23"/>
      <c r="H327" s="23"/>
      <c r="I327" s="23"/>
      <c r="J327" s="23"/>
      <c r="K327" s="23"/>
    </row>
    <row r="328" spans="1:11" ht="27" customHeight="1">
      <c r="A328" s="1" t="s">
        <v>229</v>
      </c>
      <c r="B328" s="44" t="s">
        <v>183</v>
      </c>
      <c r="C328" s="64" t="s">
        <v>10</v>
      </c>
      <c r="D328" s="64" t="s">
        <v>19</v>
      </c>
      <c r="E328" s="45" t="s">
        <v>228</v>
      </c>
      <c r="F328" s="34">
        <v>53500</v>
      </c>
      <c r="G328" s="23"/>
      <c r="H328" s="23"/>
      <c r="I328" s="23"/>
      <c r="J328" s="23"/>
      <c r="K328" s="23"/>
    </row>
    <row r="329" spans="1:11" ht="27" customHeight="1">
      <c r="A329" s="1" t="s">
        <v>312</v>
      </c>
      <c r="B329" s="44" t="s">
        <v>311</v>
      </c>
      <c r="C329" s="64"/>
      <c r="D329" s="64"/>
      <c r="E329" s="45"/>
      <c r="F329" s="34">
        <f>F330</f>
        <v>32118.53</v>
      </c>
      <c r="G329" s="23"/>
      <c r="H329" s="23"/>
      <c r="I329" s="23"/>
      <c r="J329" s="23"/>
      <c r="K329" s="23"/>
    </row>
    <row r="330" spans="1:11" ht="27" customHeight="1">
      <c r="A330" s="1" t="s">
        <v>229</v>
      </c>
      <c r="B330" s="44" t="s">
        <v>311</v>
      </c>
      <c r="C330" s="64"/>
      <c r="D330" s="64"/>
      <c r="E330" s="45" t="s">
        <v>228</v>
      </c>
      <c r="F330" s="34">
        <v>32118.53</v>
      </c>
      <c r="G330" s="23"/>
      <c r="H330" s="23"/>
      <c r="I330" s="23"/>
      <c r="J330" s="23"/>
      <c r="K330" s="23"/>
    </row>
    <row r="331" spans="1:11" ht="15">
      <c r="A331" s="13" t="s">
        <v>57</v>
      </c>
      <c r="B331" s="43" t="s">
        <v>75</v>
      </c>
      <c r="C331" s="40"/>
      <c r="D331" s="43"/>
      <c r="E331" s="43"/>
      <c r="F331" s="37">
        <f>F333</f>
        <v>600000</v>
      </c>
      <c r="G331" s="23"/>
      <c r="H331" s="23"/>
      <c r="I331" s="23"/>
      <c r="J331" s="23"/>
      <c r="K331" s="23"/>
    </row>
    <row r="332" spans="1:11" ht="28.5">
      <c r="A332" s="13" t="s">
        <v>150</v>
      </c>
      <c r="B332" s="43" t="s">
        <v>151</v>
      </c>
      <c r="C332" s="40"/>
      <c r="D332" s="43"/>
      <c r="E332" s="43"/>
      <c r="F332" s="37">
        <f>F333</f>
        <v>600000</v>
      </c>
      <c r="G332" s="23"/>
      <c r="H332" s="23"/>
      <c r="I332" s="23"/>
      <c r="J332" s="23"/>
      <c r="K332" s="23"/>
    </row>
    <row r="333" spans="1:11" ht="25.5">
      <c r="A333" s="14" t="s">
        <v>58</v>
      </c>
      <c r="B333" s="44" t="s">
        <v>152</v>
      </c>
      <c r="C333" s="49" t="s">
        <v>20</v>
      </c>
      <c r="D333" s="44" t="s">
        <v>3</v>
      </c>
      <c r="E333" s="44"/>
      <c r="F333" s="34">
        <f>F334</f>
        <v>600000</v>
      </c>
      <c r="G333" s="23"/>
      <c r="H333" s="39"/>
      <c r="I333" s="23"/>
      <c r="J333" s="23"/>
      <c r="K333" s="23"/>
    </row>
    <row r="334" spans="1:11" ht="13.5" customHeight="1">
      <c r="A334" s="1" t="s">
        <v>258</v>
      </c>
      <c r="B334" s="44" t="s">
        <v>152</v>
      </c>
      <c r="C334" s="49" t="s">
        <v>20</v>
      </c>
      <c r="D334" s="44" t="s">
        <v>3</v>
      </c>
      <c r="E334" s="44" t="s">
        <v>257</v>
      </c>
      <c r="F334" s="34">
        <v>600000</v>
      </c>
      <c r="G334" s="23"/>
      <c r="H334" s="23"/>
      <c r="I334" s="23"/>
      <c r="J334" s="23"/>
      <c r="K334" s="23"/>
    </row>
    <row r="335" spans="1:10" ht="34.5" customHeight="1">
      <c r="A335" s="20" t="s">
        <v>328</v>
      </c>
      <c r="B335" s="65" t="s">
        <v>73</v>
      </c>
      <c r="C335" s="66"/>
      <c r="D335" s="66"/>
      <c r="E335" s="66"/>
      <c r="F335" s="35">
        <f>F336</f>
        <v>200000</v>
      </c>
      <c r="J335" s="23"/>
    </row>
    <row r="336" spans="1:10" ht="42.75">
      <c r="A336" s="21" t="s">
        <v>338</v>
      </c>
      <c r="B336" s="67" t="s">
        <v>153</v>
      </c>
      <c r="C336" s="40"/>
      <c r="D336" s="40"/>
      <c r="E336" s="40"/>
      <c r="F336" s="37">
        <f>F337</f>
        <v>200000</v>
      </c>
      <c r="J336" s="23"/>
    </row>
    <row r="337" spans="1:10" ht="33" customHeight="1">
      <c r="A337" s="22" t="s">
        <v>259</v>
      </c>
      <c r="B337" s="46" t="s">
        <v>321</v>
      </c>
      <c r="C337" s="44" t="s">
        <v>19</v>
      </c>
      <c r="D337" s="44" t="s">
        <v>20</v>
      </c>
      <c r="E337" s="44"/>
      <c r="F337" s="34">
        <f>F338</f>
        <v>200000</v>
      </c>
      <c r="J337" s="23"/>
    </row>
    <row r="338" spans="1:10" ht="31.5" customHeight="1">
      <c r="A338" s="2" t="s">
        <v>250</v>
      </c>
      <c r="B338" s="46" t="s">
        <v>321</v>
      </c>
      <c r="C338" s="44" t="s">
        <v>19</v>
      </c>
      <c r="D338" s="44" t="s">
        <v>20</v>
      </c>
      <c r="E338" s="44" t="s">
        <v>60</v>
      </c>
      <c r="F338" s="34">
        <v>200000</v>
      </c>
      <c r="J338" s="23"/>
    </row>
    <row r="339" spans="1:10" ht="28.5">
      <c r="A339" s="70" t="s">
        <v>327</v>
      </c>
      <c r="B339" s="71" t="s">
        <v>74</v>
      </c>
      <c r="C339" s="71"/>
      <c r="D339" s="71"/>
      <c r="E339" s="71"/>
      <c r="F339" s="72">
        <f>F341</f>
        <v>5000</v>
      </c>
      <c r="J339" s="23"/>
    </row>
    <row r="340" spans="1:10" ht="28.5">
      <c r="A340" s="13" t="s">
        <v>335</v>
      </c>
      <c r="B340" s="40" t="s">
        <v>154</v>
      </c>
      <c r="C340" s="40"/>
      <c r="D340" s="40"/>
      <c r="E340" s="40"/>
      <c r="F340" s="37">
        <f>F341</f>
        <v>5000</v>
      </c>
      <c r="J340" s="23"/>
    </row>
    <row r="341" spans="1:10" ht="28.5" customHeight="1">
      <c r="A341" s="14" t="s">
        <v>336</v>
      </c>
      <c r="B341" s="44" t="s">
        <v>155</v>
      </c>
      <c r="C341" s="49" t="s">
        <v>2</v>
      </c>
      <c r="D341" s="44" t="s">
        <v>32</v>
      </c>
      <c r="E341" s="44"/>
      <c r="F341" s="34">
        <f>F342</f>
        <v>5000</v>
      </c>
      <c r="J341" s="23"/>
    </row>
    <row r="342" spans="1:10" ht="34.5" customHeight="1">
      <c r="A342" s="1" t="s">
        <v>229</v>
      </c>
      <c r="B342" s="44" t="s">
        <v>155</v>
      </c>
      <c r="C342" s="49" t="s">
        <v>2</v>
      </c>
      <c r="D342" s="44" t="s">
        <v>32</v>
      </c>
      <c r="E342" s="44" t="s">
        <v>228</v>
      </c>
      <c r="F342" s="34">
        <v>5000</v>
      </c>
      <c r="J342" s="23"/>
    </row>
    <row r="343" spans="1:10" ht="30.75" customHeight="1">
      <c r="A343" s="70" t="s">
        <v>217</v>
      </c>
      <c r="B343" s="71" t="s">
        <v>212</v>
      </c>
      <c r="C343" s="71"/>
      <c r="D343" s="71"/>
      <c r="E343" s="71"/>
      <c r="F343" s="72">
        <f>F344+F346</f>
        <v>150000</v>
      </c>
      <c r="J343" s="23"/>
    </row>
    <row r="344" spans="1:10" ht="16.5" customHeight="1">
      <c r="A344" s="26" t="s">
        <v>260</v>
      </c>
      <c r="B344" s="46" t="s">
        <v>261</v>
      </c>
      <c r="C344" s="57"/>
      <c r="D344" s="57"/>
      <c r="E344" s="40"/>
      <c r="F344" s="34">
        <f>F345</f>
        <v>50000</v>
      </c>
      <c r="J344" s="23"/>
    </row>
    <row r="345" spans="1:10" ht="15" customHeight="1">
      <c r="A345" s="1" t="s">
        <v>204</v>
      </c>
      <c r="B345" s="46" t="s">
        <v>261</v>
      </c>
      <c r="C345" s="57"/>
      <c r="D345" s="57"/>
      <c r="E345" s="45" t="s">
        <v>205</v>
      </c>
      <c r="F345" s="34">
        <v>50000</v>
      </c>
      <c r="J345" s="23"/>
    </row>
    <row r="346" spans="1:10" ht="27.75" customHeight="1">
      <c r="A346" s="14" t="s">
        <v>218</v>
      </c>
      <c r="B346" s="44" t="s">
        <v>213</v>
      </c>
      <c r="C346" s="49" t="s">
        <v>11</v>
      </c>
      <c r="D346" s="44" t="s">
        <v>18</v>
      </c>
      <c r="E346" s="44"/>
      <c r="F346" s="34">
        <f>F347</f>
        <v>100000</v>
      </c>
      <c r="J346" s="23"/>
    </row>
    <row r="347" spans="1:10" ht="17.25" customHeight="1">
      <c r="A347" s="1" t="s">
        <v>229</v>
      </c>
      <c r="B347" s="44" t="s">
        <v>213</v>
      </c>
      <c r="C347" s="49" t="s">
        <v>11</v>
      </c>
      <c r="D347" s="44" t="s">
        <v>18</v>
      </c>
      <c r="E347" s="44" t="s">
        <v>228</v>
      </c>
      <c r="F347" s="34">
        <v>100000</v>
      </c>
      <c r="J347" s="23"/>
    </row>
    <row r="348" spans="1:10" ht="18.75" customHeight="1">
      <c r="A348" s="70" t="s">
        <v>262</v>
      </c>
      <c r="B348" s="71" t="s">
        <v>264</v>
      </c>
      <c r="C348" s="71"/>
      <c r="D348" s="71"/>
      <c r="E348" s="71"/>
      <c r="F348" s="72">
        <f>F350</f>
        <v>0</v>
      </c>
      <c r="J348" s="23"/>
    </row>
    <row r="349" spans="1:10" ht="48" customHeight="1">
      <c r="A349" s="13" t="s">
        <v>263</v>
      </c>
      <c r="B349" s="40" t="s">
        <v>265</v>
      </c>
      <c r="C349" s="40"/>
      <c r="D349" s="40"/>
      <c r="E349" s="40"/>
      <c r="F349" s="37">
        <f>F350</f>
        <v>0</v>
      </c>
      <c r="J349" s="23"/>
    </row>
    <row r="350" spans="1:10" ht="27" customHeight="1">
      <c r="A350" s="14" t="s">
        <v>370</v>
      </c>
      <c r="B350" s="46" t="s">
        <v>266</v>
      </c>
      <c r="C350" s="49" t="s">
        <v>2</v>
      </c>
      <c r="D350" s="44" t="s">
        <v>32</v>
      </c>
      <c r="E350" s="44"/>
      <c r="F350" s="34">
        <f>F351</f>
        <v>0</v>
      </c>
      <c r="J350" s="23"/>
    </row>
    <row r="351" spans="1:10" ht="21" customHeight="1">
      <c r="A351" s="1" t="s">
        <v>233</v>
      </c>
      <c r="B351" s="46" t="s">
        <v>266</v>
      </c>
      <c r="C351" s="49" t="s">
        <v>2</v>
      </c>
      <c r="D351" s="44" t="s">
        <v>32</v>
      </c>
      <c r="E351" s="44" t="s">
        <v>232</v>
      </c>
      <c r="F351" s="34">
        <v>0</v>
      </c>
      <c r="J351" s="23"/>
    </row>
    <row r="352" spans="1:10" ht="46.5" customHeight="1">
      <c r="A352" s="70" t="s">
        <v>326</v>
      </c>
      <c r="B352" s="71" t="s">
        <v>317</v>
      </c>
      <c r="C352" s="71"/>
      <c r="D352" s="71"/>
      <c r="E352" s="71"/>
      <c r="F352" s="72">
        <f>F354</f>
        <v>5000</v>
      </c>
      <c r="J352" s="23"/>
    </row>
    <row r="353" spans="1:6" ht="57" customHeight="1">
      <c r="A353" s="13" t="s">
        <v>316</v>
      </c>
      <c r="B353" s="40" t="s">
        <v>318</v>
      </c>
      <c r="C353" s="40"/>
      <c r="D353" s="40"/>
      <c r="E353" s="40"/>
      <c r="F353" s="37">
        <f>F354</f>
        <v>5000</v>
      </c>
    </row>
    <row r="354" spans="1:6" ht="40.5" customHeight="1">
      <c r="A354" s="14" t="s">
        <v>319</v>
      </c>
      <c r="B354" s="46" t="s">
        <v>320</v>
      </c>
      <c r="C354" s="49" t="s">
        <v>2</v>
      </c>
      <c r="D354" s="44" t="s">
        <v>32</v>
      </c>
      <c r="E354" s="44"/>
      <c r="F354" s="34">
        <f>F355</f>
        <v>5000</v>
      </c>
    </row>
    <row r="355" spans="1:6" ht="28.5" customHeight="1">
      <c r="A355" s="1" t="s">
        <v>229</v>
      </c>
      <c r="B355" s="46" t="s">
        <v>320</v>
      </c>
      <c r="C355" s="49" t="s">
        <v>2</v>
      </c>
      <c r="D355" s="44" t="s">
        <v>32</v>
      </c>
      <c r="E355" s="44" t="s">
        <v>228</v>
      </c>
      <c r="F355" s="34">
        <v>5000</v>
      </c>
    </row>
    <row r="356" spans="1:10" ht="24.75" customHeight="1" thickBot="1">
      <c r="A356" s="17" t="s">
        <v>59</v>
      </c>
      <c r="B356" s="68"/>
      <c r="C356" s="68"/>
      <c r="D356" s="68"/>
      <c r="E356" s="68"/>
      <c r="F356" s="78">
        <f>F357</f>
        <v>1816786000</v>
      </c>
      <c r="J356" s="10"/>
    </row>
    <row r="357" spans="1:6" ht="18" customHeight="1" thickBot="1">
      <c r="A357" s="30" t="s">
        <v>203</v>
      </c>
      <c r="B357" s="69"/>
      <c r="C357" s="69"/>
      <c r="D357" s="69"/>
      <c r="E357" s="69"/>
      <c r="F357" s="36">
        <f>F13+F158+F163+F180+F184+F197+F217+F335+F339+F343+F348+F352</f>
        <v>1816786000</v>
      </c>
    </row>
  </sheetData>
  <sheetProtection/>
  <autoFilter ref="A7:F357"/>
  <mergeCells count="10">
    <mergeCell ref="B1:F1"/>
    <mergeCell ref="B2:F2"/>
    <mergeCell ref="B3:F3"/>
    <mergeCell ref="A5:F5"/>
    <mergeCell ref="F7:F12"/>
    <mergeCell ref="A7:A12"/>
    <mergeCell ref="B7:B12"/>
    <mergeCell ref="C7:C12"/>
    <mergeCell ref="D7:D12"/>
    <mergeCell ref="E7:E1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аап</dc:creator>
  <cp:keywords/>
  <dc:description/>
  <cp:lastModifiedBy>Пользователь Windows</cp:lastModifiedBy>
  <cp:lastPrinted>2021-10-18T12:33:35Z</cp:lastPrinted>
  <dcterms:created xsi:type="dcterms:W3CDTF">2014-10-02T10:40:43Z</dcterms:created>
  <dcterms:modified xsi:type="dcterms:W3CDTF">2021-11-29T09:51:11Z</dcterms:modified>
  <cp:category/>
  <cp:version/>
  <cp:contentType/>
  <cp:contentStatus/>
</cp:coreProperties>
</file>