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5" windowWidth="15225" windowHeight="5385" activeTab="1"/>
  </bookViews>
  <sheets>
    <sheet name="прил7 2023-2024" sheetId="1" r:id="rId1"/>
    <sheet name="прил.6 2023-2024" sheetId="2" r:id="rId2"/>
  </sheets>
  <definedNames/>
  <calcPr fullCalcOnLoad="1"/>
</workbook>
</file>

<file path=xl/sharedStrings.xml><?xml version="1.0" encoding="utf-8"?>
<sst xmlns="http://schemas.openxmlformats.org/spreadsheetml/2006/main" count="4258" uniqueCount="546">
  <si>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</si>
  <si>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</si>
  <si>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</si>
  <si>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Мероприятия по капитальному ремонту жилых домов</t>
  </si>
  <si>
    <t>Мероприятия в сфере жилищного хозяйства</t>
  </si>
  <si>
    <t>Подпрограмма "Организация отдыха и оздоровление детей" трудоустройство детей в каникулярное время</t>
  </si>
  <si>
    <t>01 0 00 00000</t>
  </si>
  <si>
    <t>03 0 00 00000</t>
  </si>
  <si>
    <t>03 1 00 00000</t>
  </si>
  <si>
    <t>03 3 00 00000</t>
  </si>
  <si>
    <t>05 0 00 00000</t>
  </si>
  <si>
    <t>08 1 01 12020</t>
  </si>
  <si>
    <t>08 1 01 12080</t>
  </si>
  <si>
    <t>08 1 01 42140</t>
  </si>
  <si>
    <t>08 1 01 22030</t>
  </si>
  <si>
    <t>119</t>
  </si>
  <si>
    <t>11 0 01 77950</t>
  </si>
  <si>
    <t>08 2 01 42180</t>
  </si>
  <si>
    <t>06 2 01 51180</t>
  </si>
  <si>
    <t>08 3 01 73500</t>
  </si>
  <si>
    <t>08 3 01 73600</t>
  </si>
  <si>
    <t>01 1 01 21110</t>
  </si>
  <si>
    <t>01 1 01 23400</t>
  </si>
  <si>
    <t>01 1 01 24200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</si>
  <si>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</si>
  <si>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01 1 01 42040</t>
  </si>
  <si>
    <t>01 1 01 42100</t>
  </si>
  <si>
    <t>01 1 02 21120</t>
  </si>
  <si>
    <t>01 1 02 24210</t>
  </si>
  <si>
    <t xml:space="preserve">Фонд оплаты труда казенных учреждений </t>
  </si>
  <si>
    <t>Фонд оплаты труда казенных учреждений</t>
  </si>
  <si>
    <t>01 1 02 24230</t>
  </si>
  <si>
    <t>01 1 02 42100</t>
  </si>
  <si>
    <t>01 2 01 77950</t>
  </si>
  <si>
    <t>01 3 01 77950</t>
  </si>
  <si>
    <t>01 4 01 77950</t>
  </si>
  <si>
    <t>03 1 01 24420</t>
  </si>
  <si>
    <t>03 3 01 72260</t>
  </si>
  <si>
    <t>08 4 01 84910</t>
  </si>
  <si>
    <t>01 5 01 42030</t>
  </si>
  <si>
    <t>04 0 01 87950</t>
  </si>
  <si>
    <t>05 0 01 77950</t>
  </si>
  <si>
    <t>08 5 01 74570</t>
  </si>
  <si>
    <t>06 1 01 70650</t>
  </si>
  <si>
    <t>06 2 01 61300</t>
  </si>
  <si>
    <t>06 2 01 42150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</si>
  <si>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</si>
  <si>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</si>
  <si>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</si>
  <si>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</si>
  <si>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08 1 01 51200</t>
  </si>
  <si>
    <t>02 0 01 77950</t>
  </si>
  <si>
    <t>01 1 02 24350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</si>
  <si>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</si>
  <si>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</si>
  <si>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</si>
  <si>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</si>
  <si>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</si>
  <si>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</si>
  <si>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</si>
  <si>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</si>
  <si>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</si>
  <si>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</si>
  <si>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</si>
  <si>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>03 1 01 64420</t>
  </si>
  <si>
    <t>01 1 02 77950</t>
  </si>
  <si>
    <t>360</t>
  </si>
  <si>
    <t>Иные выплаты населению</t>
  </si>
  <si>
    <t>853</t>
  </si>
  <si>
    <t>Уплата иных платежей</t>
  </si>
  <si>
    <t>Субсидии на организацию отдыха детей в каникулярное время</t>
  </si>
  <si>
    <t>06 2 01 43140</t>
  </si>
  <si>
    <t>321</t>
  </si>
  <si>
    <t>Пособия, компенсации и иные социальные выплаты гражданам, кроме публичных нормативных обязательств</t>
  </si>
  <si>
    <t>01 1 02 42040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</si>
  <si>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</si>
  <si>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</si>
  <si>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</si>
  <si>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</si>
  <si>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</si>
  <si>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</si>
  <si>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</si>
  <si>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</si>
  <si>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</si>
  <si>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</si>
  <si>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</si>
  <si>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</si>
  <si>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</si>
  <si>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</si>
  <si>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</si>
  <si>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</si>
  <si>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</si>
  <si>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</si>
  <si>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</si>
  <si>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</si>
  <si>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</si>
  <si>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</si>
  <si>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</si>
  <si>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</si>
  <si>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</si>
  <si>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</si>
  <si>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</si>
  <si>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</si>
  <si>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</si>
  <si>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</si>
  <si>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</si>
  <si>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</si>
  <si>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</si>
  <si>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</si>
  <si>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Глава местной администрации (исполнительно-распорядительного органа муниципального образования)</t>
  </si>
  <si>
    <t>14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</si>
  <si>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</si>
  <si>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</si>
  <si>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 местных администраций</t>
  </si>
  <si>
    <t>Другие вопросы в области национальной экономики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</si>
  <si>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</si>
  <si>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</si>
  <si>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</si>
  <si>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Обслуживание государственного и муниципального долга</t>
  </si>
  <si>
    <t>Охрана семьи и детства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</si>
  <si>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</si>
  <si>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</si>
  <si>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</si>
  <si>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</si>
  <si>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</si>
  <si>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</si>
  <si>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</si>
  <si>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</si>
  <si>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</si>
  <si>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870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</si>
  <si>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</si>
  <si>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</si>
  <si>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</si>
  <si>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</si>
  <si>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Прочие закупки товаров, работ и услуг для государственных (муниципальных) нужд</t>
  </si>
  <si>
    <t>244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</si>
  <si>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</si>
  <si>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</si>
  <si>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</si>
  <si>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</si>
  <si>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</si>
  <si>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</si>
  <si>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</si>
  <si>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</si>
  <si>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</si>
  <si>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</si>
  <si>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</si>
  <si>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</si>
  <si>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</si>
  <si>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</si>
  <si>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</si>
  <si>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</si>
  <si>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</si>
  <si>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</si>
  <si>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</si>
  <si>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</si>
  <si>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</si>
  <si>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</si>
  <si>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</si>
  <si>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</si>
  <si>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</si>
  <si>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</si>
  <si>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</si>
  <si>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</si>
  <si>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</si>
  <si>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</si>
  <si>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</si>
  <si>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</si>
  <si>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521</t>
  </si>
  <si>
    <t>412</t>
  </si>
  <si>
    <t>Муниципальная программа "Развитие образования в Суоярвском районе"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</si>
  <si>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</si>
  <si>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</si>
  <si>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</si>
  <si>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</si>
  <si>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</si>
  <si>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</si>
  <si>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</si>
  <si>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</si>
  <si>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</si>
  <si>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</si>
  <si>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</si>
  <si>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</si>
  <si>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</si>
  <si>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Подпрограмма "Подписка"</t>
  </si>
  <si>
    <t>реализация мероприятий в рамках Подпрограммы "Подписка"</t>
  </si>
  <si>
    <t>Муниципальная программа "Ветеран"</t>
  </si>
  <si>
    <t>Другие вопросы в области социальной политики</t>
  </si>
  <si>
    <t>06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</si>
  <si>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</si>
  <si>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Своевременная уплата процентов по долговым обязательствам</t>
  </si>
  <si>
    <t xml:space="preserve">08 </t>
  </si>
  <si>
    <t>Муниципальная программа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</si>
  <si>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</si>
  <si>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Мероприятия по муниципальной программе "Профилактика правонарушений и преступлений в Суоярвском муниципальном районе"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</si>
  <si>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</si>
  <si>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</si>
  <si>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</si>
  <si>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</si>
  <si>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 xml:space="preserve"> </t>
  </si>
  <si>
    <t>Жилищное хозяйство</t>
  </si>
  <si>
    <t>522</t>
  </si>
  <si>
    <t>Благоустройство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</si>
  <si>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</si>
  <si>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</si>
  <si>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</si>
  <si>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Дополнительное образование детей</t>
  </si>
  <si>
    <t>019</t>
  </si>
  <si>
    <t>Администрация МО "Суоярвский район"</t>
  </si>
  <si>
    <t xml:space="preserve">Прочая закупка товаров, работ и услуг для обеспечения государственных (муниципальных) нужд </t>
  </si>
  <si>
    <t>08 1 01 62210</t>
  </si>
  <si>
    <t>08 1 01 75010</t>
  </si>
  <si>
    <t>350</t>
  </si>
  <si>
    <t>Премии и гранты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</si>
  <si>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</si>
  <si>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</si>
  <si>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</si>
  <si>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</si>
  <si>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Субсидии на реализацию мероприятий государственной программы РК " Развитие образования"</t>
  </si>
  <si>
    <t>01 1 02 43200</t>
  </si>
  <si>
    <t>01 1 02 S3200</t>
  </si>
  <si>
    <t>01 2 01 43210</t>
  </si>
  <si>
    <t>01 2 01 S3210</t>
  </si>
  <si>
    <t>811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</si>
  <si>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</si>
  <si>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</si>
  <si>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 xml:space="preserve">к решению Совета муниципального   </t>
  </si>
  <si>
    <t>Исполнение судебных актов Российской Федерации и мировых соглашений по возмещению причиненного вреда</t>
  </si>
  <si>
    <t>Резервные фонды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</si>
  <si>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</si>
  <si>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03 1 01 43250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</si>
  <si>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</si>
  <si>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01 1 02 42100 </t>
  </si>
  <si>
    <t>Софинансирование 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</si>
  <si>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03 1 01 S3250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</si>
  <si>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</si>
  <si>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</si>
  <si>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по программе "Обеспечение безопасности жизнедеятельности населения МО "Суоярвский район"</t>
  </si>
  <si>
    <t>12 0 00 72180</t>
  </si>
  <si>
    <t>08 3 01 76050</t>
  </si>
  <si>
    <t>Коммунальное хозяйство</t>
  </si>
  <si>
    <t>08 3 01 76040</t>
  </si>
  <si>
    <t>Приложение № 7</t>
  </si>
  <si>
    <t>12 0 00 70500</t>
  </si>
  <si>
    <t>01 1 Е2 50970</t>
  </si>
  <si>
    <t>01 1 02 24211</t>
  </si>
  <si>
    <t>Физическая культура</t>
  </si>
  <si>
    <t>Расходы на  обеспечение деятельности учреждения физической культуры</t>
  </si>
  <si>
    <t>05 0 01 24820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</si>
  <si>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</si>
  <si>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</si>
  <si>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08 1 01 22040</t>
  </si>
  <si>
    <t>Субсидии на софинансироване капитальных вложений в объекты государственной (муниципальной) собственности</t>
  </si>
  <si>
    <t>На исполнение решений судов по исполненительным листам</t>
  </si>
  <si>
    <t>Пособия , компенсации и иные социальные выплаты гражданам, кроме публичных нормативных обязятельств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</si>
  <si>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</si>
  <si>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</si>
  <si>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</si>
  <si>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</si>
  <si>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</si>
  <si>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</si>
  <si>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</si>
  <si>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</si>
  <si>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</si>
  <si>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</si>
  <si>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520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</si>
  <si>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</si>
  <si>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</t>
  </si>
  <si>
    <t>Социальные выплаты гражданам, кроме публичных нормативных социальных выплат</t>
  </si>
  <si>
    <t>320</t>
  </si>
  <si>
    <t>Субсидии бюджетным учреждениям</t>
  </si>
  <si>
    <t>610</t>
  </si>
  <si>
    <t>Публичные нормативные социальные выплаты гражданам</t>
  </si>
  <si>
    <t>310</t>
  </si>
  <si>
    <t>Бюджетные инвестиции</t>
  </si>
  <si>
    <t>410</t>
  </si>
  <si>
    <t>Субсидии автономным учреждениям</t>
  </si>
  <si>
    <t>620</t>
  </si>
  <si>
    <t xml:space="preserve">Дотации </t>
  </si>
  <si>
    <t>510</t>
  </si>
  <si>
    <t>Спорт высших достижений</t>
  </si>
  <si>
    <t>Прочие межбюджетные трансферты общего характера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</si>
  <si>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</si>
  <si>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06 2 01 65200</t>
  </si>
  <si>
    <t>Иные межбюджетные трансферты</t>
  </si>
  <si>
    <t>540</t>
  </si>
  <si>
    <t>01 1 02 24231</t>
  </si>
  <si>
    <t>Расходы на участие в национальном проекте "Образование" и региональном проекте "Успех каждого ребенка"</t>
  </si>
  <si>
    <t>Субвенции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</si>
  <si>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01 5 01 S3210</t>
  </si>
  <si>
    <t>08 3 F3 67483</t>
  </si>
  <si>
    <t>08 3 F3 67484</t>
  </si>
  <si>
    <t>05 0 Р5 43230</t>
  </si>
  <si>
    <t>МКУ "ЦУМИ И ЗР СУОЯРВСКОГО РАЙОНА"</t>
  </si>
  <si>
    <t>Прочие мероприятия в рамках подпрограммы "Социальная политика"</t>
  </si>
  <si>
    <t>08 4 01 77950</t>
  </si>
  <si>
    <t>Прочие расходы на мероприятия по благоустройству территории Суоярвского городского поселения</t>
  </si>
  <si>
    <t>08 1 01 76050</t>
  </si>
  <si>
    <t>08 1 01 75011</t>
  </si>
  <si>
    <t>Закупка энергетических ресурсов</t>
  </si>
  <si>
    <t>247</t>
  </si>
  <si>
    <t>Софинансирование за счет средств местного бюджета субсидии на реализацию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</t>
  </si>
  <si>
    <t>03 1 01 20223</t>
  </si>
  <si>
    <t>05 0 01 20223</t>
  </si>
  <si>
    <t>Субсидии на реализацию мероприятий в рамках федеральной целевой программы "Увековечивание памяти погибших при защите Отечества на 2019-2024годы"</t>
  </si>
  <si>
    <t>06 2 01 L2990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</si>
  <si>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</si>
  <si>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08 1 01 20223</t>
  </si>
  <si>
    <t>01 1 01 20223</t>
  </si>
  <si>
    <t>01 1 02 20223</t>
  </si>
  <si>
    <t>08 3 01 S3140</t>
  </si>
  <si>
    <t>2023 год                         сумма, в руб.</t>
  </si>
  <si>
    <t>Единая субвенция бюджетам муниципальных районов</t>
  </si>
  <si>
    <t>08 1 01 42200</t>
  </si>
  <si>
    <t>06 2 01 43250</t>
  </si>
  <si>
    <t>08 4 01 42200</t>
  </si>
  <si>
    <t>09 0 02 S3240</t>
  </si>
  <si>
    <t>Оплата коммунальных услуг по дошкольным учреждениям</t>
  </si>
  <si>
    <t>Оплата коммунальных услуг по общеобразовательным учреждениям, учреждениям дополнительного образования</t>
  </si>
  <si>
    <t>Оплата коммунальных услуг по ЦИХО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</si>
  <si>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</si>
  <si>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</si>
  <si>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</si>
  <si>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</si>
  <si>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(руб.коп)</t>
  </si>
  <si>
    <t>код главного распорядителя средств бюджета</t>
  </si>
  <si>
    <t>Сумма  на  2023  год</t>
  </si>
  <si>
    <t>Мероприятия на осуществление государственных полномочий РФ по подготовке и проведению Всероссийской переписи населения 2020 года на 2021 год за счет субвенции</t>
  </si>
  <si>
    <t>08 1 01 54690</t>
  </si>
  <si>
    <t>14 0 01 77951</t>
  </si>
  <si>
    <t>Мероприятия в области коммунального хозяйства</t>
  </si>
  <si>
    <t>08 3 01 73510</t>
  </si>
  <si>
    <t>Иные межбюджетные трансферты на поддержку развития практик инициативного бюджетирования в муниципальных образованиях</t>
  </si>
  <si>
    <t>06 2 01 44200</t>
  </si>
  <si>
    <t>Другие вопросы в области жилищно-коммунального хозяйства</t>
  </si>
  <si>
    <t>Содержание МКУ "Служба по вопросам похоронного дела"</t>
  </si>
  <si>
    <t>08 3 01 26040</t>
  </si>
  <si>
    <t>01 1 02 53030</t>
  </si>
  <si>
    <t>Субсидии на организацию бесплатного горячего питания обучающихся</t>
  </si>
  <si>
    <t>01 1 02 L3040</t>
  </si>
  <si>
    <t>01 1 02 S3040</t>
  </si>
  <si>
    <t>Субсидии на реализацию мероприятий по организации бесплатного горячего питания обучающихся</t>
  </si>
  <si>
    <t>01 1 02 К3040</t>
  </si>
  <si>
    <t>13 0 01 L4970</t>
  </si>
  <si>
    <t>322</t>
  </si>
  <si>
    <t>Массовый спорт</t>
  </si>
  <si>
    <t>Муниципальная программа "Развитие физической культуры и спорта в Суоярвском районе" Основное мероприятие "Пропаганда  и внедрение физической культуры и спорта,здорового образа жизни"</t>
  </si>
  <si>
    <t>05 0 01 00000</t>
  </si>
  <si>
    <t>Реализация мероприятий в целях развития системы спортивной подготовки (на ПСД крыши ФОК -295 и укладка футбольного поля)</t>
  </si>
  <si>
    <t>05 0 01 74820</t>
  </si>
  <si>
    <t>06 2 F5 52430</t>
  </si>
  <si>
    <t>образования "Суоярвский район" "О бюджете муниципального образования"Суоярвский район" на 2022 год и плановый период 2023 и 2024 годов"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</si>
  <si>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"Суоярвский район" на плановый период 2023 и 2024 годов </t>
  </si>
  <si>
    <t>2024 год                         сумма, в руб.</t>
  </si>
  <si>
    <t>образования "Суоярвский район" "О бюджете муниципального образования"Суоярвский район" на 2022 год и плановый период 2023 и 2024 года"</t>
  </si>
  <si>
    <t xml:space="preserve">Ведомственная структура расходов бюджета муниципального образования "Суоярвский район" на плановый период 2023 и 2024 годов </t>
  </si>
  <si>
    <t>Сумма  на  2024  год</t>
  </si>
  <si>
    <t>Фонд оплаты труда муниципальных органов (несоверш)</t>
  </si>
  <si>
    <t>Иные выплаты персоналу, за исключением фонда оплаты труда (несов)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</si>
  <si>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(несов)</t>
  </si>
  <si>
    <t>Прочие закупки товаров, работ и услуг для государственных (муниципальных) нужд(несов)</t>
  </si>
  <si>
    <t>Поощрение региональных и муниципальных управленческих команд за достижение показателей деятельности органов исполнительной власти субЪектов РФ за счет ИМБТ из бюджета РК</t>
  </si>
  <si>
    <t>Владение, пользование и распоряжение имуществом, находящимся в муниципальной собственности поселения (полномочие от Суоярвского городского поселения)</t>
  </si>
  <si>
    <t>Прочие закупки товаров, работ и услуг для государственных (муниципальных) нужд (за счет остатка на 01.01.2021)</t>
  </si>
  <si>
    <t>Исполнение судебных решений по имуществу казны</t>
  </si>
  <si>
    <t>МКУ "Центр  информационно-хозяйственного обслуживания"</t>
  </si>
  <si>
    <t>Прочие мероприятия за счет иных межбюджетных трансфертов на стимулирование ОМСУ за достижение прироста отдельных налоговых доходов</t>
  </si>
  <si>
    <t>Дорожное хозяйство (дорожные фонды)</t>
  </si>
  <si>
    <t>Субсидия местным бюджетам на реализацию мероприятий государственной программы Республики Карелия "Развитие транспортной системы"(в целях реализации мероприятий по повышению безопастности дорожного движения)</t>
  </si>
  <si>
    <t>Реализация мероприятий по сносу аварийных многоквартирных домов за счет субсидии из бюджета РК</t>
  </si>
  <si>
    <t>Мероприятия по переселению граждан из аварийного жилищного фонда за счет субсидии из бюджета РК (фонд реформирования ЖКХ )</t>
  </si>
  <si>
    <t>Бюджетные инвестиции на приобретение объектов недвижимого имущества в государственную (муниципальную) собственность(24391)</t>
  </si>
  <si>
    <t>Бюджетные инвестиции на приобретение объектов недвижимого имущества в государственную (муниципальную) собственность(24394)</t>
  </si>
  <si>
    <t>Субсидии на софинансирование капитальных вложений в объекты государственной (муниципальной) собственности (24368)</t>
  </si>
  <si>
    <t xml:space="preserve">Субсидии на софинансирование капитальных вложений в объекты государственной (муниципальной) собственности(24391) </t>
  </si>
  <si>
    <t>Субсидии на софинансирование капитальных вложений в объекты государственной (муниципальной) собственности(24394)</t>
  </si>
  <si>
    <t xml:space="preserve">Мероприятия по переселению граждан из аварийного жилищного фонда за счет субсидии из бюджета РК </t>
  </si>
  <si>
    <t>Бюджетные инвестиции на приобретение объектов недвижимого имущества в государственную (муниципальную) собственность(24390)</t>
  </si>
  <si>
    <t>Бюджетные инвестиции на приобретение объектов недвижимого имущества в государственную (муниципальную) собственность(24393)</t>
  </si>
  <si>
    <t>Субсидии на софинансирование капитальных вложений в объекты государственной (муниципальной) собственности (24367)</t>
  </si>
  <si>
    <t>Субсидии на софинансирование капитальных вложений в объекты государственной (муниципальной) собственности (24390)</t>
  </si>
  <si>
    <t>Субсидии на софинансирование капитальных вложений в объекты государственной (муниципальной) собственности (24393)</t>
  </si>
  <si>
    <t>Реализация отдельных мероприятий по повышению комфортности условий проживания граждан за счет ИМБТ из бюджета РК</t>
  </si>
  <si>
    <t>Мероприятия в сфере жилищного хозяйства за счет бюджета Суоярвского городского поселения</t>
  </si>
  <si>
    <t>Софинансирование за счет средств местного бюджета мероприятий по сносу аварийных многоквартирных домов за счет субсидии из бюджета РК</t>
  </si>
  <si>
    <t>Перечисление субсидии на реализацию мероприятий по обеспечению бесперебойной работы объектов водоснабжения и водоотведения за счет субсидии из бюджета РК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</si>
  <si>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</si>
  <si>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Реализация мероприятий государственной програмы Республики Карелия "Обеспечение доступным и комфортным жильем и жилищно-коммунальными услугами" (в целях реализации мероприятий по строительству и реконструкции (модернизации) объектов водоснабжения и водоотведения) за счет субсидии из бюджета РК</t>
  </si>
  <si>
    <t>Реализация мероприятий по обеспечению бесперебойной работы объектов водоснабжения и водоотведения за счет субсидии из бюджета РК</t>
  </si>
  <si>
    <t>Закупка товаров, работ, услуг в целях капитального ремонта государственного (муниципального) имущества</t>
  </si>
  <si>
    <t>Мероприятия по обеспечению подвоза питьевой воды населению за счет иных межбюджетных трансфертов</t>
  </si>
  <si>
    <t>Прочая закупка товаров, работ и услуг для обеспечения государственных (муниципальных) нужд (за счет города)</t>
  </si>
  <si>
    <t>Реализация мероприятий по обеспечению бесперебойной работы объектов водоснабжения и водоотведения за счет местного бюджета</t>
  </si>
  <si>
    <t>Предоставление иных межбюджетных трансфертов на реализацию мероприятий по проведению государственной историко-культурной экспертизы за счет иных межбюджетных трансфертов из бюджета РК</t>
  </si>
  <si>
    <t>Предоставление иных межбюджетных трансфертов на реализацию мероприятия по развитию централизованных систем водоснабжения и водоотведения за счет иных межбюджетных трансфертов из бюджета РК</t>
  </si>
  <si>
    <t>Поддержка местных инициатив граждан, проживающих в городских и сельских поселениях РК за счет субсидии из бюджета РК</t>
  </si>
  <si>
    <t>Субсидия на поддержку местных инициатив граждан, проживающих в городских и сельских поселениях РК</t>
  </si>
  <si>
    <t>Иные межбюджетные трансферты на поддержку развития территориального самоуправления</t>
  </si>
  <si>
    <t>Софинансирование cубсидии на поддержку местных инициатив граждан, проживающих в городских и сельских поселениях РК</t>
  </si>
  <si>
    <t xml:space="preserve">Предоставление иных межбюджетных трансфертов на софинансирование cубсидии на поддержку местных инициатив граждан, проживающих в городских и сельских поселениях РК </t>
  </si>
  <si>
    <t>Предоставление иных межбюджетных трансфертов на софинансирование иных межбюджетных трансфертов на поддержку развития территориального самоуправления</t>
  </si>
  <si>
    <t>Софинансирование cубсидии на поддержку местных инициатив граждан, проживающих в городских и сельских поселениях РК за счет средств юридических и физических лиц</t>
  </si>
  <si>
    <t xml:space="preserve">Организация и содержание мест захоронения </t>
  </si>
  <si>
    <t>Прочая закупка товаров, работ и услуг для обеспечения государственных (муниципальных) нужд (от города)</t>
  </si>
  <si>
    <t>Прочие мероприятия по благоустройству</t>
  </si>
  <si>
    <t>Реализация мероприятий, превышающих выделенные суммы из бюджета РК по проектам благоустройства</t>
  </si>
  <si>
    <t xml:space="preserve">Реализация мероприятий на создание в общеобразовательных организациях, расположенных в сельской местности, условий для занятий физ.культурой и спортом за счет ФБ </t>
  </si>
  <si>
    <t>Прочая закупка товаров, работ и услуг для обеспечения государственных (муниципальных) нужд(свои)</t>
  </si>
  <si>
    <t>Субсидии бюджетным учреждениям на иные цели (свои)</t>
  </si>
  <si>
    <t>Прочая закупка товаров, работ и услуг для обеспечения государственных (муниципальных) нужд (транспортные услуги)</t>
  </si>
  <si>
    <t xml:space="preserve">Бюджетные инвестиции в объекты капитального строительства государственной (муниципальной) собственности </t>
  </si>
  <si>
    <t>Субсидии бюджетным учреждениям на иные цели (транспортные услуги)</t>
  </si>
  <si>
    <t xml:space="preserve">Иные межбюджетные трансферты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</t>
  </si>
  <si>
    <t>Прочая закупка товаров, работ и услуг для обеспечения государственных (муниципальных) нужд (ФБ)</t>
  </si>
  <si>
    <t>Прочая закупка товаров, работ и услуг для обеспечения государственных (муниципальных) нужд (свои)</t>
  </si>
  <si>
    <t>Субсидии бюджетным учреждениям на иные цели (ФБ)</t>
  </si>
  <si>
    <t>Софинансирование субсидии за счет средств местного бюджета на реализацию мероприятий по организации бесплатного горячего питания обучающихся</t>
  </si>
  <si>
    <t xml:space="preserve">Субсидии бюджетным учреждениям на иные цели </t>
  </si>
  <si>
    <t>Реализация мероприятий государственной программы РК " Развитие образования" в целях обеспечения надлежащих условий для обучения и пребывания детей и повышения энергетической эффективности в муниципальных образовательных организациях за счет субсидии из бюджета РК</t>
  </si>
  <si>
    <t>Оплата коммунальных услуг по общеобразовательным учреждениям,учреждениям дополнительного образования</t>
  </si>
  <si>
    <t xml:space="preserve">Субсидии на реализацию мероприятий государственной программы Российской  Федерации "Развитие культуры" </t>
  </si>
  <si>
    <t>Субсидии бюджетным учреждениям на иные цели (за счет местного бюджета)</t>
  </si>
  <si>
    <t>Расходы на обеспечение деятельности учреждений культуры в части оплаты коммунальных услуг</t>
  </si>
  <si>
    <t>Cофинансирование программы РК "Развитие культуры",  связанное с поэтапным достижением  целевых значений средней заработной платы отдельных категорий работников бюджетной сферы</t>
  </si>
  <si>
    <t>Субсидии, за исключением субсидий на софинансирование капитальных вложений в объекты государственной (муниципальной) собственности (за счет местного бюджета)</t>
  </si>
  <si>
    <t>Реализация мероприятий в рамках Подпрограммы "Подписка"</t>
  </si>
  <si>
    <t>Реализация мероприятий госпрограммы Республики Карелия "Развитие культуры" (ПСД памятника п.Поросозеро)</t>
  </si>
  <si>
    <t>Софинансрование за счет средств местного бюджета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</si>
  <si>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Субсидия на реализацию мероприятий по обеспечению комплексного развития сельских территорий (улучшение жилищных условий граждан, проживающих на сельских территориях)</t>
  </si>
  <si>
    <t>Субсидии гражданам на приобретение жилья</t>
  </si>
  <si>
    <t>Бюджетные инвестиции на приобретение 
объектов недвижимого имущества в государственную
(муниципальную) собственность за счет ФБ</t>
  </si>
  <si>
    <t>Бюджетные инвестиции на приобретение
объектов недвижимого имущества в государственную
(муниципальную) собственность РК</t>
  </si>
  <si>
    <t>Фонд оплаты труда муниципальных органов и взносы по обязательному социальному страхованию</t>
  </si>
  <si>
    <t>Расходы на обеспечение деятельности учреждений физической культуры в части оплаты коммунальных услуг</t>
  </si>
  <si>
    <t>Реализация мероприятий госпрограммы РК "Развитие физической культуры,спорта,и совершенствование молодежной политики" (в целях развития системы спортивной подготовки) за счет субсидии из бюджета РК</t>
  </si>
  <si>
    <t>Субсидии бюджетным учреждениям на иные цели (за счет субсидии из бюджета РК)</t>
  </si>
  <si>
    <t>Субсидии бюджетным учреждениям на иные цели (за счет средств местного бюджета)</t>
  </si>
  <si>
    <t>Реализация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 за счет средств бюджета РК</t>
  </si>
  <si>
    <t>Иной межбюджетный трансферт из бюджета РК на поощрение региональных и муниципальных управленческих команд за достижение показателей деяытельности органов исполнительной власти субъектов РФ</t>
  </si>
  <si>
    <t>ИТОГО РАСХОДОВ</t>
  </si>
  <si>
    <t>08 1 01 55490</t>
  </si>
  <si>
    <t>08 1 01 75110</t>
  </si>
  <si>
    <t>08 1 01 44080</t>
  </si>
  <si>
    <t>06 2 01 43180</t>
  </si>
  <si>
    <t>09 0 01 43240</t>
  </si>
  <si>
    <t>09 0 01 S3240</t>
  </si>
  <si>
    <t>08 3 01 43220</t>
  </si>
  <si>
    <t>08 3 01 44340</t>
  </si>
  <si>
    <t>08 3 01 73501</t>
  </si>
  <si>
    <t>08 3 01 S3220</t>
  </si>
  <si>
    <t>06 2 01 43340</t>
  </si>
  <si>
    <t>08 3 01 43340</t>
  </si>
  <si>
    <t>243</t>
  </si>
  <si>
    <t>08 3 01 44240</t>
  </si>
  <si>
    <t>08 3 01 S3340</t>
  </si>
  <si>
    <t>08 3 01 44370</t>
  </si>
  <si>
    <t>08 3 01 44410</t>
  </si>
  <si>
    <t>08 3 01 43140</t>
  </si>
  <si>
    <t>06 2 01 44070</t>
  </si>
  <si>
    <t>06 2 01 63140</t>
  </si>
  <si>
    <t>06 2 01 64070</t>
  </si>
  <si>
    <t>08 3 01 73140</t>
  </si>
  <si>
    <t>08 3 01 76051</t>
  </si>
  <si>
    <t>01 1 Е1 43200</t>
  </si>
  <si>
    <t>01 1 02 L5190</t>
  </si>
  <si>
    <t>08 4 01 L5761</t>
  </si>
  <si>
    <t>05 0 01 44080</t>
  </si>
  <si>
    <t>05 0 P5 43230</t>
  </si>
  <si>
    <t>06 2 01 55490</t>
  </si>
  <si>
    <t xml:space="preserve">Осуществление полномочий местной администрацией </t>
  </si>
  <si>
    <t>Расходы на выплату персоналу казенных учреждений</t>
  </si>
  <si>
    <t>08 3 01 44080</t>
  </si>
  <si>
    <t>Мероприятия по муниципальной программе "Профилактика правонарушений и преступлений в Суоярвском  районе"</t>
  </si>
  <si>
    <t>Резервные фонды местных администраций(резервные средства)</t>
  </si>
  <si>
    <t>Мероприятия по муниципальной программе "Профилактика терроризма и экстремизма, а также минимизация и (или) ликвидация последствий его проявления на территории МО "Суоярвский район"</t>
  </si>
  <si>
    <t xml:space="preserve">04 </t>
  </si>
  <si>
    <t>Муниципальная программа "Развитие и поддержка малого и среднего предпринимательства в Суоярвском муниципальном районе"</t>
  </si>
  <si>
    <t>Субсидии на обеспечение мероприятий по переселению граждан из аварийного жилищного фонда (фонд реформирования ЖКХ )</t>
  </si>
  <si>
    <t xml:space="preserve">Бюджетные инвестиции </t>
  </si>
  <si>
    <t>Субсидии на обеспечение мероприятий по переселению граждан из аварийного жилищного фонда (бюджет РК)</t>
  </si>
  <si>
    <t>Иные межбюджетные трансферты из бюджета Суоярвского городского поселения на кадастровые работы по зем.участкам под жилыми домами</t>
  </si>
  <si>
    <t>Субсидия на реализацию мероприятий государственной програмы Республики Карелия "Обеспечение доступным и комфортным жильем и жилищно-коммунальными услугами" (в целях реализации мероприятий по строительству и реконструкции (модернизации) объектов водоснабжения и водоотведения)</t>
  </si>
  <si>
    <t>Субсидии</t>
  </si>
  <si>
    <t>Иные закупки товаров, работ и услуг для обеспечения государственных (муниципальных) нужд (за счет города)</t>
  </si>
  <si>
    <t>На реализацию мероприятия по развитию централизованных систем водоснабжения и водоотведения за счет иных межбюджетных трансфертов</t>
  </si>
  <si>
    <t>Реализация мероприятий по проведению государственной историко-культурной экспертизы за счет иных межбюджетных трансфертов из бюджета РК</t>
  </si>
  <si>
    <t>Организация и содержание мест захоронения (за счет города)</t>
  </si>
  <si>
    <t>Софинансирование субсидии на поддержку местных инициатив граждан, проживающищ в городских и сельских поселениях за счет юридических и физических лиц</t>
  </si>
  <si>
    <t>Предоставление иных межбюджетных трансфертов на софинансирование субсидии на поддержку местных инициатив граждан,проживающих в городских и сельских поселениях РК</t>
  </si>
  <si>
    <t>Субсидия на поддержку местных инициатив граждан, проживающих в городских и сельских поселениях</t>
  </si>
  <si>
    <t>Поддержка местных инициатив граждан,проживающих в городских и сельских поселениях РК за счет субсидии из бюджета РК</t>
  </si>
  <si>
    <t xml:space="preserve">Прочие мероприятия по благоустройству </t>
  </si>
  <si>
    <t>Муниципальная программа "Развитие образования "</t>
  </si>
  <si>
    <t>Расходы на содержание ДОУ по исполнительным листам</t>
  </si>
  <si>
    <t>01 1 01 24201</t>
  </si>
  <si>
    <t xml:space="preserve">Исполнение судебных актов </t>
  </si>
  <si>
    <t>Субсидия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физ.культурой и спортом за счет ФБ</t>
  </si>
  <si>
    <t>Субсидии бюджетным учреждениям (свои)</t>
  </si>
  <si>
    <t>01 1 02 K3040</t>
  </si>
  <si>
    <t>Реализация мероприятий государственной программы РК "Развитие образования" в целях обеспечения надлежащих условий для обучения и пребывания детей и повышения энергетической эффективности в муниципальных образовательных организациях за счет субсидии из бюджета РК</t>
  </si>
  <si>
    <t>Мероприятия по муниципальной программе "Молодежь Суоярвского района"</t>
  </si>
  <si>
    <t>Муниципальная программа "Развитие культуры "</t>
  </si>
  <si>
    <t xml:space="preserve">Субсидии на подеержку местных иницитатив граждан, проживающих в муниципальных образованиях </t>
  </si>
  <si>
    <t xml:space="preserve">Субсидии бюджетным учреждениям </t>
  </si>
  <si>
    <t>Субсидия на предоставление социальных выплат молодым семьям на приобретение (строительство) жилья</t>
  </si>
  <si>
    <t>Муниципальная программа "Развитие физической культуры и спорта в Суоярвском муниципальном районе"</t>
  </si>
  <si>
    <t>Муниципальная программа "Развитие физической культуры и спорта в Суоярвском муниципальном районе" Основное мероприятие: "Развитие массовой физической культуры и спорта, адаптивного спорта, формирование здорового образа жизни"</t>
  </si>
  <si>
    <t>Мероприятия в рамках муниципальной программы в целях развития системы спортивной подготовки</t>
  </si>
  <si>
    <t>Субсидии на реализацию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</t>
  </si>
  <si>
    <t>Реализация мероприятий госпрограммы РК "Развитие физической культуры, спорта и совершенствование молодежной политики" (в целях развития системы спортивной подготовки) за счет средств бюджета РК</t>
  </si>
  <si>
    <t>05 0 01 S3230</t>
  </si>
  <si>
    <t>Реализация прочих мероприятий в рамках Муниципальной программы "Развитие физической культуры и спорта в Суоярвском муниципальном районе"</t>
  </si>
  <si>
    <t>Расходы за счет единой субвенции бюджетам муниципальных районов</t>
  </si>
  <si>
    <t>Формирование и исполнение бюджетов сельских поселений</t>
  </si>
  <si>
    <t>Расходы на участие в предупреждении и ликвидации последствий чрезвычайных ситуаций в границах сельских поселений</t>
  </si>
  <si>
    <t>Расходы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</si>
  <si>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Расходы за счет 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</si>
  <si>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содержание МКУ "Центр  информационно-хозяйственного обслуживания"</t>
  </si>
  <si>
    <t>Расходы на содержание МКУ "ЦУМИ И ЗР СУОЯРВСКОГО РАЙОНА"</t>
  </si>
  <si>
    <t xml:space="preserve">Расходы за счет средств резервного фонда местных администраций </t>
  </si>
  <si>
    <t>Мероприятия в рамках муниципальной программы "Профилактика терроризма, а также минимизация и (или) ликвидация последствий его проявления на территории Суоярвского муниципального района"</t>
  </si>
  <si>
    <t>Расходы за счет субвенции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</si>
  <si>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Мероприятия по поддержке малого и среднего предпринимательства в Суоярвском районе за счет субсидии из бюджета РК</t>
  </si>
  <si>
    <t>Мероприятия по поддержке малого и среднего предпринимательства в Суоярвском районе за счет средств местного бюджета</t>
  </si>
  <si>
    <t>Прочая закупка товаров, работ и услуг для обеспечения государственных (муниципальных) нужд (на исполнительный лист)</t>
  </si>
  <si>
    <t>Расходы за счет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</si>
  <si>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Расходы за счет 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</si>
  <si>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Расходы за счет субвенции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</si>
  <si>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Расходы за счет 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</si>
  <si>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Расходы за счет субсидии на реализацию мероприятий государственной программы РК " Развитие образования"</t>
  </si>
  <si>
    <t xml:space="preserve">Расходы за счет иных межбюджетных трансфертов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</t>
  </si>
  <si>
    <t>Расходы за счет субсидии на организацию бесплатного горячего питания обучающихся</t>
  </si>
  <si>
    <t>Расходы за счет субсидии на реализацию мероприятий по организации бесплатного горячего питания обучающихся</t>
  </si>
  <si>
    <t xml:space="preserve">Расходы за счет субсидии на реализацию мероприятий государственной программы Российской  Федерации "Развитие культуры" </t>
  </si>
  <si>
    <t>Расходы за счет субсидии на организацию отдыха детей в каникулярное время</t>
  </si>
  <si>
    <t>Расходы на трудоустройство детей в каникулярное время</t>
  </si>
  <si>
    <t>Прочие мероприятия в рамках муниципальной программы "Молодежь Суоярвского района"</t>
  </si>
  <si>
    <t>Расходы за счет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</si>
  <si>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Прочие мероприятия в рамках подпрограммы "Комплексная безопасность муниципальных образовательных организаций"</t>
  </si>
  <si>
    <t>Реализация прочих мероприятий в рамках подпрограммы "Энергосбережение и повышение энергетической эффективности"</t>
  </si>
  <si>
    <t>Расходы за счет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</si>
  <si>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Расходы за счет субсидии на реализацию мероприятий по обеспечению комплексного развития сельских территорий (улучшение жилищных условий граждан, проживающих на сельских территориях)</t>
  </si>
  <si>
    <t>Расходы за счет субсидии на реализацию мероприятий по обеспечению жильем молодых семей</t>
  </si>
  <si>
    <t>Расходы за счет 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</si>
  <si>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Реализация мероприятий в рамках муниципальной программы "Ветеран"</t>
  </si>
  <si>
    <t>Приложение № 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</si>
</sst>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#,##0.0"/>
    <numFmt numFmtId="180" formatCode="000000"/>
    <numFmt numFmtId="181" formatCode="#,##0;[Red]#,##0"/>
    <numFmt numFmtId="182" formatCode="#,##0.000"/>
    <numFmt numFmtId="183" formatCode="#,##0.0000"/>
    <numFmt numFmtId="184" formatCode="00\.00\.00"/>
    <numFmt numFmtId="185" formatCode="000"/>
    <numFmt numFmtId="186" formatCode="0.000"/>
    <numFmt numFmtId="187" formatCode="_(* #,##0.00_);_(* \(#,##0.00\);_(* &quot;-&quot;??_);_(@_)"/>
    <numFmt numFmtId="188" formatCode="#,##0.00_ ;\-#,##0.00\ "/>
  </numFmts>
  <fonts count="7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color indexed="2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4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9"/>
      <color indexed="20"/>
      <name val="Times New Roman"/>
      <family val="1"/>
    </font>
    <font>
      <b/>
      <sz val="10"/>
      <color indexed="36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5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F31A2"/>
      <name val="Times New Roman"/>
      <family val="1"/>
    </font>
    <font>
      <sz val="10"/>
      <color rgb="FF0000FF"/>
      <name val="Times New Roman"/>
      <family val="1"/>
    </font>
    <font>
      <sz val="10"/>
      <color rgb="FF800080"/>
      <name val="Times New Roman"/>
      <family val="1"/>
    </font>
    <font>
      <sz val="10"/>
      <color rgb="FF0080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008000"/>
      <name val="Times New Roman"/>
      <family val="1"/>
    </font>
    <font>
      <sz val="10"/>
      <color rgb="FFA22E9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medium"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>
      <alignment horizontal="left" vertical="top" wrapText="1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13" fillId="0" borderId="11" xfId="0" applyFont="1" applyBorder="1" applyAlignment="1">
      <alignment horizontal="left" vertical="top" wrapText="1"/>
    </xf>
    <xf numFmtId="180" fontId="2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wrapText="1"/>
    </xf>
    <xf numFmtId="1" fontId="1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1" fillId="32" borderId="11" xfId="0" applyNumberFormat="1" applyFont="1" applyFill="1" applyBorder="1" applyAlignment="1">
      <alignment horizontal="left" vertical="center" wrapText="1"/>
    </xf>
    <xf numFmtId="49" fontId="18" fillId="32" borderId="10" xfId="0" applyNumberFormat="1" applyFont="1" applyFill="1" applyBorder="1" applyAlignment="1" applyProtection="1">
      <alignment horizontal="center" vertical="center"/>
      <protection locked="0"/>
    </xf>
    <xf numFmtId="49" fontId="11" fillId="32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left" vertical="top" wrapText="1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32" borderId="11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32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3" fillId="32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horizontal="right"/>
    </xf>
    <xf numFmtId="0" fontId="2" fillId="0" borderId="0" xfId="0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>
      <alignment horizontal="centerContinuous" vertical="top"/>
    </xf>
    <xf numFmtId="49" fontId="2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27" fillId="0" borderId="11" xfId="0" applyFont="1" applyBorder="1" applyAlignment="1">
      <alignment wrapText="1"/>
    </xf>
    <xf numFmtId="0" fontId="13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>
      <alignment wrapText="1"/>
    </xf>
    <xf numFmtId="0" fontId="18" fillId="32" borderId="11" xfId="0" applyFont="1" applyFill="1" applyBorder="1" applyAlignment="1">
      <alignment wrapText="1"/>
    </xf>
    <xf numFmtId="49" fontId="3" fillId="32" borderId="10" xfId="0" applyNumberFormat="1" applyFont="1" applyFill="1" applyBorder="1" applyAlignment="1" applyProtection="1">
      <alignment horizontal="center" vertical="top"/>
      <protection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>
      <alignment horizontal="left" vertical="center"/>
    </xf>
    <xf numFmtId="4" fontId="13" fillId="0" borderId="12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/>
    </xf>
    <xf numFmtId="0" fontId="70" fillId="0" borderId="11" xfId="0" applyFont="1" applyBorder="1" applyAlignment="1">
      <alignment horizontal="left" vertical="top" wrapText="1"/>
    </xf>
    <xf numFmtId="0" fontId="71" fillId="0" borderId="11" xfId="0" applyFont="1" applyBorder="1" applyAlignment="1">
      <alignment horizontal="left" vertical="top" wrapText="1"/>
    </xf>
    <xf numFmtId="49" fontId="71" fillId="0" borderId="11" xfId="0" applyNumberFormat="1" applyFont="1" applyFill="1" applyBorder="1" applyAlignment="1">
      <alignment horizontal="left" vertical="center" wrapText="1"/>
    </xf>
    <xf numFmtId="49" fontId="71" fillId="0" borderId="10" xfId="0" applyNumberFormat="1" applyFont="1" applyFill="1" applyBorder="1" applyAlignment="1" applyProtection="1">
      <alignment horizontal="center" vertical="center"/>
      <protection/>
    </xf>
    <xf numFmtId="49" fontId="71" fillId="0" borderId="10" xfId="0" applyNumberFormat="1" applyFont="1" applyBorder="1" applyAlignment="1" applyProtection="1">
      <alignment horizontal="center" vertical="center"/>
      <protection locked="0"/>
    </xf>
    <xf numFmtId="1" fontId="13" fillId="0" borderId="13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49" fontId="72" fillId="0" borderId="11" xfId="0" applyNumberFormat="1" applyFont="1" applyFill="1" applyBorder="1" applyAlignment="1">
      <alignment horizontal="left" vertical="center" wrapText="1"/>
    </xf>
    <xf numFmtId="49" fontId="72" fillId="0" borderId="10" xfId="0" applyNumberFormat="1" applyFont="1" applyBorder="1" applyAlignment="1" applyProtection="1">
      <alignment horizontal="center" vertical="center"/>
      <protection locked="0"/>
    </xf>
    <xf numFmtId="49" fontId="72" fillId="0" borderId="10" xfId="0" applyNumberFormat="1" applyFont="1" applyFill="1" applyBorder="1" applyAlignment="1">
      <alignment horizontal="center" vertical="center"/>
    </xf>
    <xf numFmtId="49" fontId="72" fillId="0" borderId="10" xfId="0" applyNumberFormat="1" applyFont="1" applyBorder="1" applyAlignment="1">
      <alignment horizontal="center" vertical="center"/>
    </xf>
    <xf numFmtId="49" fontId="7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left" vertical="top" wrapText="1"/>
    </xf>
    <xf numFmtId="49" fontId="3" fillId="32" borderId="15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" fontId="13" fillId="34" borderId="10" xfId="0" applyNumberFormat="1" applyFont="1" applyFill="1" applyBorder="1" applyAlignment="1">
      <alignment horizontal="right"/>
    </xf>
    <xf numFmtId="0" fontId="72" fillId="0" borderId="11" xfId="0" applyFont="1" applyBorder="1" applyAlignment="1">
      <alignment horizontal="left" vertical="top" wrapText="1"/>
    </xf>
    <xf numFmtId="4" fontId="72" fillId="34" borderId="10" xfId="0" applyNumberFormat="1" applyFont="1" applyFill="1" applyBorder="1" applyAlignment="1">
      <alignment horizontal="right"/>
    </xf>
    <xf numFmtId="4" fontId="71" fillId="0" borderId="10" xfId="0" applyNumberFormat="1" applyFont="1" applyFill="1" applyBorder="1" applyAlignment="1">
      <alignment horizontal="right"/>
    </xf>
    <xf numFmtId="0" fontId="73" fillId="0" borderId="11" xfId="0" applyFont="1" applyBorder="1" applyAlignment="1">
      <alignment horizontal="left" vertical="top" wrapText="1"/>
    </xf>
    <xf numFmtId="4" fontId="71" fillId="0" borderId="12" xfId="0" applyNumberFormat="1" applyFont="1" applyFill="1" applyBorder="1" applyAlignment="1">
      <alignment horizontal="right"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11" fillId="32" borderId="17" xfId="0" applyFont="1" applyFill="1" applyBorder="1" applyAlignment="1">
      <alignment horizontal="left" vertical="top" wrapText="1"/>
    </xf>
    <xf numFmtId="0" fontId="72" fillId="0" borderId="18" xfId="0" applyFont="1" applyBorder="1" applyAlignment="1">
      <alignment wrapText="1"/>
    </xf>
    <xf numFmtId="0" fontId="72" fillId="0" borderId="11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74" fillId="0" borderId="11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Border="1" applyAlignment="1">
      <alignment horizontal="left" vertical="top" wrapText="1"/>
    </xf>
    <xf numFmtId="1" fontId="13" fillId="0" borderId="19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1" fontId="13" fillId="0" borderId="10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top" wrapText="1"/>
    </xf>
    <xf numFmtId="0" fontId="33" fillId="35" borderId="11" xfId="0" applyFont="1" applyFill="1" applyBorder="1" applyAlignment="1">
      <alignment horizontal="left" vertical="top" wrapText="1"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26" fillId="0" borderId="15" xfId="0" applyFont="1" applyFill="1" applyBorder="1" applyAlignment="1">
      <alignment horizontal="center" vertical="center"/>
    </xf>
    <xf numFmtId="4" fontId="25" fillId="0" borderId="2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72" fillId="0" borderId="12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1" fillId="35" borderId="12" xfId="0" applyNumberFormat="1" applyFont="1" applyFill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3" fillId="35" borderId="12" xfId="0" applyNumberFormat="1" applyFont="1" applyFill="1" applyBorder="1" applyAlignment="1">
      <alignment horizontal="right"/>
    </xf>
    <xf numFmtId="4" fontId="72" fillId="0" borderId="10" xfId="0" applyNumberFormat="1" applyFont="1" applyFill="1" applyBorder="1" applyAlignment="1">
      <alignment horizontal="right"/>
    </xf>
    <xf numFmtId="4" fontId="30" fillId="34" borderId="10" xfId="0" applyNumberFormat="1" applyFont="1" applyFill="1" applyBorder="1" applyAlignment="1">
      <alignment horizontal="right"/>
    </xf>
    <xf numFmtId="171" fontId="6" fillId="0" borderId="12" xfId="61" applyFont="1" applyFill="1" applyBorder="1" applyAlignment="1">
      <alignment/>
    </xf>
    <xf numFmtId="171" fontId="13" fillId="0" borderId="12" xfId="6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21" fillId="0" borderId="12" xfId="0" applyNumberFormat="1" applyFont="1" applyFill="1" applyBorder="1" applyAlignment="1">
      <alignment horizontal="right"/>
    </xf>
    <xf numFmtId="4" fontId="73" fillId="0" borderId="12" xfId="0" applyNumberFormat="1" applyFont="1" applyFill="1" applyBorder="1" applyAlignment="1">
      <alignment horizontal="right"/>
    </xf>
    <xf numFmtId="171" fontId="2" fillId="0" borderId="10" xfId="61" applyFont="1" applyFill="1" applyBorder="1" applyAlignment="1">
      <alignment/>
    </xf>
    <xf numFmtId="171" fontId="2" fillId="34" borderId="10" xfId="6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3" fillId="0" borderId="12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4" fontId="2" fillId="0" borderId="21" xfId="0" applyNumberFormat="1" applyFont="1" applyBorder="1" applyAlignment="1">
      <alignment horizontal="right"/>
    </xf>
    <xf numFmtId="4" fontId="2" fillId="34" borderId="22" xfId="0" applyNumberFormat="1" applyFont="1" applyFill="1" applyBorder="1" applyAlignment="1">
      <alignment horizontal="right"/>
    </xf>
    <xf numFmtId="4" fontId="11" fillId="35" borderId="23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11" fillId="32" borderId="2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49" fontId="11" fillId="35" borderId="10" xfId="0" applyNumberFormat="1" applyFont="1" applyFill="1" applyBorder="1" applyAlignment="1" applyProtection="1">
      <alignment horizontal="center" vertical="center"/>
      <protection locked="0"/>
    </xf>
    <xf numFmtId="49" fontId="72" fillId="0" borderId="10" xfId="0" applyNumberFormat="1" applyFont="1" applyFill="1" applyBorder="1" applyAlignment="1" applyProtection="1">
      <alignment horizontal="center" vertical="center"/>
      <protection locked="0"/>
    </xf>
    <xf numFmtId="49" fontId="73" fillId="0" borderId="10" xfId="0" applyNumberFormat="1" applyFont="1" applyFill="1" applyBorder="1" applyAlignment="1" applyProtection="1">
      <alignment horizontal="center" vertical="center"/>
      <protection locked="0"/>
    </xf>
    <xf numFmtId="49" fontId="73" fillId="0" borderId="10" xfId="0" applyNumberFormat="1" applyFont="1" applyBorder="1" applyAlignment="1" applyProtection="1">
      <alignment horizontal="center" vertical="center"/>
      <protection locked="0"/>
    </xf>
    <xf numFmtId="49" fontId="75" fillId="0" borderId="10" xfId="0" applyNumberFormat="1" applyFont="1" applyBorder="1" applyAlignment="1" applyProtection="1">
      <alignment horizontal="center" vertical="center"/>
      <protection locked="0"/>
    </xf>
    <xf numFmtId="49" fontId="70" fillId="0" borderId="10" xfId="0" applyNumberFormat="1" applyFont="1" applyFill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 applyProtection="1">
      <alignment horizontal="center" vertical="center"/>
      <protection locked="0"/>
    </xf>
    <xf numFmtId="0" fontId="72" fillId="0" borderId="11" xfId="0" applyNumberFormat="1" applyFont="1" applyFill="1" applyBorder="1" applyAlignment="1">
      <alignment horizontal="left" vertical="center" wrapText="1"/>
    </xf>
    <xf numFmtId="49" fontId="71" fillId="0" borderId="10" xfId="0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Border="1" applyAlignment="1">
      <alignment horizontal="left" vertical="top" wrapText="1"/>
    </xf>
    <xf numFmtId="49" fontId="76" fillId="0" borderId="10" xfId="0" applyNumberFormat="1" applyFont="1" applyFill="1" applyBorder="1" applyAlignment="1" applyProtection="1">
      <alignment horizontal="center" vertical="center"/>
      <protection/>
    </xf>
    <xf numFmtId="49" fontId="76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left" vertical="top" wrapText="1"/>
    </xf>
    <xf numFmtId="0" fontId="3" fillId="32" borderId="16" xfId="0" applyFont="1" applyFill="1" applyBorder="1" applyAlignment="1" applyProtection="1">
      <alignment horizontal="right" vertical="top" wrapText="1"/>
      <protection/>
    </xf>
    <xf numFmtId="4" fontId="11" fillId="32" borderId="25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 wrapText="1"/>
    </xf>
    <xf numFmtId="4" fontId="76" fillId="0" borderId="12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/>
    </xf>
    <xf numFmtId="4" fontId="13" fillId="0" borderId="26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9" fontId="18" fillId="32" borderId="27" xfId="0" applyNumberFormat="1" applyFont="1" applyFill="1" applyBorder="1" applyAlignment="1" applyProtection="1">
      <alignment horizontal="center" vertical="center" wrapText="1"/>
      <protection/>
    </xf>
    <xf numFmtId="49" fontId="11" fillId="35" borderId="2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35" borderId="10" xfId="0" applyNumberFormat="1" applyFont="1" applyFill="1" applyBorder="1" applyAlignment="1" applyProtection="1">
      <alignment horizontal="center" vertical="center"/>
      <protection locked="0"/>
    </xf>
    <xf numFmtId="49" fontId="74" fillId="0" borderId="10" xfId="0" applyNumberFormat="1" applyFont="1" applyFill="1" applyBorder="1" applyAlignment="1" applyProtection="1">
      <alignment horizontal="center" vertical="center" wrapText="1"/>
      <protection/>
    </xf>
    <xf numFmtId="49" fontId="75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5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center" vertical="center" wrapText="1"/>
      <protection/>
    </xf>
    <xf numFmtId="49" fontId="13" fillId="0" borderId="27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>
      <alignment horizontal="center" vertical="center" wrapText="1"/>
    </xf>
    <xf numFmtId="49" fontId="18" fillId="32" borderId="15" xfId="0" applyNumberFormat="1" applyFont="1" applyFill="1" applyBorder="1" applyAlignment="1" applyProtection="1">
      <alignment horizontal="center" vertical="center" wrapText="1"/>
      <protection/>
    </xf>
    <xf numFmtId="49" fontId="13" fillId="35" borderId="15" xfId="0" applyNumberFormat="1" applyFont="1" applyFill="1" applyBorder="1" applyAlignment="1" applyProtection="1">
      <alignment horizontal="center" vertical="center"/>
      <protection locked="0"/>
    </xf>
    <xf numFmtId="4" fontId="11" fillId="35" borderId="2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13" fillId="0" borderId="29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32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32" fillId="0" borderId="38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49" fontId="1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46" xfId="0" applyBorder="1" applyAlignment="1">
      <alignment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wrapText="1"/>
    </xf>
    <xf numFmtId="0" fontId="25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24" fillId="0" borderId="0" xfId="0" applyFont="1" applyFill="1" applyAlignment="1">
      <alignment wrapText="1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/>
    </xf>
    <xf numFmtId="0" fontId="16" fillId="0" borderId="42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2"/>
  <sheetViews>
    <sheetView zoomScalePageLayoutView="0" workbookViewId="0" topLeftCell="A470">
      <selection activeCell="G439" sqref="G439"/>
    </sheetView>
  </sheetViews>
  <sheetFormatPr defaultColWidth="9.00390625" defaultRowHeight="12.75"/>
  <cols>
    <col min="1" max="1" width="49.00390625" style="65" customWidth="1"/>
    <col min="2" max="2" width="8.75390625" style="65" customWidth="1"/>
    <col min="3" max="3" width="6.875" style="65" customWidth="1"/>
    <col min="4" max="4" width="6.375" style="65" customWidth="1"/>
    <col min="5" max="5" width="14.00390625" style="65" customWidth="1"/>
    <col min="6" max="6" width="6.25390625" style="65" customWidth="1"/>
    <col min="7" max="7" width="17.125" style="64" customWidth="1"/>
    <col min="8" max="8" width="19.25390625" style="64" customWidth="1"/>
    <col min="9" max="9" width="0.2421875" style="64" customWidth="1"/>
    <col min="10" max="10" width="11.75390625" style="64" bestFit="1" customWidth="1"/>
    <col min="11" max="255" width="9.125" style="65" customWidth="1"/>
  </cols>
  <sheetData>
    <row r="1" spans="5:9" ht="12.75">
      <c r="E1" s="236"/>
      <c r="F1" s="237"/>
      <c r="G1" s="237"/>
      <c r="H1" s="237"/>
      <c r="I1" s="65"/>
    </row>
    <row r="2" spans="5:9" ht="12.75">
      <c r="E2" s="239" t="s">
        <v>242</v>
      </c>
      <c r="F2" s="240"/>
      <c r="G2" s="240"/>
      <c r="H2" s="240"/>
      <c r="I2" s="240"/>
    </row>
    <row r="3" spans="5:9" ht="12.75">
      <c r="E3" s="239" t="s">
        <v>226</v>
      </c>
      <c r="F3" s="240"/>
      <c r="G3" s="240"/>
      <c r="H3" s="240"/>
      <c r="I3" s="240"/>
    </row>
    <row r="4" spans="5:9" ht="36" customHeight="1">
      <c r="E4" s="241" t="s">
        <v>354</v>
      </c>
      <c r="F4" s="240"/>
      <c r="G4" s="240"/>
      <c r="H4" s="240"/>
      <c r="I4" s="240"/>
    </row>
    <row r="5" spans="7:9" ht="12.75" customHeight="1">
      <c r="G5" s="65"/>
      <c r="H5" s="65"/>
      <c r="I5" s="65"/>
    </row>
    <row r="6" spans="1:9" ht="60.75" customHeight="1">
      <c r="A6" s="242" t="s">
        <v>355</v>
      </c>
      <c r="B6" s="242"/>
      <c r="C6" s="242"/>
      <c r="D6" s="242"/>
      <c r="E6" s="242"/>
      <c r="F6" s="242"/>
      <c r="G6" s="243"/>
      <c r="H6" s="243"/>
      <c r="I6" s="65"/>
    </row>
    <row r="7" spans="1:8" ht="13.5" thickBot="1">
      <c r="A7" s="238" t="s">
        <v>324</v>
      </c>
      <c r="B7" s="238"/>
      <c r="C7" s="238"/>
      <c r="D7" s="238"/>
      <c r="E7" s="238"/>
      <c r="F7" s="238"/>
      <c r="G7" s="238"/>
      <c r="H7" s="238"/>
    </row>
    <row r="8" spans="1:8" ht="12.75" customHeight="1">
      <c r="A8" s="217" t="s">
        <v>77</v>
      </c>
      <c r="B8" s="220" t="s">
        <v>325</v>
      </c>
      <c r="C8" s="224" t="s">
        <v>78</v>
      </c>
      <c r="D8" s="227" t="s">
        <v>87</v>
      </c>
      <c r="E8" s="230" t="s">
        <v>96</v>
      </c>
      <c r="F8" s="233" t="s">
        <v>97</v>
      </c>
      <c r="G8" s="211" t="s">
        <v>326</v>
      </c>
      <c r="H8" s="214" t="s">
        <v>356</v>
      </c>
    </row>
    <row r="9" spans="1:8" ht="12.75" customHeight="1">
      <c r="A9" s="218"/>
      <c r="B9" s="221"/>
      <c r="C9" s="225"/>
      <c r="D9" s="228"/>
      <c r="E9" s="231"/>
      <c r="F9" s="234"/>
      <c r="G9" s="212"/>
      <c r="H9" s="215"/>
    </row>
    <row r="10" spans="1:8" ht="12.75" customHeight="1">
      <c r="A10" s="218"/>
      <c r="B10" s="222"/>
      <c r="C10" s="225"/>
      <c r="D10" s="228"/>
      <c r="E10" s="231"/>
      <c r="F10" s="234"/>
      <c r="G10" s="212"/>
      <c r="H10" s="215"/>
    </row>
    <row r="11" spans="1:8" ht="12.75" customHeight="1">
      <c r="A11" s="218"/>
      <c r="B11" s="222"/>
      <c r="C11" s="225"/>
      <c r="D11" s="228"/>
      <c r="E11" s="231"/>
      <c r="F11" s="234"/>
      <c r="G11" s="212"/>
      <c r="H11" s="215"/>
    </row>
    <row r="12" spans="1:8" ht="12.75" customHeight="1">
      <c r="A12" s="218"/>
      <c r="B12" s="222"/>
      <c r="C12" s="225"/>
      <c r="D12" s="228"/>
      <c r="E12" s="231"/>
      <c r="F12" s="234"/>
      <c r="G12" s="212"/>
      <c r="H12" s="215"/>
    </row>
    <row r="13" spans="1:8" ht="13.5" customHeight="1" thickBot="1">
      <c r="A13" s="219"/>
      <c r="B13" s="223"/>
      <c r="C13" s="226"/>
      <c r="D13" s="229"/>
      <c r="E13" s="232"/>
      <c r="F13" s="235"/>
      <c r="G13" s="213"/>
      <c r="H13" s="216"/>
    </row>
    <row r="14" spans="1:8" ht="16.5" thickBot="1">
      <c r="A14" s="117" t="s">
        <v>208</v>
      </c>
      <c r="B14" s="131" t="s">
        <v>207</v>
      </c>
      <c r="C14" s="132"/>
      <c r="D14" s="132"/>
      <c r="E14" s="133"/>
      <c r="F14" s="132"/>
      <c r="G14" s="134">
        <f>G482</f>
        <v>427677816.66999996</v>
      </c>
      <c r="H14" s="134">
        <f>H482</f>
        <v>424277753.8</v>
      </c>
    </row>
    <row r="15" spans="1:8" ht="15.75">
      <c r="A15" s="118" t="s">
        <v>92</v>
      </c>
      <c r="B15" s="187" t="s">
        <v>207</v>
      </c>
      <c r="C15" s="160" t="s">
        <v>79</v>
      </c>
      <c r="D15" s="160"/>
      <c r="E15" s="188"/>
      <c r="F15" s="160"/>
      <c r="G15" s="206">
        <f>G57+G16+G60+G63</f>
        <v>39829100</v>
      </c>
      <c r="H15" s="206">
        <f>H57+H16+H60+H63</f>
        <v>38723927.8</v>
      </c>
    </row>
    <row r="16" spans="1:8" ht="38.25">
      <c r="A16" s="17" t="s">
        <v>105</v>
      </c>
      <c r="B16" s="189" t="s">
        <v>207</v>
      </c>
      <c r="C16" s="33" t="s">
        <v>79</v>
      </c>
      <c r="D16" s="34" t="s">
        <v>89</v>
      </c>
      <c r="E16" s="34"/>
      <c r="F16" s="34"/>
      <c r="G16" s="135">
        <f>G17+G23+G27+G40+G43+G45+G47+G49+G51+G53+G55+G33</f>
        <v>25107400</v>
      </c>
      <c r="H16" s="135">
        <f>H17+H23+H27+H40+H43+H45+H47+H49+H51+H53+H55+H33</f>
        <v>25107400</v>
      </c>
    </row>
    <row r="17" spans="1:8" ht="38.25">
      <c r="A17" s="18" t="s">
        <v>138</v>
      </c>
      <c r="B17" s="189" t="s">
        <v>207</v>
      </c>
      <c r="C17" s="12" t="s">
        <v>79</v>
      </c>
      <c r="D17" s="6" t="s">
        <v>89</v>
      </c>
      <c r="E17" s="6" t="s">
        <v>11</v>
      </c>
      <c r="F17" s="6"/>
      <c r="G17" s="88">
        <f>SUM(G18:G22)</f>
        <v>22671000</v>
      </c>
      <c r="H17" s="88">
        <f>SUM(H18:H22)</f>
        <v>22671000</v>
      </c>
    </row>
    <row r="18" spans="1:8" ht="12.75">
      <c r="A18" s="9" t="s">
        <v>48</v>
      </c>
      <c r="B18" s="189" t="s">
        <v>207</v>
      </c>
      <c r="C18" s="8" t="s">
        <v>79</v>
      </c>
      <c r="D18" s="7" t="s">
        <v>89</v>
      </c>
      <c r="E18" s="7" t="s">
        <v>11</v>
      </c>
      <c r="F18" s="7" t="s">
        <v>136</v>
      </c>
      <c r="G18" s="136">
        <v>15896000</v>
      </c>
      <c r="H18" s="136">
        <v>15896000</v>
      </c>
    </row>
    <row r="19" spans="1:8" ht="25.5">
      <c r="A19" s="9" t="s">
        <v>139</v>
      </c>
      <c r="B19" s="189" t="s">
        <v>207</v>
      </c>
      <c r="C19" s="8" t="s">
        <v>140</v>
      </c>
      <c r="D19" s="7" t="s">
        <v>89</v>
      </c>
      <c r="E19" s="7" t="s">
        <v>11</v>
      </c>
      <c r="F19" s="7" t="s">
        <v>141</v>
      </c>
      <c r="G19" s="136">
        <v>285000</v>
      </c>
      <c r="H19" s="136">
        <v>285000</v>
      </c>
    </row>
    <row r="20" spans="1:8" ht="38.25">
      <c r="A20" s="9" t="s">
        <v>46</v>
      </c>
      <c r="B20" s="189" t="s">
        <v>207</v>
      </c>
      <c r="C20" s="8" t="s">
        <v>140</v>
      </c>
      <c r="D20" s="7" t="s">
        <v>89</v>
      </c>
      <c r="E20" s="7" t="s">
        <v>11</v>
      </c>
      <c r="F20" s="7" t="s">
        <v>47</v>
      </c>
      <c r="G20" s="110">
        <v>4985000</v>
      </c>
      <c r="H20" s="110">
        <v>4985000</v>
      </c>
    </row>
    <row r="21" spans="1:8" ht="25.5">
      <c r="A21" s="9" t="s">
        <v>134</v>
      </c>
      <c r="B21" s="189" t="s">
        <v>207</v>
      </c>
      <c r="C21" s="8" t="s">
        <v>79</v>
      </c>
      <c r="D21" s="7" t="s">
        <v>89</v>
      </c>
      <c r="E21" s="7" t="s">
        <v>11</v>
      </c>
      <c r="F21" s="7" t="s">
        <v>135</v>
      </c>
      <c r="G21" s="110">
        <v>1500000</v>
      </c>
      <c r="H21" s="110">
        <v>1500000</v>
      </c>
    </row>
    <row r="22" spans="1:8" ht="12.75">
      <c r="A22" s="9" t="s">
        <v>69</v>
      </c>
      <c r="B22" s="189" t="s">
        <v>207</v>
      </c>
      <c r="C22" s="8" t="s">
        <v>79</v>
      </c>
      <c r="D22" s="7" t="s">
        <v>89</v>
      </c>
      <c r="E22" s="7" t="s">
        <v>11</v>
      </c>
      <c r="F22" s="7" t="s">
        <v>68</v>
      </c>
      <c r="G22" s="110">
        <v>5000</v>
      </c>
      <c r="H22" s="110">
        <v>5000</v>
      </c>
    </row>
    <row r="23" spans="1:8" ht="25.5">
      <c r="A23" s="22" t="s">
        <v>109</v>
      </c>
      <c r="B23" s="189" t="s">
        <v>207</v>
      </c>
      <c r="C23" s="12" t="s">
        <v>79</v>
      </c>
      <c r="D23" s="6" t="s">
        <v>89</v>
      </c>
      <c r="E23" s="6" t="s">
        <v>12</v>
      </c>
      <c r="F23" s="6"/>
      <c r="G23" s="88">
        <f>SUM(G24:G26)</f>
        <v>1604000</v>
      </c>
      <c r="H23" s="88">
        <f>SUM(H24:H26)</f>
        <v>1604000</v>
      </c>
    </row>
    <row r="24" spans="1:8" ht="12.75">
      <c r="A24" s="9" t="s">
        <v>49</v>
      </c>
      <c r="B24" s="189" t="s">
        <v>207</v>
      </c>
      <c r="C24" s="8" t="s">
        <v>79</v>
      </c>
      <c r="D24" s="7" t="s">
        <v>89</v>
      </c>
      <c r="E24" s="7" t="s">
        <v>12</v>
      </c>
      <c r="F24" s="7" t="s">
        <v>136</v>
      </c>
      <c r="G24" s="136">
        <v>1190000</v>
      </c>
      <c r="H24" s="136">
        <v>1190000</v>
      </c>
    </row>
    <row r="25" spans="1:8" ht="25.5">
      <c r="A25" s="9" t="s">
        <v>139</v>
      </c>
      <c r="B25" s="189" t="s">
        <v>207</v>
      </c>
      <c r="C25" s="8" t="s">
        <v>79</v>
      </c>
      <c r="D25" s="7" t="s">
        <v>89</v>
      </c>
      <c r="E25" s="7" t="s">
        <v>12</v>
      </c>
      <c r="F25" s="7" t="s">
        <v>141</v>
      </c>
      <c r="G25" s="110">
        <v>55000</v>
      </c>
      <c r="H25" s="110">
        <v>55000</v>
      </c>
    </row>
    <row r="26" spans="1:8" ht="38.25">
      <c r="A26" s="9" t="s">
        <v>46</v>
      </c>
      <c r="B26" s="189" t="s">
        <v>207</v>
      </c>
      <c r="C26" s="8" t="s">
        <v>79</v>
      </c>
      <c r="D26" s="7" t="s">
        <v>89</v>
      </c>
      <c r="E26" s="7" t="s">
        <v>12</v>
      </c>
      <c r="F26" s="7" t="s">
        <v>47</v>
      </c>
      <c r="G26" s="110">
        <v>359000</v>
      </c>
      <c r="H26" s="110">
        <v>359000</v>
      </c>
    </row>
    <row r="27" spans="1:8" ht="51">
      <c r="A27" s="20" t="s">
        <v>130</v>
      </c>
      <c r="B27" s="189" t="s">
        <v>207</v>
      </c>
      <c r="C27" s="35" t="s">
        <v>79</v>
      </c>
      <c r="D27" s="36" t="s">
        <v>89</v>
      </c>
      <c r="E27" s="36" t="s">
        <v>13</v>
      </c>
      <c r="F27" s="36"/>
      <c r="G27" s="88">
        <f>SUM(G28:G32)</f>
        <v>379000</v>
      </c>
      <c r="H27" s="88">
        <f>SUM(H28:H32)</f>
        <v>379000</v>
      </c>
    </row>
    <row r="28" spans="1:8" ht="12.75">
      <c r="A28" s="9" t="s">
        <v>48</v>
      </c>
      <c r="B28" s="189" t="s">
        <v>207</v>
      </c>
      <c r="C28" s="8" t="s">
        <v>79</v>
      </c>
      <c r="D28" s="7" t="s">
        <v>89</v>
      </c>
      <c r="E28" s="7" t="s">
        <v>13</v>
      </c>
      <c r="F28" s="7" t="s">
        <v>136</v>
      </c>
      <c r="G28" s="136">
        <v>269600</v>
      </c>
      <c r="H28" s="136">
        <v>269600</v>
      </c>
    </row>
    <row r="29" spans="1:8" ht="25.5">
      <c r="A29" s="9" t="s">
        <v>139</v>
      </c>
      <c r="B29" s="189" t="s">
        <v>207</v>
      </c>
      <c r="C29" s="8" t="s">
        <v>79</v>
      </c>
      <c r="D29" s="7" t="s">
        <v>89</v>
      </c>
      <c r="E29" s="7" t="s">
        <v>13</v>
      </c>
      <c r="F29" s="7" t="s">
        <v>141</v>
      </c>
      <c r="G29" s="136">
        <v>0</v>
      </c>
      <c r="H29" s="136">
        <v>0</v>
      </c>
    </row>
    <row r="30" spans="1:8" ht="38.25">
      <c r="A30" s="9" t="s">
        <v>46</v>
      </c>
      <c r="B30" s="189" t="s">
        <v>207</v>
      </c>
      <c r="C30" s="8" t="s">
        <v>79</v>
      </c>
      <c r="D30" s="7" t="s">
        <v>89</v>
      </c>
      <c r="E30" s="7" t="s">
        <v>13</v>
      </c>
      <c r="F30" s="7" t="s">
        <v>47</v>
      </c>
      <c r="G30" s="136">
        <v>84400</v>
      </c>
      <c r="H30" s="136">
        <v>84400</v>
      </c>
    </row>
    <row r="31" spans="1:8" ht="25.5">
      <c r="A31" s="9" t="s">
        <v>134</v>
      </c>
      <c r="B31" s="189" t="s">
        <v>207</v>
      </c>
      <c r="C31" s="8" t="s">
        <v>79</v>
      </c>
      <c r="D31" s="7" t="s">
        <v>89</v>
      </c>
      <c r="E31" s="7" t="s">
        <v>13</v>
      </c>
      <c r="F31" s="7" t="s">
        <v>135</v>
      </c>
      <c r="G31" s="136">
        <v>15000</v>
      </c>
      <c r="H31" s="136">
        <v>15000</v>
      </c>
    </row>
    <row r="32" spans="1:8" ht="12.75">
      <c r="A32" s="9" t="s">
        <v>142</v>
      </c>
      <c r="B32" s="189" t="s">
        <v>207</v>
      </c>
      <c r="C32" s="8" t="s">
        <v>79</v>
      </c>
      <c r="D32" s="7" t="s">
        <v>89</v>
      </c>
      <c r="E32" s="7" t="s">
        <v>13</v>
      </c>
      <c r="F32" s="7" t="s">
        <v>128</v>
      </c>
      <c r="G32" s="136">
        <v>10000</v>
      </c>
      <c r="H32" s="136">
        <v>10000</v>
      </c>
    </row>
    <row r="33" spans="1:8" ht="25.5">
      <c r="A33" s="20" t="s">
        <v>512</v>
      </c>
      <c r="B33" s="189" t="s">
        <v>207</v>
      </c>
      <c r="C33" s="35" t="s">
        <v>79</v>
      </c>
      <c r="D33" s="36" t="s">
        <v>89</v>
      </c>
      <c r="E33" s="36" t="s">
        <v>313</v>
      </c>
      <c r="F33" s="36"/>
      <c r="G33" s="107">
        <f>SUM(G34:G39)</f>
        <v>453400</v>
      </c>
      <c r="H33" s="107">
        <f>SUM(H34:H39)</f>
        <v>453400</v>
      </c>
    </row>
    <row r="34" spans="1:8" ht="12.75">
      <c r="A34" s="9" t="s">
        <v>357</v>
      </c>
      <c r="B34" s="189" t="s">
        <v>207</v>
      </c>
      <c r="C34" s="8" t="s">
        <v>79</v>
      </c>
      <c r="D34" s="7" t="s">
        <v>89</v>
      </c>
      <c r="E34" s="7" t="s">
        <v>313</v>
      </c>
      <c r="F34" s="7" t="s">
        <v>136</v>
      </c>
      <c r="G34" s="136">
        <v>288000</v>
      </c>
      <c r="H34" s="136">
        <v>288000</v>
      </c>
    </row>
    <row r="35" spans="1:8" ht="12.75">
      <c r="A35" s="9" t="s">
        <v>48</v>
      </c>
      <c r="B35" s="189" t="s">
        <v>207</v>
      </c>
      <c r="C35" s="8" t="s">
        <v>79</v>
      </c>
      <c r="D35" s="7" t="s">
        <v>89</v>
      </c>
      <c r="E35" s="7" t="s">
        <v>313</v>
      </c>
      <c r="F35" s="7" t="s">
        <v>136</v>
      </c>
      <c r="G35" s="136">
        <v>52500</v>
      </c>
      <c r="H35" s="136">
        <v>52500</v>
      </c>
    </row>
    <row r="36" spans="1:8" ht="25.5">
      <c r="A36" s="9" t="s">
        <v>358</v>
      </c>
      <c r="B36" s="189" t="s">
        <v>207</v>
      </c>
      <c r="C36" s="8" t="s">
        <v>79</v>
      </c>
      <c r="D36" s="7" t="s">
        <v>89</v>
      </c>
      <c r="E36" s="7" t="s">
        <v>313</v>
      </c>
      <c r="F36" s="7" t="s">
        <v>141</v>
      </c>
      <c r="G36" s="136">
        <v>0</v>
      </c>
      <c r="H36" s="136">
        <v>0</v>
      </c>
    </row>
    <row r="37" spans="1:8" ht="51">
      <c r="A37" s="9" t="s">
        <v>359</v>
      </c>
      <c r="B37" s="189" t="s">
        <v>207</v>
      </c>
      <c r="C37" s="8" t="s">
        <v>79</v>
      </c>
      <c r="D37" s="7" t="s">
        <v>89</v>
      </c>
      <c r="E37" s="7" t="s">
        <v>313</v>
      </c>
      <c r="F37" s="7" t="s">
        <v>47</v>
      </c>
      <c r="G37" s="136">
        <v>87000</v>
      </c>
      <c r="H37" s="136">
        <v>87000</v>
      </c>
    </row>
    <row r="38" spans="1:8" ht="38.25">
      <c r="A38" s="9" t="s">
        <v>46</v>
      </c>
      <c r="B38" s="189" t="s">
        <v>207</v>
      </c>
      <c r="C38" s="8" t="s">
        <v>79</v>
      </c>
      <c r="D38" s="7" t="s">
        <v>89</v>
      </c>
      <c r="E38" s="7" t="s">
        <v>313</v>
      </c>
      <c r="F38" s="7" t="s">
        <v>47</v>
      </c>
      <c r="G38" s="136">
        <v>15900</v>
      </c>
      <c r="H38" s="136">
        <v>15900</v>
      </c>
    </row>
    <row r="39" spans="1:8" ht="25.5">
      <c r="A39" s="9" t="s">
        <v>360</v>
      </c>
      <c r="B39" s="189" t="s">
        <v>207</v>
      </c>
      <c r="C39" s="8" t="s">
        <v>79</v>
      </c>
      <c r="D39" s="7" t="s">
        <v>89</v>
      </c>
      <c r="E39" s="7" t="s">
        <v>313</v>
      </c>
      <c r="F39" s="7" t="s">
        <v>135</v>
      </c>
      <c r="G39" s="136">
        <v>10000</v>
      </c>
      <c r="H39" s="136">
        <v>10000</v>
      </c>
    </row>
    <row r="40" spans="1:8" ht="51">
      <c r="A40" s="22" t="s">
        <v>361</v>
      </c>
      <c r="B40" s="189" t="s">
        <v>207</v>
      </c>
      <c r="C40" s="12" t="s">
        <v>79</v>
      </c>
      <c r="D40" s="6" t="s">
        <v>89</v>
      </c>
      <c r="E40" s="6" t="s">
        <v>440</v>
      </c>
      <c r="F40" s="6"/>
      <c r="G40" s="88">
        <f>SUM(G41:G42)</f>
        <v>0</v>
      </c>
      <c r="H40" s="88">
        <f>SUM(H41:H42)</f>
        <v>0</v>
      </c>
    </row>
    <row r="41" spans="1:8" ht="12.75">
      <c r="A41" s="9" t="s">
        <v>49</v>
      </c>
      <c r="B41" s="189" t="s">
        <v>207</v>
      </c>
      <c r="C41" s="8" t="s">
        <v>79</v>
      </c>
      <c r="D41" s="7" t="s">
        <v>89</v>
      </c>
      <c r="E41" s="7" t="s">
        <v>440</v>
      </c>
      <c r="F41" s="7" t="s">
        <v>136</v>
      </c>
      <c r="G41" s="136">
        <v>0</v>
      </c>
      <c r="H41" s="136">
        <v>0</v>
      </c>
    </row>
    <row r="42" spans="1:8" ht="38.25">
      <c r="A42" s="9" t="s">
        <v>46</v>
      </c>
      <c r="B42" s="189" t="s">
        <v>207</v>
      </c>
      <c r="C42" s="8" t="s">
        <v>79</v>
      </c>
      <c r="D42" s="7" t="s">
        <v>89</v>
      </c>
      <c r="E42" s="7" t="s">
        <v>440</v>
      </c>
      <c r="F42" s="7" t="s">
        <v>47</v>
      </c>
      <c r="G42" s="110">
        <v>0</v>
      </c>
      <c r="H42" s="110">
        <v>0</v>
      </c>
    </row>
    <row r="43" spans="1:8" ht="25.5">
      <c r="A43" s="18" t="s">
        <v>513</v>
      </c>
      <c r="B43" s="189" t="s">
        <v>207</v>
      </c>
      <c r="C43" s="12" t="s">
        <v>79</v>
      </c>
      <c r="D43" s="6" t="s">
        <v>89</v>
      </c>
      <c r="E43" s="6" t="s">
        <v>57</v>
      </c>
      <c r="F43" s="6"/>
      <c r="G43" s="107">
        <f>G44</f>
        <v>0</v>
      </c>
      <c r="H43" s="107">
        <f>H44</f>
        <v>0</v>
      </c>
    </row>
    <row r="44" spans="1:8" ht="25.5">
      <c r="A44" s="9" t="s">
        <v>134</v>
      </c>
      <c r="B44" s="189" t="s">
        <v>207</v>
      </c>
      <c r="C44" s="8" t="s">
        <v>79</v>
      </c>
      <c r="D44" s="7" t="s">
        <v>89</v>
      </c>
      <c r="E44" s="7" t="s">
        <v>57</v>
      </c>
      <c r="F44" s="7" t="s">
        <v>135</v>
      </c>
      <c r="G44" s="136">
        <v>0</v>
      </c>
      <c r="H44" s="136">
        <v>0</v>
      </c>
    </row>
    <row r="45" spans="1:8" ht="38.25">
      <c r="A45" s="18" t="s">
        <v>514</v>
      </c>
      <c r="B45" s="189" t="s">
        <v>207</v>
      </c>
      <c r="C45" s="12" t="s">
        <v>79</v>
      </c>
      <c r="D45" s="6" t="s">
        <v>89</v>
      </c>
      <c r="E45" s="6" t="s">
        <v>58</v>
      </c>
      <c r="F45" s="6"/>
      <c r="G45" s="107">
        <f>SUM(G46:G46)</f>
        <v>0</v>
      </c>
      <c r="H45" s="107">
        <f>SUM(H46:H46)</f>
        <v>0</v>
      </c>
    </row>
    <row r="46" spans="1:8" ht="25.5">
      <c r="A46" s="9" t="s">
        <v>134</v>
      </c>
      <c r="B46" s="189" t="s">
        <v>207</v>
      </c>
      <c r="C46" s="8" t="s">
        <v>79</v>
      </c>
      <c r="D46" s="7" t="s">
        <v>89</v>
      </c>
      <c r="E46" s="7" t="s">
        <v>58</v>
      </c>
      <c r="F46" s="7" t="s">
        <v>135</v>
      </c>
      <c r="G46" s="136">
        <v>0</v>
      </c>
      <c r="H46" s="136">
        <v>0</v>
      </c>
    </row>
    <row r="47" spans="1:8" ht="38.25">
      <c r="A47" s="18" t="s">
        <v>515</v>
      </c>
      <c r="B47" s="189" t="s">
        <v>207</v>
      </c>
      <c r="C47" s="12" t="s">
        <v>79</v>
      </c>
      <c r="D47" s="6" t="s">
        <v>89</v>
      </c>
      <c r="E47" s="6" t="s">
        <v>59</v>
      </c>
      <c r="F47" s="6"/>
      <c r="G47" s="107">
        <f>G48</f>
        <v>0</v>
      </c>
      <c r="H47" s="107">
        <f>H48</f>
        <v>0</v>
      </c>
    </row>
    <row r="48" spans="1:8" ht="25.5">
      <c r="A48" s="9" t="s">
        <v>134</v>
      </c>
      <c r="B48" s="189" t="s">
        <v>207</v>
      </c>
      <c r="C48" s="8" t="s">
        <v>79</v>
      </c>
      <c r="D48" s="7" t="s">
        <v>89</v>
      </c>
      <c r="E48" s="7" t="s">
        <v>59</v>
      </c>
      <c r="F48" s="7" t="s">
        <v>135</v>
      </c>
      <c r="G48" s="136">
        <v>0</v>
      </c>
      <c r="H48" s="136">
        <v>0</v>
      </c>
    </row>
    <row r="49" spans="1:8" ht="38.25">
      <c r="A49" s="19" t="s">
        <v>53</v>
      </c>
      <c r="B49" s="189" t="s">
        <v>207</v>
      </c>
      <c r="C49" s="12" t="s">
        <v>79</v>
      </c>
      <c r="D49" s="6" t="s">
        <v>89</v>
      </c>
      <c r="E49" s="6" t="s">
        <v>60</v>
      </c>
      <c r="F49" s="6"/>
      <c r="G49" s="107">
        <f>G50</f>
        <v>0</v>
      </c>
      <c r="H49" s="107">
        <f>H50</f>
        <v>0</v>
      </c>
    </row>
    <row r="50" spans="1:8" ht="25.5">
      <c r="A50" s="9" t="s">
        <v>134</v>
      </c>
      <c r="B50" s="189" t="s">
        <v>207</v>
      </c>
      <c r="C50" s="8" t="s">
        <v>79</v>
      </c>
      <c r="D50" s="7" t="s">
        <v>89</v>
      </c>
      <c r="E50" s="7" t="s">
        <v>61</v>
      </c>
      <c r="F50" s="7" t="s">
        <v>135</v>
      </c>
      <c r="G50" s="136">
        <v>0</v>
      </c>
      <c r="H50" s="136">
        <v>0</v>
      </c>
    </row>
    <row r="51" spans="1:8" ht="38.25">
      <c r="A51" s="19" t="s">
        <v>54</v>
      </c>
      <c r="B51" s="189" t="s">
        <v>207</v>
      </c>
      <c r="C51" s="12" t="s">
        <v>79</v>
      </c>
      <c r="D51" s="6" t="s">
        <v>89</v>
      </c>
      <c r="E51" s="6" t="s">
        <v>62</v>
      </c>
      <c r="F51" s="6"/>
      <c r="G51" s="111">
        <f>SUM(G52:G52)</f>
        <v>0</v>
      </c>
      <c r="H51" s="111">
        <f>SUM(H52:H52)</f>
        <v>0</v>
      </c>
    </row>
    <row r="52" spans="1:8" ht="25.5">
      <c r="A52" s="9" t="s">
        <v>134</v>
      </c>
      <c r="B52" s="189" t="s">
        <v>207</v>
      </c>
      <c r="C52" s="8" t="s">
        <v>79</v>
      </c>
      <c r="D52" s="7" t="s">
        <v>89</v>
      </c>
      <c r="E52" s="7" t="s">
        <v>62</v>
      </c>
      <c r="F52" s="7" t="s">
        <v>135</v>
      </c>
      <c r="G52" s="136">
        <v>0</v>
      </c>
      <c r="H52" s="136">
        <v>0</v>
      </c>
    </row>
    <row r="53" spans="1:8" ht="51">
      <c r="A53" s="19" t="s">
        <v>55</v>
      </c>
      <c r="B53" s="189" t="s">
        <v>207</v>
      </c>
      <c r="C53" s="12" t="s">
        <v>79</v>
      </c>
      <c r="D53" s="6" t="s">
        <v>89</v>
      </c>
      <c r="E53" s="6" t="s">
        <v>63</v>
      </c>
      <c r="F53" s="6"/>
      <c r="G53" s="107">
        <f>G54</f>
        <v>0</v>
      </c>
      <c r="H53" s="107">
        <f>H54</f>
        <v>0</v>
      </c>
    </row>
    <row r="54" spans="1:8" ht="25.5">
      <c r="A54" s="9" t="s">
        <v>134</v>
      </c>
      <c r="B54" s="189" t="s">
        <v>207</v>
      </c>
      <c r="C54" s="8" t="s">
        <v>79</v>
      </c>
      <c r="D54" s="7" t="s">
        <v>89</v>
      </c>
      <c r="E54" s="7" t="s">
        <v>63</v>
      </c>
      <c r="F54" s="7" t="s">
        <v>135</v>
      </c>
      <c r="G54" s="136">
        <v>0</v>
      </c>
      <c r="H54" s="136">
        <v>0</v>
      </c>
    </row>
    <row r="55" spans="1:8" ht="38.25">
      <c r="A55" s="19" t="s">
        <v>56</v>
      </c>
      <c r="B55" s="189" t="s">
        <v>207</v>
      </c>
      <c r="C55" s="12" t="s">
        <v>79</v>
      </c>
      <c r="D55" s="6" t="s">
        <v>89</v>
      </c>
      <c r="E55" s="6" t="s">
        <v>210</v>
      </c>
      <c r="F55" s="6"/>
      <c r="G55" s="107">
        <f>G56</f>
        <v>0</v>
      </c>
      <c r="H55" s="107">
        <f>H56</f>
        <v>0</v>
      </c>
    </row>
    <row r="56" spans="1:8" ht="25.5">
      <c r="A56" s="9" t="s">
        <v>134</v>
      </c>
      <c r="B56" s="189" t="s">
        <v>207</v>
      </c>
      <c r="C56" s="8" t="s">
        <v>79</v>
      </c>
      <c r="D56" s="7" t="s">
        <v>89</v>
      </c>
      <c r="E56" s="7" t="s">
        <v>210</v>
      </c>
      <c r="F56" s="7" t="s">
        <v>135</v>
      </c>
      <c r="G56" s="136">
        <v>0</v>
      </c>
      <c r="H56" s="136">
        <v>0</v>
      </c>
    </row>
    <row r="57" spans="1:8" ht="12.75">
      <c r="A57" s="21" t="s">
        <v>1</v>
      </c>
      <c r="B57" s="189" t="s">
        <v>207</v>
      </c>
      <c r="C57" s="10" t="s">
        <v>79</v>
      </c>
      <c r="D57" s="1" t="s">
        <v>85</v>
      </c>
      <c r="E57" s="1"/>
      <c r="F57" s="1"/>
      <c r="G57" s="108">
        <f>G58</f>
        <v>900</v>
      </c>
      <c r="H57" s="108">
        <f>H58</f>
        <v>800</v>
      </c>
    </row>
    <row r="58" spans="1:8" ht="84">
      <c r="A58" s="73" t="s">
        <v>516</v>
      </c>
      <c r="B58" s="189" t="s">
        <v>207</v>
      </c>
      <c r="C58" s="4" t="s">
        <v>79</v>
      </c>
      <c r="D58" s="3" t="s">
        <v>85</v>
      </c>
      <c r="E58" s="3" t="s">
        <v>50</v>
      </c>
      <c r="F58" s="3"/>
      <c r="G58" s="107">
        <f>G59</f>
        <v>900</v>
      </c>
      <c r="H58" s="107">
        <f>H59</f>
        <v>800</v>
      </c>
    </row>
    <row r="59" spans="1:8" ht="25.5">
      <c r="A59" s="9" t="s">
        <v>134</v>
      </c>
      <c r="B59" s="189" t="s">
        <v>207</v>
      </c>
      <c r="C59" s="5" t="s">
        <v>79</v>
      </c>
      <c r="D59" s="2" t="s">
        <v>85</v>
      </c>
      <c r="E59" s="2" t="s">
        <v>50</v>
      </c>
      <c r="F59" s="2" t="s">
        <v>135</v>
      </c>
      <c r="G59" s="136">
        <v>900</v>
      </c>
      <c r="H59" s="136">
        <v>800</v>
      </c>
    </row>
    <row r="60" spans="1:8" ht="12.75">
      <c r="A60" s="21" t="s">
        <v>228</v>
      </c>
      <c r="B60" s="189" t="s">
        <v>207</v>
      </c>
      <c r="C60" s="10" t="s">
        <v>79</v>
      </c>
      <c r="D60" s="1" t="s">
        <v>108</v>
      </c>
      <c r="E60" s="1"/>
      <c r="F60" s="1"/>
      <c r="G60" s="108">
        <f>G61</f>
        <v>100000</v>
      </c>
      <c r="H60" s="108">
        <f>H61</f>
        <v>100000</v>
      </c>
    </row>
    <row r="61" spans="1:8" ht="12.75">
      <c r="A61" s="74" t="s">
        <v>113</v>
      </c>
      <c r="B61" s="189" t="s">
        <v>207</v>
      </c>
      <c r="C61" s="4" t="s">
        <v>79</v>
      </c>
      <c r="D61" s="3" t="s">
        <v>108</v>
      </c>
      <c r="E61" s="3" t="s">
        <v>243</v>
      </c>
      <c r="F61" s="3"/>
      <c r="G61" s="107">
        <f>G62</f>
        <v>100000</v>
      </c>
      <c r="H61" s="107">
        <f>H62</f>
        <v>100000</v>
      </c>
    </row>
    <row r="62" spans="1:8" ht="12.75">
      <c r="A62" s="75" t="s">
        <v>143</v>
      </c>
      <c r="B62" s="189" t="s">
        <v>207</v>
      </c>
      <c r="C62" s="5" t="s">
        <v>79</v>
      </c>
      <c r="D62" s="2" t="s">
        <v>108</v>
      </c>
      <c r="E62" s="2" t="s">
        <v>243</v>
      </c>
      <c r="F62" s="2" t="s">
        <v>129</v>
      </c>
      <c r="G62" s="136">
        <v>100000</v>
      </c>
      <c r="H62" s="136">
        <v>100000</v>
      </c>
    </row>
    <row r="63" spans="1:8" ht="12.75">
      <c r="A63" s="17" t="s">
        <v>93</v>
      </c>
      <c r="B63" s="189" t="s">
        <v>207</v>
      </c>
      <c r="C63" s="33" t="s">
        <v>79</v>
      </c>
      <c r="D63" s="34" t="s">
        <v>116</v>
      </c>
      <c r="E63" s="34" t="s">
        <v>199</v>
      </c>
      <c r="F63" s="34"/>
      <c r="G63" s="135">
        <f>G64+G78+G76+G84+G104+G93+G73+G81+G100+G102</f>
        <v>14620800</v>
      </c>
      <c r="H63" s="135">
        <f>H64+H78+H76+H84+H104+H93+H73+H81+H100+H102</f>
        <v>13515727.8</v>
      </c>
    </row>
    <row r="64" spans="1:8" ht="25.5">
      <c r="A64" s="100" t="s">
        <v>166</v>
      </c>
      <c r="B64" s="189" t="s">
        <v>207</v>
      </c>
      <c r="C64" s="12" t="s">
        <v>79</v>
      </c>
      <c r="D64" s="6" t="s">
        <v>116</v>
      </c>
      <c r="E64" s="6" t="s">
        <v>211</v>
      </c>
      <c r="F64" s="6"/>
      <c r="G64" s="88">
        <f>SUM(G65:G72)</f>
        <v>1420800</v>
      </c>
      <c r="H64" s="88">
        <f>SUM(H65:H72)</f>
        <v>1420800</v>
      </c>
    </row>
    <row r="65" spans="1:8" ht="25.5">
      <c r="A65" s="9" t="s">
        <v>134</v>
      </c>
      <c r="B65" s="189" t="s">
        <v>207</v>
      </c>
      <c r="C65" s="8" t="s">
        <v>79</v>
      </c>
      <c r="D65" s="7" t="s">
        <v>116</v>
      </c>
      <c r="E65" s="7" t="s">
        <v>211</v>
      </c>
      <c r="F65" s="7" t="s">
        <v>135</v>
      </c>
      <c r="G65" s="110">
        <v>500000</v>
      </c>
      <c r="H65" s="110">
        <v>500000</v>
      </c>
    </row>
    <row r="66" spans="1:8" ht="12.75">
      <c r="A66" s="9" t="s">
        <v>299</v>
      </c>
      <c r="B66" s="189" t="s">
        <v>207</v>
      </c>
      <c r="C66" s="8" t="s">
        <v>79</v>
      </c>
      <c r="D66" s="7" t="s">
        <v>116</v>
      </c>
      <c r="E66" s="7" t="s">
        <v>211</v>
      </c>
      <c r="F66" s="7" t="s">
        <v>300</v>
      </c>
      <c r="G66" s="110">
        <v>500000</v>
      </c>
      <c r="H66" s="110">
        <v>500000</v>
      </c>
    </row>
    <row r="67" spans="1:8" ht="12.75">
      <c r="A67" s="9" t="s">
        <v>67</v>
      </c>
      <c r="B67" s="189" t="s">
        <v>207</v>
      </c>
      <c r="C67" s="8" t="s">
        <v>79</v>
      </c>
      <c r="D67" s="7" t="s">
        <v>116</v>
      </c>
      <c r="E67" s="7" t="s">
        <v>211</v>
      </c>
      <c r="F67" s="7" t="s">
        <v>66</v>
      </c>
      <c r="G67" s="110">
        <v>12800</v>
      </c>
      <c r="H67" s="110">
        <v>12800</v>
      </c>
    </row>
    <row r="68" spans="1:8" ht="38.25">
      <c r="A68" s="23" t="s">
        <v>214</v>
      </c>
      <c r="B68" s="189" t="s">
        <v>207</v>
      </c>
      <c r="C68" s="8" t="s">
        <v>79</v>
      </c>
      <c r="D68" s="7" t="s">
        <v>116</v>
      </c>
      <c r="E68" s="7" t="s">
        <v>211</v>
      </c>
      <c r="F68" s="7" t="s">
        <v>145</v>
      </c>
      <c r="G68" s="110">
        <v>110000</v>
      </c>
      <c r="H68" s="110">
        <v>110000</v>
      </c>
    </row>
    <row r="69" spans="1:8" ht="25.5">
      <c r="A69" s="9" t="s">
        <v>144</v>
      </c>
      <c r="B69" s="189" t="s">
        <v>207</v>
      </c>
      <c r="C69" s="8" t="s">
        <v>79</v>
      </c>
      <c r="D69" s="7" t="s">
        <v>116</v>
      </c>
      <c r="E69" s="7" t="s">
        <v>211</v>
      </c>
      <c r="F69" s="7" t="s">
        <v>147</v>
      </c>
      <c r="G69" s="110">
        <v>35000</v>
      </c>
      <c r="H69" s="110">
        <v>35000</v>
      </c>
    </row>
    <row r="70" spans="1:8" ht="25.5">
      <c r="A70" s="9" t="s">
        <v>146</v>
      </c>
      <c r="B70" s="189" t="s">
        <v>207</v>
      </c>
      <c r="C70" s="8" t="s">
        <v>79</v>
      </c>
      <c r="D70" s="7" t="s">
        <v>116</v>
      </c>
      <c r="E70" s="7" t="s">
        <v>211</v>
      </c>
      <c r="F70" s="7" t="s">
        <v>148</v>
      </c>
      <c r="G70" s="110">
        <v>180000</v>
      </c>
      <c r="H70" s="110">
        <v>180000</v>
      </c>
    </row>
    <row r="71" spans="1:8" ht="12.75">
      <c r="A71" s="9" t="s">
        <v>69</v>
      </c>
      <c r="B71" s="189" t="s">
        <v>207</v>
      </c>
      <c r="C71" s="8" t="s">
        <v>79</v>
      </c>
      <c r="D71" s="7" t="s">
        <v>116</v>
      </c>
      <c r="E71" s="7" t="s">
        <v>211</v>
      </c>
      <c r="F71" s="7" t="s">
        <v>68</v>
      </c>
      <c r="G71" s="110">
        <v>83000</v>
      </c>
      <c r="H71" s="110">
        <v>83000</v>
      </c>
    </row>
    <row r="72" spans="1:8" ht="12.75">
      <c r="A72" s="9" t="s">
        <v>143</v>
      </c>
      <c r="B72" s="189" t="s">
        <v>207</v>
      </c>
      <c r="C72" s="8" t="s">
        <v>79</v>
      </c>
      <c r="D72" s="7" t="s">
        <v>116</v>
      </c>
      <c r="E72" s="7" t="s">
        <v>211</v>
      </c>
      <c r="F72" s="7" t="s">
        <v>129</v>
      </c>
      <c r="G72" s="136">
        <v>0</v>
      </c>
      <c r="H72" s="136">
        <v>0</v>
      </c>
    </row>
    <row r="73" spans="1:8" ht="38.25">
      <c r="A73" s="119" t="s">
        <v>362</v>
      </c>
      <c r="B73" s="189" t="s">
        <v>207</v>
      </c>
      <c r="C73" s="104" t="s">
        <v>79</v>
      </c>
      <c r="D73" s="101" t="s">
        <v>116</v>
      </c>
      <c r="E73" s="101" t="s">
        <v>298</v>
      </c>
      <c r="F73" s="101"/>
      <c r="G73" s="137">
        <f>G75+G74</f>
        <v>0</v>
      </c>
      <c r="H73" s="137">
        <f>H75+H74</f>
        <v>0</v>
      </c>
    </row>
    <row r="74" spans="1:8" ht="38.25">
      <c r="A74" s="9" t="s">
        <v>363</v>
      </c>
      <c r="B74" s="189" t="s">
        <v>207</v>
      </c>
      <c r="C74" s="8" t="s">
        <v>79</v>
      </c>
      <c r="D74" s="7" t="s">
        <v>116</v>
      </c>
      <c r="E74" s="7" t="s">
        <v>298</v>
      </c>
      <c r="F74" s="7" t="s">
        <v>135</v>
      </c>
      <c r="G74" s="136">
        <v>0</v>
      </c>
      <c r="H74" s="136">
        <v>0</v>
      </c>
    </row>
    <row r="75" spans="1:8" ht="25.5">
      <c r="A75" s="9" t="s">
        <v>134</v>
      </c>
      <c r="B75" s="189" t="s">
        <v>207</v>
      </c>
      <c r="C75" s="8" t="s">
        <v>79</v>
      </c>
      <c r="D75" s="7" t="s">
        <v>116</v>
      </c>
      <c r="E75" s="7" t="s">
        <v>298</v>
      </c>
      <c r="F75" s="7" t="s">
        <v>135</v>
      </c>
      <c r="G75" s="136">
        <v>0</v>
      </c>
      <c r="H75" s="136">
        <v>0</v>
      </c>
    </row>
    <row r="76" spans="1:8" ht="12.75">
      <c r="A76" s="18" t="s">
        <v>364</v>
      </c>
      <c r="B76" s="189" t="s">
        <v>207</v>
      </c>
      <c r="C76" s="12" t="s">
        <v>79</v>
      </c>
      <c r="D76" s="6" t="s">
        <v>116</v>
      </c>
      <c r="E76" s="6" t="s">
        <v>441</v>
      </c>
      <c r="F76" s="6"/>
      <c r="G76" s="88">
        <f>G77</f>
        <v>0</v>
      </c>
      <c r="H76" s="88">
        <f>H77</f>
        <v>0</v>
      </c>
    </row>
    <row r="77" spans="1:8" ht="12.75">
      <c r="A77" s="9" t="s">
        <v>299</v>
      </c>
      <c r="B77" s="189" t="s">
        <v>207</v>
      </c>
      <c r="C77" s="8" t="s">
        <v>79</v>
      </c>
      <c r="D77" s="7" t="s">
        <v>116</v>
      </c>
      <c r="E77" s="7" t="s">
        <v>441</v>
      </c>
      <c r="F77" s="7" t="s">
        <v>300</v>
      </c>
      <c r="G77" s="110">
        <v>0</v>
      </c>
      <c r="H77" s="110">
        <v>0</v>
      </c>
    </row>
    <row r="78" spans="1:8" ht="25.5">
      <c r="A78" s="18" t="s">
        <v>296</v>
      </c>
      <c r="B78" s="189" t="s">
        <v>207</v>
      </c>
      <c r="C78" s="12" t="s">
        <v>79</v>
      </c>
      <c r="D78" s="6" t="s">
        <v>116</v>
      </c>
      <c r="E78" s="6" t="s">
        <v>297</v>
      </c>
      <c r="F78" s="6"/>
      <c r="G78" s="88">
        <f>G79+G80</f>
        <v>0</v>
      </c>
      <c r="H78" s="88">
        <f>H79+H80</f>
        <v>0</v>
      </c>
    </row>
    <row r="79" spans="1:8" ht="12.75">
      <c r="A79" s="9" t="s">
        <v>29</v>
      </c>
      <c r="B79" s="189" t="s">
        <v>207</v>
      </c>
      <c r="C79" s="8" t="s">
        <v>79</v>
      </c>
      <c r="D79" s="7" t="s">
        <v>116</v>
      </c>
      <c r="E79" s="7" t="s">
        <v>297</v>
      </c>
      <c r="F79" s="7" t="s">
        <v>150</v>
      </c>
      <c r="G79" s="138">
        <v>0</v>
      </c>
      <c r="H79" s="138">
        <v>0</v>
      </c>
    </row>
    <row r="80" spans="1:8" ht="38.25">
      <c r="A80" s="9" t="s">
        <v>24</v>
      </c>
      <c r="B80" s="189" t="s">
        <v>207</v>
      </c>
      <c r="C80" s="8" t="s">
        <v>79</v>
      </c>
      <c r="D80" s="7" t="s">
        <v>116</v>
      </c>
      <c r="E80" s="7" t="s">
        <v>297</v>
      </c>
      <c r="F80" s="7" t="s">
        <v>15</v>
      </c>
      <c r="G80" s="138">
        <v>0</v>
      </c>
      <c r="H80" s="138">
        <v>0</v>
      </c>
    </row>
    <row r="81" spans="1:8" ht="12.75">
      <c r="A81" s="98" t="s">
        <v>319</v>
      </c>
      <c r="B81" s="189" t="s">
        <v>207</v>
      </c>
      <c r="C81" s="12" t="s">
        <v>79</v>
      </c>
      <c r="D81" s="6" t="s">
        <v>116</v>
      </c>
      <c r="E81" s="6" t="s">
        <v>307</v>
      </c>
      <c r="F81" s="6"/>
      <c r="G81" s="88">
        <f>G82+G83</f>
        <v>2905000</v>
      </c>
      <c r="H81" s="88">
        <f>H82+H83</f>
        <v>2417927.8</v>
      </c>
    </row>
    <row r="82" spans="1:8" ht="25.5">
      <c r="A82" s="9" t="s">
        <v>152</v>
      </c>
      <c r="B82" s="189" t="s">
        <v>207</v>
      </c>
      <c r="C82" s="8" t="s">
        <v>79</v>
      </c>
      <c r="D82" s="7" t="s">
        <v>116</v>
      </c>
      <c r="E82" s="7" t="s">
        <v>307</v>
      </c>
      <c r="F82" s="7" t="s">
        <v>135</v>
      </c>
      <c r="G82" s="138">
        <v>105000</v>
      </c>
      <c r="H82" s="138">
        <v>105000</v>
      </c>
    </row>
    <row r="83" spans="1:8" ht="12.75">
      <c r="A83" s="9" t="s">
        <v>299</v>
      </c>
      <c r="B83" s="189" t="s">
        <v>207</v>
      </c>
      <c r="C83" s="8" t="s">
        <v>79</v>
      </c>
      <c r="D83" s="7" t="s">
        <v>116</v>
      </c>
      <c r="E83" s="7" t="s">
        <v>307</v>
      </c>
      <c r="F83" s="7" t="s">
        <v>300</v>
      </c>
      <c r="G83" s="110">
        <v>2800000</v>
      </c>
      <c r="H83" s="110">
        <f>2800000-487072.2</f>
        <v>2312927.8</v>
      </c>
    </row>
    <row r="84" spans="1:8" ht="25.5">
      <c r="A84" s="98" t="s">
        <v>517</v>
      </c>
      <c r="B84" s="189" t="s">
        <v>207</v>
      </c>
      <c r="C84" s="12" t="s">
        <v>79</v>
      </c>
      <c r="D84" s="6" t="s">
        <v>116</v>
      </c>
      <c r="E84" s="6" t="s">
        <v>14</v>
      </c>
      <c r="F84" s="6"/>
      <c r="G84" s="88">
        <f>SUM(G85:G92)</f>
        <v>6678000</v>
      </c>
      <c r="H84" s="88">
        <f>SUM(H85:H92)</f>
        <v>6478000</v>
      </c>
    </row>
    <row r="85" spans="1:8" ht="12.75">
      <c r="A85" s="9" t="s">
        <v>29</v>
      </c>
      <c r="B85" s="189" t="s">
        <v>207</v>
      </c>
      <c r="C85" s="8" t="s">
        <v>79</v>
      </c>
      <c r="D85" s="7" t="s">
        <v>116</v>
      </c>
      <c r="E85" s="7" t="s">
        <v>14</v>
      </c>
      <c r="F85" s="7" t="s">
        <v>150</v>
      </c>
      <c r="G85" s="110">
        <v>3850000</v>
      </c>
      <c r="H85" s="110">
        <v>3850000</v>
      </c>
    </row>
    <row r="86" spans="1:8" ht="25.5">
      <c r="A86" s="9" t="s">
        <v>152</v>
      </c>
      <c r="B86" s="189" t="s">
        <v>207</v>
      </c>
      <c r="C86" s="8" t="s">
        <v>79</v>
      </c>
      <c r="D86" s="7" t="s">
        <v>116</v>
      </c>
      <c r="E86" s="7" t="s">
        <v>14</v>
      </c>
      <c r="F86" s="7" t="s">
        <v>151</v>
      </c>
      <c r="G86" s="110">
        <v>35000</v>
      </c>
      <c r="H86" s="110">
        <v>35000</v>
      </c>
    </row>
    <row r="87" spans="1:8" ht="38.25">
      <c r="A87" s="9" t="s">
        <v>24</v>
      </c>
      <c r="B87" s="189" t="s">
        <v>207</v>
      </c>
      <c r="C87" s="8" t="s">
        <v>79</v>
      </c>
      <c r="D87" s="7" t="s">
        <v>116</v>
      </c>
      <c r="E87" s="7" t="s">
        <v>14</v>
      </c>
      <c r="F87" s="7" t="s">
        <v>15</v>
      </c>
      <c r="G87" s="110">
        <v>1163000</v>
      </c>
      <c r="H87" s="110">
        <v>1163000</v>
      </c>
    </row>
    <row r="88" spans="1:8" ht="25.5">
      <c r="A88" s="9" t="s">
        <v>153</v>
      </c>
      <c r="B88" s="190" t="s">
        <v>207</v>
      </c>
      <c r="C88" s="8" t="s">
        <v>79</v>
      </c>
      <c r="D88" s="7" t="s">
        <v>116</v>
      </c>
      <c r="E88" s="7" t="s">
        <v>14</v>
      </c>
      <c r="F88" s="7" t="s">
        <v>135</v>
      </c>
      <c r="G88" s="110">
        <v>1500000</v>
      </c>
      <c r="H88" s="110">
        <v>1300000</v>
      </c>
    </row>
    <row r="89" spans="1:8" ht="89.25">
      <c r="A89" s="23" t="s">
        <v>149</v>
      </c>
      <c r="B89" s="189" t="s">
        <v>207</v>
      </c>
      <c r="C89" s="8" t="s">
        <v>79</v>
      </c>
      <c r="D89" s="7" t="s">
        <v>116</v>
      </c>
      <c r="E89" s="7" t="s">
        <v>14</v>
      </c>
      <c r="F89" s="7" t="s">
        <v>145</v>
      </c>
      <c r="G89" s="110">
        <v>0</v>
      </c>
      <c r="H89" s="110">
        <v>0</v>
      </c>
    </row>
    <row r="90" spans="1:8" ht="25.5">
      <c r="A90" s="9" t="s">
        <v>144</v>
      </c>
      <c r="B90" s="189" t="s">
        <v>207</v>
      </c>
      <c r="C90" s="8" t="s">
        <v>79</v>
      </c>
      <c r="D90" s="7" t="s">
        <v>116</v>
      </c>
      <c r="E90" s="7" t="s">
        <v>14</v>
      </c>
      <c r="F90" s="7" t="s">
        <v>147</v>
      </c>
      <c r="G90" s="110">
        <v>100000</v>
      </c>
      <c r="H90" s="110">
        <v>100000</v>
      </c>
    </row>
    <row r="91" spans="1:8" ht="25.5">
      <c r="A91" s="9" t="s">
        <v>146</v>
      </c>
      <c r="B91" s="189" t="s">
        <v>207</v>
      </c>
      <c r="C91" s="8" t="s">
        <v>79</v>
      </c>
      <c r="D91" s="7" t="s">
        <v>116</v>
      </c>
      <c r="E91" s="7" t="s">
        <v>14</v>
      </c>
      <c r="F91" s="7" t="s">
        <v>148</v>
      </c>
      <c r="G91" s="110">
        <v>20000</v>
      </c>
      <c r="H91" s="110">
        <v>20000</v>
      </c>
    </row>
    <row r="92" spans="1:8" ht="14.25">
      <c r="A92" s="9" t="s">
        <v>69</v>
      </c>
      <c r="B92" s="190" t="s">
        <v>207</v>
      </c>
      <c r="C92" s="8" t="s">
        <v>79</v>
      </c>
      <c r="D92" s="7" t="s">
        <v>116</v>
      </c>
      <c r="E92" s="7" t="s">
        <v>14</v>
      </c>
      <c r="F92" s="7" t="s">
        <v>68</v>
      </c>
      <c r="G92" s="110">
        <v>10000</v>
      </c>
      <c r="H92" s="110">
        <v>10000</v>
      </c>
    </row>
    <row r="93" spans="1:8" ht="25.5">
      <c r="A93" s="99" t="s">
        <v>518</v>
      </c>
      <c r="B93" s="190" t="s">
        <v>207</v>
      </c>
      <c r="C93" s="76" t="s">
        <v>79</v>
      </c>
      <c r="D93" s="77" t="s">
        <v>116</v>
      </c>
      <c r="E93" s="77" t="s">
        <v>251</v>
      </c>
      <c r="F93" s="16"/>
      <c r="G93" s="88">
        <f>SUM(G94:G99)</f>
        <v>3612000</v>
      </c>
      <c r="H93" s="88">
        <f>SUM(H94:H99)</f>
        <v>3194000</v>
      </c>
    </row>
    <row r="94" spans="1:8" ht="12.75">
      <c r="A94" s="9" t="s">
        <v>29</v>
      </c>
      <c r="B94" s="189" t="s">
        <v>207</v>
      </c>
      <c r="C94" s="8" t="s">
        <v>79</v>
      </c>
      <c r="D94" s="7" t="s">
        <v>116</v>
      </c>
      <c r="E94" s="7" t="s">
        <v>251</v>
      </c>
      <c r="F94" s="7" t="s">
        <v>150</v>
      </c>
      <c r="G94" s="136">
        <v>2663000</v>
      </c>
      <c r="H94" s="136">
        <v>2400000</v>
      </c>
    </row>
    <row r="95" spans="1:8" ht="25.5">
      <c r="A95" s="9" t="s">
        <v>152</v>
      </c>
      <c r="B95" s="189" t="s">
        <v>207</v>
      </c>
      <c r="C95" s="8" t="s">
        <v>79</v>
      </c>
      <c r="D95" s="7" t="s">
        <v>116</v>
      </c>
      <c r="E95" s="7" t="s">
        <v>251</v>
      </c>
      <c r="F95" s="7" t="s">
        <v>151</v>
      </c>
      <c r="G95" s="110">
        <v>35000</v>
      </c>
      <c r="H95" s="110">
        <v>30000</v>
      </c>
    </row>
    <row r="96" spans="1:8" ht="25.5">
      <c r="A96" s="9" t="s">
        <v>152</v>
      </c>
      <c r="B96" s="189" t="s">
        <v>207</v>
      </c>
      <c r="C96" s="8" t="s">
        <v>79</v>
      </c>
      <c r="D96" s="7" t="s">
        <v>116</v>
      </c>
      <c r="E96" s="7" t="s">
        <v>251</v>
      </c>
      <c r="F96" s="7" t="s">
        <v>15</v>
      </c>
      <c r="G96" s="110">
        <v>804000</v>
      </c>
      <c r="H96" s="110">
        <v>704000</v>
      </c>
    </row>
    <row r="97" spans="1:8" ht="25.5">
      <c r="A97" s="9" t="s">
        <v>153</v>
      </c>
      <c r="B97" s="189" t="s">
        <v>207</v>
      </c>
      <c r="C97" s="8" t="s">
        <v>79</v>
      </c>
      <c r="D97" s="7" t="s">
        <v>116</v>
      </c>
      <c r="E97" s="7" t="s">
        <v>251</v>
      </c>
      <c r="F97" s="7" t="s">
        <v>135</v>
      </c>
      <c r="G97" s="110">
        <v>100000</v>
      </c>
      <c r="H97" s="110">
        <v>50000</v>
      </c>
    </row>
    <row r="98" spans="1:8" ht="25.5">
      <c r="A98" s="9" t="s">
        <v>146</v>
      </c>
      <c r="B98" s="189" t="s">
        <v>207</v>
      </c>
      <c r="C98" s="8" t="s">
        <v>79</v>
      </c>
      <c r="D98" s="7" t="s">
        <v>116</v>
      </c>
      <c r="E98" s="7" t="s">
        <v>251</v>
      </c>
      <c r="F98" s="7" t="s">
        <v>148</v>
      </c>
      <c r="G98" s="110">
        <v>0</v>
      </c>
      <c r="H98" s="110">
        <v>0</v>
      </c>
    </row>
    <row r="99" spans="1:8" ht="12.75">
      <c r="A99" s="9" t="s">
        <v>69</v>
      </c>
      <c r="B99" s="189" t="s">
        <v>207</v>
      </c>
      <c r="C99" s="8" t="s">
        <v>79</v>
      </c>
      <c r="D99" s="7" t="s">
        <v>116</v>
      </c>
      <c r="E99" s="7" t="s">
        <v>251</v>
      </c>
      <c r="F99" s="7" t="s">
        <v>68</v>
      </c>
      <c r="G99" s="110">
        <v>10000</v>
      </c>
      <c r="H99" s="110">
        <v>10000</v>
      </c>
    </row>
    <row r="100" spans="1:8" ht="51">
      <c r="A100" s="22" t="s">
        <v>327</v>
      </c>
      <c r="B100" s="189" t="s">
        <v>207</v>
      </c>
      <c r="C100" s="37" t="s">
        <v>79</v>
      </c>
      <c r="D100" s="6" t="s">
        <v>116</v>
      </c>
      <c r="E100" s="6" t="s">
        <v>328</v>
      </c>
      <c r="F100" s="16"/>
      <c r="G100" s="107">
        <f>SUM(G101:G101)</f>
        <v>0</v>
      </c>
      <c r="H100" s="107">
        <f>SUM(H101:H101)</f>
        <v>0</v>
      </c>
    </row>
    <row r="101" spans="1:8" ht="25.5">
      <c r="A101" s="9" t="s">
        <v>153</v>
      </c>
      <c r="B101" s="189" t="s">
        <v>207</v>
      </c>
      <c r="C101" s="8" t="s">
        <v>79</v>
      </c>
      <c r="D101" s="7" t="s">
        <v>116</v>
      </c>
      <c r="E101" s="7" t="s">
        <v>328</v>
      </c>
      <c r="F101" s="7" t="s">
        <v>135</v>
      </c>
      <c r="G101" s="136">
        <v>0</v>
      </c>
      <c r="H101" s="136">
        <v>0</v>
      </c>
    </row>
    <row r="102" spans="1:8" ht="38.25">
      <c r="A102" s="22" t="s">
        <v>366</v>
      </c>
      <c r="B102" s="189" t="s">
        <v>207</v>
      </c>
      <c r="C102" s="37" t="s">
        <v>79</v>
      </c>
      <c r="D102" s="6" t="s">
        <v>116</v>
      </c>
      <c r="E102" s="6" t="s">
        <v>442</v>
      </c>
      <c r="F102" s="16"/>
      <c r="G102" s="107">
        <f>SUM(G103:G103)</f>
        <v>0</v>
      </c>
      <c r="H102" s="107">
        <f>SUM(H103:H103)</f>
        <v>0</v>
      </c>
    </row>
    <row r="103" spans="1:8" ht="25.5">
      <c r="A103" s="9" t="s">
        <v>153</v>
      </c>
      <c r="B103" s="189" t="s">
        <v>207</v>
      </c>
      <c r="C103" s="8" t="s">
        <v>79</v>
      </c>
      <c r="D103" s="7" t="s">
        <v>116</v>
      </c>
      <c r="E103" s="7" t="s">
        <v>442</v>
      </c>
      <c r="F103" s="7" t="s">
        <v>135</v>
      </c>
      <c r="G103" s="136">
        <v>0</v>
      </c>
      <c r="H103" s="136">
        <v>0</v>
      </c>
    </row>
    <row r="104" spans="1:8" ht="38.25">
      <c r="A104" s="22" t="s">
        <v>194</v>
      </c>
      <c r="B104" s="189" t="s">
        <v>207</v>
      </c>
      <c r="C104" s="37" t="s">
        <v>79</v>
      </c>
      <c r="D104" s="6" t="s">
        <v>116</v>
      </c>
      <c r="E104" s="6" t="s">
        <v>16</v>
      </c>
      <c r="F104" s="16"/>
      <c r="G104" s="107">
        <f>SUM(G105:G105)</f>
        <v>5000</v>
      </c>
      <c r="H104" s="107">
        <f>SUM(H105:H105)</f>
        <v>5000</v>
      </c>
    </row>
    <row r="105" spans="1:8" ht="25.5">
      <c r="A105" s="9" t="s">
        <v>153</v>
      </c>
      <c r="B105" s="189" t="s">
        <v>207</v>
      </c>
      <c r="C105" s="38" t="s">
        <v>79</v>
      </c>
      <c r="D105" s="16" t="s">
        <v>116</v>
      </c>
      <c r="E105" s="7" t="s">
        <v>16</v>
      </c>
      <c r="F105" s="16" t="s">
        <v>135</v>
      </c>
      <c r="G105" s="136">
        <v>5000</v>
      </c>
      <c r="H105" s="136">
        <v>5000</v>
      </c>
    </row>
    <row r="106" spans="1:8" ht="15.75">
      <c r="A106" s="39" t="s">
        <v>124</v>
      </c>
      <c r="B106" s="187" t="s">
        <v>207</v>
      </c>
      <c r="C106" s="40" t="s">
        <v>86</v>
      </c>
      <c r="D106" s="41"/>
      <c r="E106" s="191"/>
      <c r="F106" s="41"/>
      <c r="G106" s="139">
        <f aca="true" t="shared" si="0" ref="G106:H108">G107</f>
        <v>808400</v>
      </c>
      <c r="H106" s="139">
        <f t="shared" si="0"/>
        <v>829100</v>
      </c>
    </row>
    <row r="107" spans="1:8" ht="12.75">
      <c r="A107" s="42" t="s">
        <v>125</v>
      </c>
      <c r="B107" s="189" t="s">
        <v>207</v>
      </c>
      <c r="C107" s="33" t="s">
        <v>86</v>
      </c>
      <c r="D107" s="34" t="s">
        <v>88</v>
      </c>
      <c r="E107" s="6"/>
      <c r="F107" s="34"/>
      <c r="G107" s="140">
        <f t="shared" si="0"/>
        <v>808400</v>
      </c>
      <c r="H107" s="140">
        <f t="shared" si="0"/>
        <v>829100</v>
      </c>
    </row>
    <row r="108" spans="1:8" ht="25.5">
      <c r="A108" s="19" t="s">
        <v>117</v>
      </c>
      <c r="B108" s="189" t="s">
        <v>207</v>
      </c>
      <c r="C108" s="12" t="s">
        <v>86</v>
      </c>
      <c r="D108" s="6" t="s">
        <v>88</v>
      </c>
      <c r="E108" s="6" t="s">
        <v>18</v>
      </c>
      <c r="F108" s="6"/>
      <c r="G108" s="107">
        <f t="shared" si="0"/>
        <v>808400</v>
      </c>
      <c r="H108" s="107">
        <f t="shared" si="0"/>
        <v>829100</v>
      </c>
    </row>
    <row r="109" spans="1:8" ht="14.25">
      <c r="A109" s="9" t="s">
        <v>142</v>
      </c>
      <c r="B109" s="190" t="s">
        <v>207</v>
      </c>
      <c r="C109" s="8" t="s">
        <v>86</v>
      </c>
      <c r="D109" s="7" t="s">
        <v>88</v>
      </c>
      <c r="E109" s="7" t="s">
        <v>18</v>
      </c>
      <c r="F109" s="7" t="s">
        <v>128</v>
      </c>
      <c r="G109" s="136">
        <v>808400</v>
      </c>
      <c r="H109" s="136">
        <v>829100</v>
      </c>
    </row>
    <row r="110" spans="1:8" ht="28.5">
      <c r="A110" s="84" t="s">
        <v>235</v>
      </c>
      <c r="B110" s="187" t="s">
        <v>207</v>
      </c>
      <c r="C110" s="85" t="s">
        <v>88</v>
      </c>
      <c r="D110" s="86"/>
      <c r="E110" s="191"/>
      <c r="F110" s="86"/>
      <c r="G110" s="141">
        <f>G111</f>
        <v>145000</v>
      </c>
      <c r="H110" s="141">
        <f>H111</f>
        <v>85000</v>
      </c>
    </row>
    <row r="111" spans="1:8" ht="25.5">
      <c r="A111" s="83" t="s">
        <v>236</v>
      </c>
      <c r="B111" s="189" t="s">
        <v>207</v>
      </c>
      <c r="C111" s="10" t="s">
        <v>88</v>
      </c>
      <c r="D111" s="1" t="s">
        <v>110</v>
      </c>
      <c r="E111" s="6"/>
      <c r="F111" s="1"/>
      <c r="G111" s="135">
        <f>G112+G116+G114+G118</f>
        <v>145000</v>
      </c>
      <c r="H111" s="135">
        <f>H112+H116+H114+H118</f>
        <v>85000</v>
      </c>
    </row>
    <row r="112" spans="1:8" ht="38.25">
      <c r="A112" s="18" t="s">
        <v>332</v>
      </c>
      <c r="B112" s="189" t="s">
        <v>207</v>
      </c>
      <c r="C112" s="37" t="s">
        <v>88</v>
      </c>
      <c r="D112" s="15" t="s">
        <v>110</v>
      </c>
      <c r="E112" s="101" t="s">
        <v>333</v>
      </c>
      <c r="F112" s="103"/>
      <c r="G112" s="142">
        <f>G113</f>
        <v>0</v>
      </c>
      <c r="H112" s="142">
        <f>H113</f>
        <v>0</v>
      </c>
    </row>
    <row r="113" spans="1:8" ht="12.75">
      <c r="A113" s="9" t="s">
        <v>284</v>
      </c>
      <c r="B113" s="189" t="s">
        <v>207</v>
      </c>
      <c r="C113" s="38" t="s">
        <v>88</v>
      </c>
      <c r="D113" s="16" t="s">
        <v>110</v>
      </c>
      <c r="E113" s="7" t="s">
        <v>333</v>
      </c>
      <c r="F113" s="16" t="s">
        <v>285</v>
      </c>
      <c r="G113" s="207">
        <v>0</v>
      </c>
      <c r="H113" s="207">
        <v>0</v>
      </c>
    </row>
    <row r="114" spans="1:8" ht="25.5">
      <c r="A114" s="19" t="s">
        <v>519</v>
      </c>
      <c r="B114" s="189" t="s">
        <v>207</v>
      </c>
      <c r="C114" s="4" t="s">
        <v>88</v>
      </c>
      <c r="D114" s="3" t="s">
        <v>110</v>
      </c>
      <c r="E114" s="3" t="s">
        <v>243</v>
      </c>
      <c r="F114" s="3"/>
      <c r="G114" s="88">
        <f>G115</f>
        <v>0</v>
      </c>
      <c r="H114" s="88">
        <f>H115</f>
        <v>0</v>
      </c>
    </row>
    <row r="115" spans="1:8" ht="25.5">
      <c r="A115" s="9" t="s">
        <v>134</v>
      </c>
      <c r="B115" s="189" t="s">
        <v>207</v>
      </c>
      <c r="C115" s="5" t="s">
        <v>88</v>
      </c>
      <c r="D115" s="2" t="s">
        <v>110</v>
      </c>
      <c r="E115" s="2" t="s">
        <v>243</v>
      </c>
      <c r="F115" s="2" t="s">
        <v>135</v>
      </c>
      <c r="G115" s="136">
        <v>0</v>
      </c>
      <c r="H115" s="136">
        <v>0</v>
      </c>
    </row>
    <row r="116" spans="1:8" ht="25.5">
      <c r="A116" s="19" t="s">
        <v>237</v>
      </c>
      <c r="B116" s="189" t="s">
        <v>207</v>
      </c>
      <c r="C116" s="4" t="s">
        <v>88</v>
      </c>
      <c r="D116" s="3" t="s">
        <v>110</v>
      </c>
      <c r="E116" s="3" t="s">
        <v>238</v>
      </c>
      <c r="F116" s="3"/>
      <c r="G116" s="107">
        <f>G117</f>
        <v>140000</v>
      </c>
      <c r="H116" s="107">
        <f>H117</f>
        <v>80000</v>
      </c>
    </row>
    <row r="117" spans="1:8" ht="25.5">
      <c r="A117" s="9" t="s">
        <v>134</v>
      </c>
      <c r="B117" s="189" t="s">
        <v>207</v>
      </c>
      <c r="C117" s="5" t="s">
        <v>88</v>
      </c>
      <c r="D117" s="2" t="s">
        <v>110</v>
      </c>
      <c r="E117" s="2" t="s">
        <v>238</v>
      </c>
      <c r="F117" s="2" t="s">
        <v>135</v>
      </c>
      <c r="G117" s="110">
        <v>140000</v>
      </c>
      <c r="H117" s="110">
        <v>80000</v>
      </c>
    </row>
    <row r="118" spans="1:8" ht="51">
      <c r="A118" s="19" t="s">
        <v>520</v>
      </c>
      <c r="B118" s="189" t="s">
        <v>207</v>
      </c>
      <c r="C118" s="4" t="s">
        <v>88</v>
      </c>
      <c r="D118" s="3" t="s">
        <v>110</v>
      </c>
      <c r="E118" s="3" t="s">
        <v>329</v>
      </c>
      <c r="F118" s="3"/>
      <c r="G118" s="88">
        <f>G119</f>
        <v>5000</v>
      </c>
      <c r="H118" s="88">
        <f>H119</f>
        <v>5000</v>
      </c>
    </row>
    <row r="119" spans="1:8" ht="25.5">
      <c r="A119" s="9" t="s">
        <v>134</v>
      </c>
      <c r="B119" s="189" t="s">
        <v>207</v>
      </c>
      <c r="C119" s="5" t="s">
        <v>88</v>
      </c>
      <c r="D119" s="2" t="s">
        <v>110</v>
      </c>
      <c r="E119" s="2" t="s">
        <v>329</v>
      </c>
      <c r="F119" s="2" t="s">
        <v>135</v>
      </c>
      <c r="G119" s="110">
        <v>5000</v>
      </c>
      <c r="H119" s="110">
        <v>5000</v>
      </c>
    </row>
    <row r="120" spans="1:8" ht="15.75">
      <c r="A120" s="39" t="s">
        <v>106</v>
      </c>
      <c r="B120" s="187" t="s">
        <v>207</v>
      </c>
      <c r="C120" s="40" t="s">
        <v>89</v>
      </c>
      <c r="D120" s="43"/>
      <c r="E120" s="191"/>
      <c r="F120" s="43"/>
      <c r="G120" s="139">
        <f>G121+G124+G129</f>
        <v>1242000</v>
      </c>
      <c r="H120" s="139">
        <f>H121+H124+H129</f>
        <v>942000</v>
      </c>
    </row>
    <row r="121" spans="1:8" ht="12.75">
      <c r="A121" s="24" t="s">
        <v>167</v>
      </c>
      <c r="B121" s="189" t="s">
        <v>207</v>
      </c>
      <c r="C121" s="46" t="s">
        <v>89</v>
      </c>
      <c r="D121" s="34" t="s">
        <v>85</v>
      </c>
      <c r="E121" s="6"/>
      <c r="F121" s="34"/>
      <c r="G121" s="135">
        <f aca="true" t="shared" si="1" ref="G121:H125">G122</f>
        <v>742000</v>
      </c>
      <c r="H121" s="135">
        <f t="shared" si="1"/>
        <v>742000</v>
      </c>
    </row>
    <row r="122" spans="1:8" ht="51">
      <c r="A122" s="19" t="s">
        <v>521</v>
      </c>
      <c r="B122" s="189" t="s">
        <v>207</v>
      </c>
      <c r="C122" s="44" t="s">
        <v>89</v>
      </c>
      <c r="D122" s="6" t="s">
        <v>85</v>
      </c>
      <c r="E122" s="6" t="s">
        <v>17</v>
      </c>
      <c r="F122" s="6"/>
      <c r="G122" s="88">
        <f t="shared" si="1"/>
        <v>742000</v>
      </c>
      <c r="H122" s="88">
        <f t="shared" si="1"/>
        <v>742000</v>
      </c>
    </row>
    <row r="123" spans="1:8" ht="25.5">
      <c r="A123" s="9" t="s">
        <v>153</v>
      </c>
      <c r="B123" s="189" t="s">
        <v>207</v>
      </c>
      <c r="C123" s="45" t="s">
        <v>89</v>
      </c>
      <c r="D123" s="7" t="s">
        <v>85</v>
      </c>
      <c r="E123" s="7" t="s">
        <v>17</v>
      </c>
      <c r="F123" s="7" t="s">
        <v>135</v>
      </c>
      <c r="G123" s="143">
        <v>742000</v>
      </c>
      <c r="H123" s="143">
        <v>742000</v>
      </c>
    </row>
    <row r="124" spans="1:8" ht="12.75">
      <c r="A124" s="24" t="s">
        <v>367</v>
      </c>
      <c r="B124" s="189" t="s">
        <v>207</v>
      </c>
      <c r="C124" s="46" t="s">
        <v>89</v>
      </c>
      <c r="D124" s="34" t="s">
        <v>82</v>
      </c>
      <c r="E124" s="6"/>
      <c r="F124" s="34"/>
      <c r="G124" s="135">
        <f>G125+G127</f>
        <v>0</v>
      </c>
      <c r="H124" s="135">
        <f>H125+H127</f>
        <v>0</v>
      </c>
    </row>
    <row r="125" spans="1:8" ht="63.75">
      <c r="A125" s="19" t="s">
        <v>368</v>
      </c>
      <c r="B125" s="189" t="s">
        <v>207</v>
      </c>
      <c r="C125" s="44" t="s">
        <v>89</v>
      </c>
      <c r="D125" s="6" t="s">
        <v>82</v>
      </c>
      <c r="E125" s="6" t="s">
        <v>443</v>
      </c>
      <c r="F125" s="6"/>
      <c r="G125" s="88">
        <f t="shared" si="1"/>
        <v>0</v>
      </c>
      <c r="H125" s="88">
        <f t="shared" si="1"/>
        <v>0</v>
      </c>
    </row>
    <row r="126" spans="1:8" ht="25.5">
      <c r="A126" s="9" t="s">
        <v>153</v>
      </c>
      <c r="B126" s="189" t="s">
        <v>207</v>
      </c>
      <c r="C126" s="45" t="s">
        <v>89</v>
      </c>
      <c r="D126" s="7" t="s">
        <v>82</v>
      </c>
      <c r="E126" s="7" t="s">
        <v>443</v>
      </c>
      <c r="F126" s="7" t="s">
        <v>168</v>
      </c>
      <c r="G126" s="143">
        <v>0</v>
      </c>
      <c r="H126" s="143">
        <v>0</v>
      </c>
    </row>
    <row r="127" spans="1:8" ht="38.25">
      <c r="A127" s="18" t="s">
        <v>332</v>
      </c>
      <c r="B127" s="189" t="s">
        <v>207</v>
      </c>
      <c r="C127" s="37" t="s">
        <v>89</v>
      </c>
      <c r="D127" s="15" t="s">
        <v>82</v>
      </c>
      <c r="E127" s="101" t="s">
        <v>333</v>
      </c>
      <c r="F127" s="103"/>
      <c r="G127" s="142">
        <f>G128</f>
        <v>0</v>
      </c>
      <c r="H127" s="142">
        <f>H128</f>
        <v>0</v>
      </c>
    </row>
    <row r="128" spans="1:8" ht="12.75">
      <c r="A128" s="9" t="s">
        <v>284</v>
      </c>
      <c r="B128" s="189" t="s">
        <v>207</v>
      </c>
      <c r="C128" s="38" t="s">
        <v>89</v>
      </c>
      <c r="D128" s="16" t="s">
        <v>82</v>
      </c>
      <c r="E128" s="7" t="s">
        <v>333</v>
      </c>
      <c r="F128" s="16" t="s">
        <v>285</v>
      </c>
      <c r="G128" s="207">
        <v>0</v>
      </c>
      <c r="H128" s="207">
        <v>0</v>
      </c>
    </row>
    <row r="129" spans="1:8" ht="12.75">
      <c r="A129" s="24" t="s">
        <v>114</v>
      </c>
      <c r="B129" s="189" t="s">
        <v>207</v>
      </c>
      <c r="C129" s="46" t="s">
        <v>89</v>
      </c>
      <c r="D129" s="34" t="s">
        <v>83</v>
      </c>
      <c r="E129" s="6"/>
      <c r="F129" s="34"/>
      <c r="G129" s="135">
        <f>G130+G132</f>
        <v>500000</v>
      </c>
      <c r="H129" s="135">
        <f>H130+H132</f>
        <v>200000</v>
      </c>
    </row>
    <row r="130" spans="1:8" ht="38.25">
      <c r="A130" s="19" t="s">
        <v>522</v>
      </c>
      <c r="B130" s="189" t="s">
        <v>207</v>
      </c>
      <c r="C130" s="44" t="s">
        <v>89</v>
      </c>
      <c r="D130" s="6" t="s">
        <v>83</v>
      </c>
      <c r="E130" s="6" t="s">
        <v>444</v>
      </c>
      <c r="F130" s="6"/>
      <c r="G130" s="88">
        <f>G131</f>
        <v>0</v>
      </c>
      <c r="H130" s="88">
        <f>H131</f>
        <v>0</v>
      </c>
    </row>
    <row r="131" spans="1:8" ht="51">
      <c r="A131" s="23" t="s">
        <v>231</v>
      </c>
      <c r="B131" s="189" t="s">
        <v>207</v>
      </c>
      <c r="C131" s="45" t="s">
        <v>89</v>
      </c>
      <c r="D131" s="7" t="s">
        <v>83</v>
      </c>
      <c r="E131" s="7" t="s">
        <v>444</v>
      </c>
      <c r="F131" s="7" t="s">
        <v>223</v>
      </c>
      <c r="G131" s="136">
        <v>0</v>
      </c>
      <c r="H131" s="136">
        <v>0</v>
      </c>
    </row>
    <row r="132" spans="1:8" ht="38.25">
      <c r="A132" s="19" t="s">
        <v>523</v>
      </c>
      <c r="B132" s="189" t="s">
        <v>207</v>
      </c>
      <c r="C132" s="44" t="s">
        <v>89</v>
      </c>
      <c r="D132" s="6" t="s">
        <v>83</v>
      </c>
      <c r="E132" s="6" t="s">
        <v>445</v>
      </c>
      <c r="F132" s="6"/>
      <c r="G132" s="88">
        <f>G133+G134</f>
        <v>500000</v>
      </c>
      <c r="H132" s="88">
        <f>H133+H134</f>
        <v>200000</v>
      </c>
    </row>
    <row r="133" spans="1:8" ht="51">
      <c r="A133" s="23" t="s">
        <v>231</v>
      </c>
      <c r="B133" s="189" t="s">
        <v>207</v>
      </c>
      <c r="C133" s="45" t="s">
        <v>89</v>
      </c>
      <c r="D133" s="7" t="s">
        <v>83</v>
      </c>
      <c r="E133" s="7" t="s">
        <v>445</v>
      </c>
      <c r="F133" s="7" t="s">
        <v>223</v>
      </c>
      <c r="G133" s="136">
        <v>200000</v>
      </c>
      <c r="H133" s="136">
        <v>100000</v>
      </c>
    </row>
    <row r="134" spans="1:8" ht="51">
      <c r="A134" s="23" t="s">
        <v>323</v>
      </c>
      <c r="B134" s="189" t="s">
        <v>207</v>
      </c>
      <c r="C134" s="45" t="s">
        <v>89</v>
      </c>
      <c r="D134" s="7" t="s">
        <v>83</v>
      </c>
      <c r="E134" s="7" t="s">
        <v>445</v>
      </c>
      <c r="F134" s="7" t="s">
        <v>322</v>
      </c>
      <c r="G134" s="136">
        <v>300000</v>
      </c>
      <c r="H134" s="136">
        <v>100000</v>
      </c>
    </row>
    <row r="135" spans="1:8" ht="15.75">
      <c r="A135" s="47" t="s">
        <v>103</v>
      </c>
      <c r="B135" s="187" t="s">
        <v>207</v>
      </c>
      <c r="C135" s="41" t="s">
        <v>85</v>
      </c>
      <c r="D135" s="41"/>
      <c r="E135" s="191"/>
      <c r="F135" s="41"/>
      <c r="G135" s="139">
        <f>G136+G163+G183+G208</f>
        <v>3421131.14</v>
      </c>
      <c r="H135" s="139">
        <f>H136+H163+H183+H208</f>
        <v>1770000</v>
      </c>
    </row>
    <row r="136" spans="1:8" ht="15.75">
      <c r="A136" s="32" t="s">
        <v>200</v>
      </c>
      <c r="B136" s="190" t="s">
        <v>207</v>
      </c>
      <c r="C136" s="46" t="s">
        <v>85</v>
      </c>
      <c r="D136" s="46" t="s">
        <v>79</v>
      </c>
      <c r="E136" s="6"/>
      <c r="F136" s="48"/>
      <c r="G136" s="135">
        <f>G137+G139+G145+G154+G157+G159+G151+G161</f>
        <v>1551131.1400000001</v>
      </c>
      <c r="H136" s="135">
        <f>H137+H139+H145+H154+H157+H159+H151+H161</f>
        <v>1100000</v>
      </c>
    </row>
    <row r="137" spans="1:8" ht="25.5">
      <c r="A137" s="120" t="s">
        <v>369</v>
      </c>
      <c r="B137" s="190" t="s">
        <v>207</v>
      </c>
      <c r="C137" s="44" t="s">
        <v>85</v>
      </c>
      <c r="D137" s="44" t="s">
        <v>79</v>
      </c>
      <c r="E137" s="44" t="s">
        <v>446</v>
      </c>
      <c r="F137" s="48"/>
      <c r="G137" s="107">
        <f>G138</f>
        <v>0</v>
      </c>
      <c r="H137" s="107">
        <f>H138</f>
        <v>0</v>
      </c>
    </row>
    <row r="138" spans="1:8" ht="25.5">
      <c r="A138" s="9" t="s">
        <v>153</v>
      </c>
      <c r="B138" s="189" t="s">
        <v>207</v>
      </c>
      <c r="C138" s="45" t="s">
        <v>85</v>
      </c>
      <c r="D138" s="45" t="s">
        <v>79</v>
      </c>
      <c r="E138" s="45" t="s">
        <v>446</v>
      </c>
      <c r="F138" s="7" t="s">
        <v>135</v>
      </c>
      <c r="G138" s="110">
        <v>0</v>
      </c>
      <c r="H138" s="110">
        <v>0</v>
      </c>
    </row>
    <row r="139" spans="1:8" ht="38.25">
      <c r="A139" s="100" t="s">
        <v>370</v>
      </c>
      <c r="B139" s="189" t="s">
        <v>207</v>
      </c>
      <c r="C139" s="44" t="s">
        <v>85</v>
      </c>
      <c r="D139" s="44" t="s">
        <v>79</v>
      </c>
      <c r="E139" s="44" t="s">
        <v>290</v>
      </c>
      <c r="F139" s="7"/>
      <c r="G139" s="88">
        <f>SUM(G140:G144)</f>
        <v>0</v>
      </c>
      <c r="H139" s="88">
        <f>SUM(H140:H144)</f>
        <v>0</v>
      </c>
    </row>
    <row r="140" spans="1:8" ht="38.25">
      <c r="A140" s="9" t="s">
        <v>371</v>
      </c>
      <c r="B140" s="189" t="s">
        <v>207</v>
      </c>
      <c r="C140" s="45" t="s">
        <v>85</v>
      </c>
      <c r="D140" s="45" t="s">
        <v>79</v>
      </c>
      <c r="E140" s="45" t="s">
        <v>290</v>
      </c>
      <c r="F140" s="7" t="s">
        <v>169</v>
      </c>
      <c r="G140" s="136">
        <v>0</v>
      </c>
      <c r="H140" s="136">
        <v>0</v>
      </c>
    </row>
    <row r="141" spans="1:8" ht="38.25">
      <c r="A141" s="9" t="s">
        <v>372</v>
      </c>
      <c r="B141" s="189" t="s">
        <v>207</v>
      </c>
      <c r="C141" s="45" t="s">
        <v>85</v>
      </c>
      <c r="D141" s="45" t="s">
        <v>79</v>
      </c>
      <c r="E141" s="45" t="s">
        <v>290</v>
      </c>
      <c r="F141" s="7" t="s">
        <v>169</v>
      </c>
      <c r="G141" s="136">
        <v>0</v>
      </c>
      <c r="H141" s="136">
        <v>0</v>
      </c>
    </row>
    <row r="142" spans="1:8" ht="38.25">
      <c r="A142" s="9" t="s">
        <v>373</v>
      </c>
      <c r="B142" s="189" t="s">
        <v>207</v>
      </c>
      <c r="C142" s="45" t="s">
        <v>85</v>
      </c>
      <c r="D142" s="45" t="s">
        <v>79</v>
      </c>
      <c r="E142" s="45" t="s">
        <v>290</v>
      </c>
      <c r="F142" s="7" t="s">
        <v>201</v>
      </c>
      <c r="G142" s="136">
        <v>0</v>
      </c>
      <c r="H142" s="136">
        <v>0</v>
      </c>
    </row>
    <row r="143" spans="1:8" ht="38.25">
      <c r="A143" s="9" t="s">
        <v>374</v>
      </c>
      <c r="B143" s="189" t="s">
        <v>207</v>
      </c>
      <c r="C143" s="45" t="s">
        <v>85</v>
      </c>
      <c r="D143" s="45" t="s">
        <v>79</v>
      </c>
      <c r="E143" s="45" t="s">
        <v>290</v>
      </c>
      <c r="F143" s="7" t="s">
        <v>201</v>
      </c>
      <c r="G143" s="110">
        <v>0</v>
      </c>
      <c r="H143" s="110">
        <v>0</v>
      </c>
    </row>
    <row r="144" spans="1:8" ht="38.25">
      <c r="A144" s="9" t="s">
        <v>375</v>
      </c>
      <c r="B144" s="189" t="s">
        <v>207</v>
      </c>
      <c r="C144" s="45" t="s">
        <v>85</v>
      </c>
      <c r="D144" s="45" t="s">
        <v>79</v>
      </c>
      <c r="E144" s="45" t="s">
        <v>290</v>
      </c>
      <c r="F144" s="7" t="s">
        <v>201</v>
      </c>
      <c r="G144" s="110">
        <v>0</v>
      </c>
      <c r="H144" s="110">
        <v>0</v>
      </c>
    </row>
    <row r="145" spans="1:8" ht="25.5">
      <c r="A145" s="100" t="s">
        <v>376</v>
      </c>
      <c r="B145" s="189" t="s">
        <v>207</v>
      </c>
      <c r="C145" s="44" t="s">
        <v>85</v>
      </c>
      <c r="D145" s="163" t="s">
        <v>79</v>
      </c>
      <c r="E145" s="163" t="s">
        <v>291</v>
      </c>
      <c r="F145" s="7"/>
      <c r="G145" s="88">
        <f>SUM(G146:G150)</f>
        <v>0</v>
      </c>
      <c r="H145" s="88">
        <f>SUM(H146:H150)</f>
        <v>0</v>
      </c>
    </row>
    <row r="146" spans="1:8" ht="38.25">
      <c r="A146" s="9" t="s">
        <v>377</v>
      </c>
      <c r="B146" s="189" t="s">
        <v>207</v>
      </c>
      <c r="C146" s="45" t="s">
        <v>85</v>
      </c>
      <c r="D146" s="45" t="s">
        <v>79</v>
      </c>
      <c r="E146" s="45" t="s">
        <v>291</v>
      </c>
      <c r="F146" s="7" t="s">
        <v>169</v>
      </c>
      <c r="G146" s="110">
        <v>0</v>
      </c>
      <c r="H146" s="110">
        <v>0</v>
      </c>
    </row>
    <row r="147" spans="1:8" ht="38.25">
      <c r="A147" s="9" t="s">
        <v>378</v>
      </c>
      <c r="B147" s="189" t="s">
        <v>207</v>
      </c>
      <c r="C147" s="45" t="s">
        <v>85</v>
      </c>
      <c r="D147" s="45" t="s">
        <v>79</v>
      </c>
      <c r="E147" s="45" t="s">
        <v>291</v>
      </c>
      <c r="F147" s="7" t="s">
        <v>169</v>
      </c>
      <c r="G147" s="110">
        <v>0</v>
      </c>
      <c r="H147" s="110">
        <v>0</v>
      </c>
    </row>
    <row r="148" spans="1:8" ht="38.25">
      <c r="A148" s="9" t="s">
        <v>379</v>
      </c>
      <c r="B148" s="189" t="s">
        <v>207</v>
      </c>
      <c r="C148" s="45" t="s">
        <v>85</v>
      </c>
      <c r="D148" s="45" t="s">
        <v>79</v>
      </c>
      <c r="E148" s="45" t="s">
        <v>291</v>
      </c>
      <c r="F148" s="7" t="s">
        <v>201</v>
      </c>
      <c r="G148" s="136">
        <v>0</v>
      </c>
      <c r="H148" s="136">
        <v>0</v>
      </c>
    </row>
    <row r="149" spans="1:8" ht="38.25">
      <c r="A149" s="9" t="s">
        <v>380</v>
      </c>
      <c r="B149" s="189" t="s">
        <v>207</v>
      </c>
      <c r="C149" s="45" t="s">
        <v>85</v>
      </c>
      <c r="D149" s="45" t="s">
        <v>79</v>
      </c>
      <c r="E149" s="45" t="s">
        <v>291</v>
      </c>
      <c r="F149" s="7" t="s">
        <v>201</v>
      </c>
      <c r="G149" s="136">
        <v>0</v>
      </c>
      <c r="H149" s="136">
        <v>0</v>
      </c>
    </row>
    <row r="150" spans="1:8" ht="38.25">
      <c r="A150" s="9" t="s">
        <v>381</v>
      </c>
      <c r="B150" s="189" t="s">
        <v>207</v>
      </c>
      <c r="C150" s="45" t="s">
        <v>85</v>
      </c>
      <c r="D150" s="45" t="s">
        <v>79</v>
      </c>
      <c r="E150" s="45" t="s">
        <v>291</v>
      </c>
      <c r="F150" s="7" t="s">
        <v>201</v>
      </c>
      <c r="G150" s="136">
        <v>0</v>
      </c>
      <c r="H150" s="136">
        <v>0</v>
      </c>
    </row>
    <row r="151" spans="1:8" ht="38.25">
      <c r="A151" s="19" t="s">
        <v>382</v>
      </c>
      <c r="B151" s="190" t="s">
        <v>207</v>
      </c>
      <c r="C151" s="44" t="s">
        <v>85</v>
      </c>
      <c r="D151" s="44" t="s">
        <v>79</v>
      </c>
      <c r="E151" s="44" t="s">
        <v>447</v>
      </c>
      <c r="F151" s="48"/>
      <c r="G151" s="107">
        <f>G152+G153</f>
        <v>0</v>
      </c>
      <c r="H151" s="107">
        <f>H152+H153</f>
        <v>0</v>
      </c>
    </row>
    <row r="152" spans="1:8" ht="25.5">
      <c r="A152" s="9" t="s">
        <v>153</v>
      </c>
      <c r="B152" s="189" t="s">
        <v>207</v>
      </c>
      <c r="C152" s="45" t="s">
        <v>85</v>
      </c>
      <c r="D152" s="45" t="s">
        <v>79</v>
      </c>
      <c r="E152" s="45" t="s">
        <v>447</v>
      </c>
      <c r="F152" s="7" t="s">
        <v>135</v>
      </c>
      <c r="G152" s="110">
        <v>0</v>
      </c>
      <c r="H152" s="110">
        <v>0</v>
      </c>
    </row>
    <row r="153" spans="1:8" ht="12.75">
      <c r="A153" s="9" t="s">
        <v>284</v>
      </c>
      <c r="B153" s="189" t="s">
        <v>207</v>
      </c>
      <c r="C153" s="45" t="s">
        <v>85</v>
      </c>
      <c r="D153" s="45" t="s">
        <v>79</v>
      </c>
      <c r="E153" s="45" t="s">
        <v>447</v>
      </c>
      <c r="F153" s="7" t="s">
        <v>285</v>
      </c>
      <c r="G153" s="110">
        <v>0</v>
      </c>
      <c r="H153" s="110">
        <v>0</v>
      </c>
    </row>
    <row r="154" spans="1:8" ht="15.75">
      <c r="A154" s="19" t="s">
        <v>4</v>
      </c>
      <c r="B154" s="190" t="s">
        <v>207</v>
      </c>
      <c r="C154" s="44" t="s">
        <v>85</v>
      </c>
      <c r="D154" s="44" t="s">
        <v>79</v>
      </c>
      <c r="E154" s="44" t="s">
        <v>19</v>
      </c>
      <c r="F154" s="48"/>
      <c r="G154" s="107">
        <f>G155</f>
        <v>300000</v>
      </c>
      <c r="H154" s="107">
        <f>H155</f>
        <v>200000</v>
      </c>
    </row>
    <row r="155" spans="1:8" ht="25.5">
      <c r="A155" s="9" t="s">
        <v>153</v>
      </c>
      <c r="B155" s="189" t="s">
        <v>207</v>
      </c>
      <c r="C155" s="45" t="s">
        <v>85</v>
      </c>
      <c r="D155" s="45" t="s">
        <v>79</v>
      </c>
      <c r="E155" s="45" t="s">
        <v>19</v>
      </c>
      <c r="F155" s="7" t="s">
        <v>135</v>
      </c>
      <c r="G155" s="110">
        <v>300000</v>
      </c>
      <c r="H155" s="110">
        <v>200000</v>
      </c>
    </row>
    <row r="156" spans="1:8" ht="38.25">
      <c r="A156" s="9" t="s">
        <v>321</v>
      </c>
      <c r="B156" s="189" t="s">
        <v>207</v>
      </c>
      <c r="C156" s="45" t="s">
        <v>85</v>
      </c>
      <c r="D156" s="45" t="s">
        <v>79</v>
      </c>
      <c r="E156" s="45" t="s">
        <v>19</v>
      </c>
      <c r="F156" s="7" t="s">
        <v>320</v>
      </c>
      <c r="G156" s="110">
        <v>0</v>
      </c>
      <c r="H156" s="110">
        <v>0</v>
      </c>
    </row>
    <row r="157" spans="1:8" ht="25.5">
      <c r="A157" s="19" t="s">
        <v>383</v>
      </c>
      <c r="B157" s="190" t="s">
        <v>207</v>
      </c>
      <c r="C157" s="44" t="s">
        <v>85</v>
      </c>
      <c r="D157" s="44" t="s">
        <v>79</v>
      </c>
      <c r="E157" s="44" t="s">
        <v>448</v>
      </c>
      <c r="F157" s="48"/>
      <c r="G157" s="107">
        <f>G158</f>
        <v>0</v>
      </c>
      <c r="H157" s="107">
        <f>H158</f>
        <v>0</v>
      </c>
    </row>
    <row r="158" spans="1:8" ht="25.5">
      <c r="A158" s="9" t="s">
        <v>153</v>
      </c>
      <c r="B158" s="189" t="s">
        <v>207</v>
      </c>
      <c r="C158" s="45" t="s">
        <v>85</v>
      </c>
      <c r="D158" s="45" t="s">
        <v>79</v>
      </c>
      <c r="E158" s="45" t="s">
        <v>448</v>
      </c>
      <c r="F158" s="7" t="s">
        <v>135</v>
      </c>
      <c r="G158" s="110">
        <v>0</v>
      </c>
      <c r="H158" s="110">
        <v>0</v>
      </c>
    </row>
    <row r="159" spans="1:8" ht="15.75">
      <c r="A159" s="19" t="s">
        <v>3</v>
      </c>
      <c r="B159" s="189" t="s">
        <v>207</v>
      </c>
      <c r="C159" s="44" t="s">
        <v>85</v>
      </c>
      <c r="D159" s="44" t="s">
        <v>79</v>
      </c>
      <c r="E159" s="44" t="s">
        <v>20</v>
      </c>
      <c r="F159" s="48"/>
      <c r="G159" s="88">
        <f>G160</f>
        <v>1251131.1400000001</v>
      </c>
      <c r="H159" s="88">
        <f>H160</f>
        <v>900000</v>
      </c>
    </row>
    <row r="160" spans="1:8" ht="25.5">
      <c r="A160" s="9" t="s">
        <v>153</v>
      </c>
      <c r="B160" s="189" t="s">
        <v>207</v>
      </c>
      <c r="C160" s="45" t="s">
        <v>85</v>
      </c>
      <c r="D160" s="45" t="s">
        <v>79</v>
      </c>
      <c r="E160" s="45" t="s">
        <v>20</v>
      </c>
      <c r="F160" s="7" t="s">
        <v>135</v>
      </c>
      <c r="G160" s="136">
        <f>1600000-348868.86</f>
        <v>1251131.1400000001</v>
      </c>
      <c r="H160" s="136">
        <v>900000</v>
      </c>
    </row>
    <row r="161" spans="1:8" ht="38.25">
      <c r="A161" s="120" t="s">
        <v>384</v>
      </c>
      <c r="B161" s="190" t="s">
        <v>207</v>
      </c>
      <c r="C161" s="44" t="s">
        <v>85</v>
      </c>
      <c r="D161" s="44" t="s">
        <v>79</v>
      </c>
      <c r="E161" s="44" t="s">
        <v>449</v>
      </c>
      <c r="F161" s="48"/>
      <c r="G161" s="107">
        <f>G162</f>
        <v>0</v>
      </c>
      <c r="H161" s="107">
        <f>H162</f>
        <v>0</v>
      </c>
    </row>
    <row r="162" spans="1:8" ht="25.5">
      <c r="A162" s="9" t="s">
        <v>153</v>
      </c>
      <c r="B162" s="189" t="s">
        <v>207</v>
      </c>
      <c r="C162" s="45" t="s">
        <v>85</v>
      </c>
      <c r="D162" s="45" t="s">
        <v>79</v>
      </c>
      <c r="E162" s="45" t="s">
        <v>449</v>
      </c>
      <c r="F162" s="7" t="s">
        <v>135</v>
      </c>
      <c r="G162" s="110">
        <v>0</v>
      </c>
      <c r="H162" s="110">
        <v>0</v>
      </c>
    </row>
    <row r="163" spans="1:8" ht="12.75">
      <c r="A163" s="96" t="s">
        <v>240</v>
      </c>
      <c r="B163" s="189" t="s">
        <v>207</v>
      </c>
      <c r="C163" s="13" t="s">
        <v>85</v>
      </c>
      <c r="D163" s="13" t="s">
        <v>86</v>
      </c>
      <c r="E163" s="6"/>
      <c r="F163" s="13"/>
      <c r="G163" s="144">
        <f>G164+G166+G168+G171+G173+G176+G179+G181</f>
        <v>240000</v>
      </c>
      <c r="H163" s="144">
        <f>H164+H166+H168+H171+H173+H176+H179+H181</f>
        <v>240000</v>
      </c>
    </row>
    <row r="164" spans="1:8" ht="51">
      <c r="A164" s="121" t="s">
        <v>385</v>
      </c>
      <c r="B164" s="192" t="s">
        <v>207</v>
      </c>
      <c r="C164" s="102" t="s">
        <v>85</v>
      </c>
      <c r="D164" s="103" t="s">
        <v>86</v>
      </c>
      <c r="E164" s="101" t="s">
        <v>450</v>
      </c>
      <c r="F164" s="103"/>
      <c r="G164" s="142">
        <f>G165</f>
        <v>0</v>
      </c>
      <c r="H164" s="142">
        <f>H165</f>
        <v>0</v>
      </c>
    </row>
    <row r="165" spans="1:8" ht="38.25">
      <c r="A165" s="9" t="s">
        <v>386</v>
      </c>
      <c r="B165" s="189" t="s">
        <v>207</v>
      </c>
      <c r="C165" s="38" t="s">
        <v>85</v>
      </c>
      <c r="D165" s="16" t="s">
        <v>86</v>
      </c>
      <c r="E165" s="7" t="s">
        <v>450</v>
      </c>
      <c r="F165" s="16" t="s">
        <v>168</v>
      </c>
      <c r="G165" s="208">
        <v>0</v>
      </c>
      <c r="H165" s="208">
        <v>0</v>
      </c>
    </row>
    <row r="166" spans="1:8" ht="89.25">
      <c r="A166" s="97" t="s">
        <v>387</v>
      </c>
      <c r="B166" s="189" t="s">
        <v>207</v>
      </c>
      <c r="C166" s="37" t="s">
        <v>85</v>
      </c>
      <c r="D166" s="37" t="s">
        <v>86</v>
      </c>
      <c r="E166" s="37" t="s">
        <v>350</v>
      </c>
      <c r="F166" s="37"/>
      <c r="G166" s="145">
        <f>G167</f>
        <v>0</v>
      </c>
      <c r="H166" s="145">
        <f>H167</f>
        <v>0</v>
      </c>
    </row>
    <row r="167" spans="1:8" ht="38.25">
      <c r="A167" s="122" t="s">
        <v>252</v>
      </c>
      <c r="B167" s="189" t="s">
        <v>207</v>
      </c>
      <c r="C167" s="38" t="s">
        <v>85</v>
      </c>
      <c r="D167" s="38" t="s">
        <v>86</v>
      </c>
      <c r="E167" s="38" t="s">
        <v>350</v>
      </c>
      <c r="F167" s="38" t="s">
        <v>201</v>
      </c>
      <c r="G167" s="208">
        <v>0</v>
      </c>
      <c r="H167" s="208">
        <v>0</v>
      </c>
    </row>
    <row r="168" spans="1:8" ht="38.25">
      <c r="A168" s="121" t="s">
        <v>388</v>
      </c>
      <c r="B168" s="192" t="s">
        <v>207</v>
      </c>
      <c r="C168" s="102" t="s">
        <v>85</v>
      </c>
      <c r="D168" s="103" t="s">
        <v>86</v>
      </c>
      <c r="E168" s="101" t="s">
        <v>451</v>
      </c>
      <c r="F168" s="103"/>
      <c r="G168" s="142">
        <f>G169+G170</f>
        <v>0</v>
      </c>
      <c r="H168" s="142">
        <f>H169+H170</f>
        <v>0</v>
      </c>
    </row>
    <row r="169" spans="1:8" ht="25.5">
      <c r="A169" s="9" t="s">
        <v>389</v>
      </c>
      <c r="B169" s="189" t="s">
        <v>207</v>
      </c>
      <c r="C169" s="38" t="s">
        <v>85</v>
      </c>
      <c r="D169" s="16" t="s">
        <v>86</v>
      </c>
      <c r="E169" s="7" t="s">
        <v>451</v>
      </c>
      <c r="F169" s="16" t="s">
        <v>452</v>
      </c>
      <c r="G169" s="208">
        <v>0</v>
      </c>
      <c r="H169" s="208">
        <v>0</v>
      </c>
    </row>
    <row r="170" spans="1:8" ht="25.5">
      <c r="A170" s="9" t="s">
        <v>153</v>
      </c>
      <c r="B170" s="189" t="s">
        <v>207</v>
      </c>
      <c r="C170" s="38" t="s">
        <v>85</v>
      </c>
      <c r="D170" s="16" t="s">
        <v>86</v>
      </c>
      <c r="E170" s="7" t="s">
        <v>451</v>
      </c>
      <c r="F170" s="16" t="s">
        <v>135</v>
      </c>
      <c r="G170" s="208">
        <v>0</v>
      </c>
      <c r="H170" s="208">
        <v>0</v>
      </c>
    </row>
    <row r="171" spans="1:8" ht="25.5">
      <c r="A171" s="121" t="s">
        <v>390</v>
      </c>
      <c r="B171" s="192" t="s">
        <v>207</v>
      </c>
      <c r="C171" s="102" t="s">
        <v>85</v>
      </c>
      <c r="D171" s="103" t="s">
        <v>86</v>
      </c>
      <c r="E171" s="101" t="s">
        <v>453</v>
      </c>
      <c r="F171" s="103"/>
      <c r="G171" s="142">
        <f>G172</f>
        <v>0</v>
      </c>
      <c r="H171" s="142">
        <f>H172</f>
        <v>0</v>
      </c>
    </row>
    <row r="172" spans="1:8" ht="25.5">
      <c r="A172" s="9" t="s">
        <v>153</v>
      </c>
      <c r="B172" s="189" t="s">
        <v>207</v>
      </c>
      <c r="C172" s="38" t="s">
        <v>85</v>
      </c>
      <c r="D172" s="16" t="s">
        <v>86</v>
      </c>
      <c r="E172" s="7" t="s">
        <v>453</v>
      </c>
      <c r="F172" s="16" t="s">
        <v>135</v>
      </c>
      <c r="G172" s="208">
        <v>0</v>
      </c>
      <c r="H172" s="208">
        <v>0</v>
      </c>
    </row>
    <row r="173" spans="1:8" ht="12.75">
      <c r="A173" s="100" t="s">
        <v>330</v>
      </c>
      <c r="B173" s="192" t="s">
        <v>207</v>
      </c>
      <c r="C173" s="102" t="s">
        <v>85</v>
      </c>
      <c r="D173" s="103" t="s">
        <v>86</v>
      </c>
      <c r="E173" s="101" t="s">
        <v>331</v>
      </c>
      <c r="F173" s="103"/>
      <c r="G173" s="142">
        <f>G174+G175</f>
        <v>240000</v>
      </c>
      <c r="H173" s="142">
        <f>H174+H175</f>
        <v>240000</v>
      </c>
    </row>
    <row r="174" spans="1:8" ht="25.5">
      <c r="A174" s="9" t="s">
        <v>153</v>
      </c>
      <c r="B174" s="189" t="s">
        <v>207</v>
      </c>
      <c r="C174" s="38" t="s">
        <v>85</v>
      </c>
      <c r="D174" s="16" t="s">
        <v>86</v>
      </c>
      <c r="E174" s="7" t="s">
        <v>331</v>
      </c>
      <c r="F174" s="16" t="s">
        <v>135</v>
      </c>
      <c r="G174" s="208">
        <v>240000</v>
      </c>
      <c r="H174" s="208">
        <v>240000</v>
      </c>
    </row>
    <row r="175" spans="1:8" ht="25.5">
      <c r="A175" s="9" t="s">
        <v>391</v>
      </c>
      <c r="B175" s="189" t="s">
        <v>207</v>
      </c>
      <c r="C175" s="38" t="s">
        <v>85</v>
      </c>
      <c r="D175" s="16" t="s">
        <v>86</v>
      </c>
      <c r="E175" s="7" t="s">
        <v>331</v>
      </c>
      <c r="F175" s="16" t="s">
        <v>135</v>
      </c>
      <c r="G175" s="208">
        <v>0</v>
      </c>
      <c r="H175" s="208">
        <v>0</v>
      </c>
    </row>
    <row r="176" spans="1:8" ht="38.25">
      <c r="A176" s="121" t="s">
        <v>392</v>
      </c>
      <c r="B176" s="192" t="s">
        <v>207</v>
      </c>
      <c r="C176" s="102" t="s">
        <v>85</v>
      </c>
      <c r="D176" s="103" t="s">
        <v>86</v>
      </c>
      <c r="E176" s="101" t="s">
        <v>454</v>
      </c>
      <c r="F176" s="103"/>
      <c r="G176" s="142">
        <f>G177+G178</f>
        <v>0</v>
      </c>
      <c r="H176" s="142">
        <f>H177+H178</f>
        <v>0</v>
      </c>
    </row>
    <row r="177" spans="1:8" ht="25.5">
      <c r="A177" s="123" t="s">
        <v>389</v>
      </c>
      <c r="B177" s="189" t="s">
        <v>207</v>
      </c>
      <c r="C177" s="38" t="s">
        <v>85</v>
      </c>
      <c r="D177" s="16" t="s">
        <v>86</v>
      </c>
      <c r="E177" s="7" t="s">
        <v>454</v>
      </c>
      <c r="F177" s="16" t="s">
        <v>452</v>
      </c>
      <c r="G177" s="208">
        <v>0</v>
      </c>
      <c r="H177" s="208">
        <v>0</v>
      </c>
    </row>
    <row r="178" spans="1:8" ht="25.5">
      <c r="A178" s="9" t="s">
        <v>153</v>
      </c>
      <c r="B178" s="189" t="s">
        <v>207</v>
      </c>
      <c r="C178" s="38" t="s">
        <v>85</v>
      </c>
      <c r="D178" s="16" t="s">
        <v>86</v>
      </c>
      <c r="E178" s="7" t="s">
        <v>454</v>
      </c>
      <c r="F178" s="16" t="s">
        <v>135</v>
      </c>
      <c r="G178" s="208">
        <v>0</v>
      </c>
      <c r="H178" s="208">
        <v>0</v>
      </c>
    </row>
    <row r="179" spans="1:8" ht="51">
      <c r="A179" s="100" t="s">
        <v>393</v>
      </c>
      <c r="B179" s="192" t="s">
        <v>207</v>
      </c>
      <c r="C179" s="102" t="s">
        <v>85</v>
      </c>
      <c r="D179" s="103" t="s">
        <v>86</v>
      </c>
      <c r="E179" s="101" t="s">
        <v>455</v>
      </c>
      <c r="F179" s="103"/>
      <c r="G179" s="142">
        <f>G180</f>
        <v>0</v>
      </c>
      <c r="H179" s="142">
        <f>H180</f>
        <v>0</v>
      </c>
    </row>
    <row r="180" spans="1:8" ht="12.75">
      <c r="A180" s="9" t="s">
        <v>284</v>
      </c>
      <c r="B180" s="189" t="s">
        <v>207</v>
      </c>
      <c r="C180" s="38" t="s">
        <v>85</v>
      </c>
      <c r="D180" s="16" t="s">
        <v>86</v>
      </c>
      <c r="E180" s="7" t="s">
        <v>455</v>
      </c>
      <c r="F180" s="16" t="s">
        <v>285</v>
      </c>
      <c r="G180" s="208"/>
      <c r="H180" s="208"/>
    </row>
    <row r="181" spans="1:8" ht="51">
      <c r="A181" s="100" t="s">
        <v>394</v>
      </c>
      <c r="B181" s="192" t="s">
        <v>207</v>
      </c>
      <c r="C181" s="102" t="s">
        <v>85</v>
      </c>
      <c r="D181" s="103" t="s">
        <v>86</v>
      </c>
      <c r="E181" s="101" t="s">
        <v>456</v>
      </c>
      <c r="F181" s="103"/>
      <c r="G181" s="142">
        <f>G182</f>
        <v>0</v>
      </c>
      <c r="H181" s="142">
        <f>H182</f>
        <v>0</v>
      </c>
    </row>
    <row r="182" spans="1:8" ht="12.75">
      <c r="A182" s="9" t="s">
        <v>284</v>
      </c>
      <c r="B182" s="189" t="s">
        <v>207</v>
      </c>
      <c r="C182" s="38" t="s">
        <v>85</v>
      </c>
      <c r="D182" s="16" t="s">
        <v>86</v>
      </c>
      <c r="E182" s="7" t="s">
        <v>456</v>
      </c>
      <c r="F182" s="16" t="s">
        <v>285</v>
      </c>
      <c r="G182" s="208"/>
      <c r="H182" s="208"/>
    </row>
    <row r="183" spans="1:8" ht="12.75">
      <c r="A183" s="26" t="s">
        <v>202</v>
      </c>
      <c r="B183" s="189" t="s">
        <v>207</v>
      </c>
      <c r="C183" s="13" t="s">
        <v>85</v>
      </c>
      <c r="D183" s="49" t="s">
        <v>88</v>
      </c>
      <c r="E183" s="6"/>
      <c r="F183" s="49"/>
      <c r="G183" s="146">
        <f>G184+G186+G188+G190+G194+G196+G198+G200+G203+G192+G206</f>
        <v>1500000</v>
      </c>
      <c r="H183" s="146">
        <f>H184+H186+H188+H190+H194+H196+H198+H200+H203+H192+H206</f>
        <v>300000</v>
      </c>
    </row>
    <row r="184" spans="1:8" ht="38.25">
      <c r="A184" s="18" t="s">
        <v>332</v>
      </c>
      <c r="B184" s="189" t="s">
        <v>207</v>
      </c>
      <c r="C184" s="37" t="s">
        <v>85</v>
      </c>
      <c r="D184" s="15" t="s">
        <v>88</v>
      </c>
      <c r="E184" s="101" t="s">
        <v>333</v>
      </c>
      <c r="F184" s="103"/>
      <c r="G184" s="142">
        <f>G185</f>
        <v>0</v>
      </c>
      <c r="H184" s="142">
        <f>H185</f>
        <v>0</v>
      </c>
    </row>
    <row r="185" spans="1:8" ht="12.75">
      <c r="A185" s="9" t="s">
        <v>284</v>
      </c>
      <c r="B185" s="189" t="s">
        <v>207</v>
      </c>
      <c r="C185" s="38" t="s">
        <v>85</v>
      </c>
      <c r="D185" s="16" t="s">
        <v>88</v>
      </c>
      <c r="E185" s="7" t="s">
        <v>333</v>
      </c>
      <c r="F185" s="16" t="s">
        <v>285</v>
      </c>
      <c r="G185" s="207"/>
      <c r="H185" s="207"/>
    </row>
    <row r="186" spans="1:8" ht="38.25">
      <c r="A186" s="100" t="s">
        <v>395</v>
      </c>
      <c r="B186" s="192" t="s">
        <v>207</v>
      </c>
      <c r="C186" s="102" t="s">
        <v>85</v>
      </c>
      <c r="D186" s="103" t="s">
        <v>88</v>
      </c>
      <c r="E186" s="101" t="s">
        <v>457</v>
      </c>
      <c r="F186" s="103"/>
      <c r="G186" s="142">
        <f>G187</f>
        <v>0</v>
      </c>
      <c r="H186" s="142">
        <f>H187</f>
        <v>0</v>
      </c>
    </row>
    <row r="187" spans="1:8" ht="25.5">
      <c r="A187" s="9" t="s">
        <v>153</v>
      </c>
      <c r="B187" s="189" t="s">
        <v>207</v>
      </c>
      <c r="C187" s="38" t="s">
        <v>85</v>
      </c>
      <c r="D187" s="16" t="s">
        <v>88</v>
      </c>
      <c r="E187" s="7" t="s">
        <v>457</v>
      </c>
      <c r="F187" s="16" t="s">
        <v>135</v>
      </c>
      <c r="G187" s="207"/>
      <c r="H187" s="207"/>
    </row>
    <row r="188" spans="1:8" ht="25.5">
      <c r="A188" s="100" t="s">
        <v>396</v>
      </c>
      <c r="B188" s="192" t="s">
        <v>207</v>
      </c>
      <c r="C188" s="102" t="s">
        <v>85</v>
      </c>
      <c r="D188" s="103" t="s">
        <v>88</v>
      </c>
      <c r="E188" s="101" t="s">
        <v>71</v>
      </c>
      <c r="F188" s="103"/>
      <c r="G188" s="142">
        <f>G189</f>
        <v>0</v>
      </c>
      <c r="H188" s="142">
        <f>H189</f>
        <v>0</v>
      </c>
    </row>
    <row r="189" spans="1:8" ht="38.25">
      <c r="A189" s="9" t="s">
        <v>386</v>
      </c>
      <c r="B189" s="189" t="s">
        <v>207</v>
      </c>
      <c r="C189" s="38" t="s">
        <v>85</v>
      </c>
      <c r="D189" s="16" t="s">
        <v>88</v>
      </c>
      <c r="E189" s="7" t="s">
        <v>71</v>
      </c>
      <c r="F189" s="16" t="s">
        <v>168</v>
      </c>
      <c r="G189" s="207"/>
      <c r="H189" s="207"/>
    </row>
    <row r="190" spans="1:8" ht="25.5">
      <c r="A190" s="18" t="s">
        <v>397</v>
      </c>
      <c r="B190" s="189" t="s">
        <v>207</v>
      </c>
      <c r="C190" s="37" t="s">
        <v>85</v>
      </c>
      <c r="D190" s="15" t="s">
        <v>88</v>
      </c>
      <c r="E190" s="101" t="s">
        <v>458</v>
      </c>
      <c r="F190" s="103"/>
      <c r="G190" s="142">
        <f>G191</f>
        <v>0</v>
      </c>
      <c r="H190" s="142">
        <f>H191</f>
        <v>0</v>
      </c>
    </row>
    <row r="191" spans="1:8" ht="12.75">
      <c r="A191" s="9" t="s">
        <v>284</v>
      </c>
      <c r="B191" s="189" t="s">
        <v>207</v>
      </c>
      <c r="C191" s="38" t="s">
        <v>85</v>
      </c>
      <c r="D191" s="16" t="s">
        <v>88</v>
      </c>
      <c r="E191" s="7" t="s">
        <v>458</v>
      </c>
      <c r="F191" s="16" t="s">
        <v>285</v>
      </c>
      <c r="G191" s="207"/>
      <c r="H191" s="207"/>
    </row>
    <row r="192" spans="1:8" ht="38.25">
      <c r="A192" s="100" t="s">
        <v>398</v>
      </c>
      <c r="B192" s="192" t="s">
        <v>207</v>
      </c>
      <c r="C192" s="102" t="s">
        <v>85</v>
      </c>
      <c r="D192" s="103" t="s">
        <v>88</v>
      </c>
      <c r="E192" s="101" t="s">
        <v>310</v>
      </c>
      <c r="F192" s="103"/>
      <c r="G192" s="142">
        <f>G193</f>
        <v>1500000</v>
      </c>
      <c r="H192" s="142">
        <f>H193</f>
        <v>300000</v>
      </c>
    </row>
    <row r="193" spans="1:8" ht="25.5">
      <c r="A193" s="9" t="s">
        <v>153</v>
      </c>
      <c r="B193" s="189" t="s">
        <v>207</v>
      </c>
      <c r="C193" s="38" t="s">
        <v>85</v>
      </c>
      <c r="D193" s="16" t="s">
        <v>88</v>
      </c>
      <c r="E193" s="7" t="s">
        <v>310</v>
      </c>
      <c r="F193" s="16" t="s">
        <v>135</v>
      </c>
      <c r="G193" s="207">
        <v>1500000</v>
      </c>
      <c r="H193" s="207">
        <v>300000</v>
      </c>
    </row>
    <row r="194" spans="1:8" ht="51">
      <c r="A194" s="100" t="s">
        <v>399</v>
      </c>
      <c r="B194" s="192" t="s">
        <v>207</v>
      </c>
      <c r="C194" s="102" t="s">
        <v>85</v>
      </c>
      <c r="D194" s="103" t="s">
        <v>88</v>
      </c>
      <c r="E194" s="101" t="s">
        <v>459</v>
      </c>
      <c r="F194" s="103"/>
      <c r="G194" s="142">
        <f>G195</f>
        <v>0</v>
      </c>
      <c r="H194" s="142">
        <f>H195</f>
        <v>0</v>
      </c>
    </row>
    <row r="195" spans="1:8" ht="12.75">
      <c r="A195" s="9" t="s">
        <v>284</v>
      </c>
      <c r="B195" s="189" t="s">
        <v>207</v>
      </c>
      <c r="C195" s="38" t="s">
        <v>85</v>
      </c>
      <c r="D195" s="16" t="s">
        <v>88</v>
      </c>
      <c r="E195" s="7" t="s">
        <v>459</v>
      </c>
      <c r="F195" s="16" t="s">
        <v>285</v>
      </c>
      <c r="G195" s="207">
        <v>0</v>
      </c>
      <c r="H195" s="207">
        <v>0</v>
      </c>
    </row>
    <row r="196" spans="1:8" ht="38.25">
      <c r="A196" s="100" t="s">
        <v>400</v>
      </c>
      <c r="B196" s="192" t="s">
        <v>207</v>
      </c>
      <c r="C196" s="102" t="s">
        <v>85</v>
      </c>
      <c r="D196" s="103" t="s">
        <v>88</v>
      </c>
      <c r="E196" s="101" t="s">
        <v>460</v>
      </c>
      <c r="F196" s="103"/>
      <c r="G196" s="142">
        <f>G197</f>
        <v>0</v>
      </c>
      <c r="H196" s="142">
        <f>H197</f>
        <v>0</v>
      </c>
    </row>
    <row r="197" spans="1:8" ht="12.75">
      <c r="A197" s="9" t="s">
        <v>284</v>
      </c>
      <c r="B197" s="189" t="s">
        <v>207</v>
      </c>
      <c r="C197" s="38" t="s">
        <v>85</v>
      </c>
      <c r="D197" s="16" t="s">
        <v>88</v>
      </c>
      <c r="E197" s="7" t="s">
        <v>460</v>
      </c>
      <c r="F197" s="16" t="s">
        <v>285</v>
      </c>
      <c r="G197" s="207">
        <v>0</v>
      </c>
      <c r="H197" s="207">
        <v>0</v>
      </c>
    </row>
    <row r="198" spans="1:8" ht="51">
      <c r="A198" s="100" t="s">
        <v>401</v>
      </c>
      <c r="B198" s="192" t="s">
        <v>207</v>
      </c>
      <c r="C198" s="102" t="s">
        <v>85</v>
      </c>
      <c r="D198" s="103" t="s">
        <v>88</v>
      </c>
      <c r="E198" s="101" t="s">
        <v>461</v>
      </c>
      <c r="F198" s="103"/>
      <c r="G198" s="142">
        <f>G199</f>
        <v>0</v>
      </c>
      <c r="H198" s="142">
        <f>H199</f>
        <v>0</v>
      </c>
    </row>
    <row r="199" spans="1:8" ht="25.5">
      <c r="A199" s="9" t="s">
        <v>153</v>
      </c>
      <c r="B199" s="189" t="s">
        <v>207</v>
      </c>
      <c r="C199" s="38" t="s">
        <v>85</v>
      </c>
      <c r="D199" s="16" t="s">
        <v>88</v>
      </c>
      <c r="E199" s="7" t="s">
        <v>461</v>
      </c>
      <c r="F199" s="16" t="s">
        <v>135</v>
      </c>
      <c r="G199" s="207">
        <v>0</v>
      </c>
      <c r="H199" s="207">
        <v>0</v>
      </c>
    </row>
    <row r="200" spans="1:8" ht="12.75">
      <c r="A200" s="18" t="s">
        <v>402</v>
      </c>
      <c r="B200" s="189" t="s">
        <v>207</v>
      </c>
      <c r="C200" s="37" t="s">
        <v>85</v>
      </c>
      <c r="D200" s="15" t="s">
        <v>88</v>
      </c>
      <c r="E200" s="6" t="s">
        <v>241</v>
      </c>
      <c r="F200" s="15"/>
      <c r="G200" s="107">
        <f>G201+G202</f>
        <v>0</v>
      </c>
      <c r="H200" s="107">
        <f>H201+H202</f>
        <v>0</v>
      </c>
    </row>
    <row r="201" spans="1:8" ht="25.5">
      <c r="A201" s="9" t="s">
        <v>209</v>
      </c>
      <c r="B201" s="189" t="s">
        <v>207</v>
      </c>
      <c r="C201" s="38" t="s">
        <v>85</v>
      </c>
      <c r="D201" s="16" t="s">
        <v>88</v>
      </c>
      <c r="E201" s="7" t="s">
        <v>241</v>
      </c>
      <c r="F201" s="16" t="s">
        <v>135</v>
      </c>
      <c r="G201" s="207">
        <v>0</v>
      </c>
      <c r="H201" s="207">
        <v>0</v>
      </c>
    </row>
    <row r="202" spans="1:8" ht="25.5">
      <c r="A202" s="9" t="s">
        <v>403</v>
      </c>
      <c r="B202" s="189" t="s">
        <v>207</v>
      </c>
      <c r="C202" s="38" t="s">
        <v>85</v>
      </c>
      <c r="D202" s="16" t="s">
        <v>88</v>
      </c>
      <c r="E202" s="7" t="s">
        <v>241</v>
      </c>
      <c r="F202" s="16" t="s">
        <v>135</v>
      </c>
      <c r="G202" s="207">
        <v>0</v>
      </c>
      <c r="H202" s="207">
        <v>0</v>
      </c>
    </row>
    <row r="203" spans="1:8" ht="12.75">
      <c r="A203" s="18" t="s">
        <v>404</v>
      </c>
      <c r="B203" s="189" t="s">
        <v>207</v>
      </c>
      <c r="C203" s="37" t="s">
        <v>85</v>
      </c>
      <c r="D203" s="15" t="s">
        <v>88</v>
      </c>
      <c r="E203" s="6" t="s">
        <v>239</v>
      </c>
      <c r="F203" s="15"/>
      <c r="G203" s="107">
        <f aca="true" t="shared" si="2" ref="G203:H206">G204</f>
        <v>0</v>
      </c>
      <c r="H203" s="107">
        <f t="shared" si="2"/>
        <v>0</v>
      </c>
    </row>
    <row r="204" spans="1:8" ht="25.5">
      <c r="A204" s="9" t="s">
        <v>403</v>
      </c>
      <c r="B204" s="189" t="s">
        <v>207</v>
      </c>
      <c r="C204" s="38" t="s">
        <v>85</v>
      </c>
      <c r="D204" s="16" t="s">
        <v>88</v>
      </c>
      <c r="E204" s="7" t="s">
        <v>239</v>
      </c>
      <c r="F204" s="16" t="s">
        <v>135</v>
      </c>
      <c r="G204" s="207">
        <v>0</v>
      </c>
      <c r="H204" s="207">
        <v>0</v>
      </c>
    </row>
    <row r="205" spans="1:8" ht="38.25">
      <c r="A205" s="9" t="s">
        <v>524</v>
      </c>
      <c r="B205" s="189" t="s">
        <v>207</v>
      </c>
      <c r="C205" s="38" t="s">
        <v>85</v>
      </c>
      <c r="D205" s="16" t="s">
        <v>88</v>
      </c>
      <c r="E205" s="7" t="s">
        <v>239</v>
      </c>
      <c r="F205" s="16" t="s">
        <v>135</v>
      </c>
      <c r="G205" s="207">
        <v>0</v>
      </c>
      <c r="H205" s="207">
        <v>0</v>
      </c>
    </row>
    <row r="206" spans="1:8" ht="25.5">
      <c r="A206" s="18" t="s">
        <v>405</v>
      </c>
      <c r="B206" s="189" t="s">
        <v>207</v>
      </c>
      <c r="C206" s="37" t="s">
        <v>85</v>
      </c>
      <c r="D206" s="15" t="s">
        <v>88</v>
      </c>
      <c r="E206" s="6" t="s">
        <v>462</v>
      </c>
      <c r="F206" s="15"/>
      <c r="G206" s="107">
        <f t="shared" si="2"/>
        <v>0</v>
      </c>
      <c r="H206" s="107">
        <f t="shared" si="2"/>
        <v>0</v>
      </c>
    </row>
    <row r="207" spans="1:8" ht="25.5">
      <c r="A207" s="9" t="s">
        <v>153</v>
      </c>
      <c r="B207" s="189" t="s">
        <v>207</v>
      </c>
      <c r="C207" s="38" t="s">
        <v>85</v>
      </c>
      <c r="D207" s="16" t="s">
        <v>88</v>
      </c>
      <c r="E207" s="7" t="s">
        <v>462</v>
      </c>
      <c r="F207" s="16" t="s">
        <v>135</v>
      </c>
      <c r="G207" s="207">
        <v>0</v>
      </c>
      <c r="H207" s="207">
        <v>0</v>
      </c>
    </row>
    <row r="208" spans="1:8" ht="25.5">
      <c r="A208" s="26" t="s">
        <v>334</v>
      </c>
      <c r="B208" s="189" t="s">
        <v>207</v>
      </c>
      <c r="C208" s="13" t="s">
        <v>85</v>
      </c>
      <c r="D208" s="49" t="s">
        <v>85</v>
      </c>
      <c r="E208" s="6"/>
      <c r="F208" s="49"/>
      <c r="G208" s="146">
        <f>G209</f>
        <v>130000</v>
      </c>
      <c r="H208" s="146">
        <f>H209</f>
        <v>130000</v>
      </c>
    </row>
    <row r="209" spans="1:8" ht="25.5">
      <c r="A209" s="124" t="s">
        <v>335</v>
      </c>
      <c r="B209" s="192" t="s">
        <v>207</v>
      </c>
      <c r="C209" s="102" t="s">
        <v>85</v>
      </c>
      <c r="D209" s="103" t="s">
        <v>85</v>
      </c>
      <c r="E209" s="101" t="s">
        <v>336</v>
      </c>
      <c r="F209" s="103"/>
      <c r="G209" s="142">
        <f>SUM(G210:G212)</f>
        <v>130000</v>
      </c>
      <c r="H209" s="142">
        <f>SUM(H210:H212)</f>
        <v>130000</v>
      </c>
    </row>
    <row r="210" spans="1:8" ht="12.75">
      <c r="A210" s="9" t="s">
        <v>29</v>
      </c>
      <c r="B210" s="189" t="s">
        <v>207</v>
      </c>
      <c r="C210" s="38" t="s">
        <v>85</v>
      </c>
      <c r="D210" s="16" t="s">
        <v>85</v>
      </c>
      <c r="E210" s="7" t="s">
        <v>336</v>
      </c>
      <c r="F210" s="16" t="s">
        <v>150</v>
      </c>
      <c r="G210" s="138">
        <v>54000</v>
      </c>
      <c r="H210" s="138">
        <v>54000</v>
      </c>
    </row>
    <row r="211" spans="1:8" ht="38.25">
      <c r="A211" s="9" t="s">
        <v>24</v>
      </c>
      <c r="B211" s="189" t="s">
        <v>207</v>
      </c>
      <c r="C211" s="38" t="s">
        <v>85</v>
      </c>
      <c r="D211" s="16" t="s">
        <v>85</v>
      </c>
      <c r="E211" s="7" t="s">
        <v>336</v>
      </c>
      <c r="F211" s="16" t="s">
        <v>15</v>
      </c>
      <c r="G211" s="138">
        <v>16000</v>
      </c>
      <c r="H211" s="138">
        <v>16000</v>
      </c>
    </row>
    <row r="212" spans="1:8" ht="25.5">
      <c r="A212" s="9" t="s">
        <v>403</v>
      </c>
      <c r="B212" s="189" t="s">
        <v>207</v>
      </c>
      <c r="C212" s="38" t="s">
        <v>85</v>
      </c>
      <c r="D212" s="16" t="s">
        <v>85</v>
      </c>
      <c r="E212" s="7" t="s">
        <v>336</v>
      </c>
      <c r="F212" s="16" t="s">
        <v>135</v>
      </c>
      <c r="G212" s="138">
        <v>60000</v>
      </c>
      <c r="H212" s="138">
        <v>60000</v>
      </c>
    </row>
    <row r="213" spans="1:8" ht="15.75">
      <c r="A213" s="47" t="s">
        <v>98</v>
      </c>
      <c r="B213" s="187" t="s">
        <v>207</v>
      </c>
      <c r="C213" s="41" t="s">
        <v>80</v>
      </c>
      <c r="D213" s="41"/>
      <c r="E213" s="191"/>
      <c r="F213" s="41"/>
      <c r="G213" s="139">
        <f>G214+G249+G320+G334+G349</f>
        <v>315500268.53</v>
      </c>
      <c r="H213" s="139">
        <f>H214+H249+H320+H334+H349</f>
        <v>315245350</v>
      </c>
    </row>
    <row r="214" spans="1:8" ht="15">
      <c r="A214" s="78" t="s">
        <v>99</v>
      </c>
      <c r="B214" s="189" t="s">
        <v>207</v>
      </c>
      <c r="C214" s="79" t="s">
        <v>80</v>
      </c>
      <c r="D214" s="79" t="s">
        <v>79</v>
      </c>
      <c r="E214" s="6"/>
      <c r="F214" s="80"/>
      <c r="G214" s="147">
        <f>G215</f>
        <v>91151000</v>
      </c>
      <c r="H214" s="147">
        <f>H215</f>
        <v>91151000</v>
      </c>
    </row>
    <row r="215" spans="1:8" ht="25.5">
      <c r="A215" s="115" t="s">
        <v>170</v>
      </c>
      <c r="B215" s="193" t="s">
        <v>207</v>
      </c>
      <c r="C215" s="164" t="s">
        <v>80</v>
      </c>
      <c r="D215" s="165" t="s">
        <v>79</v>
      </c>
      <c r="E215" s="166" t="s">
        <v>6</v>
      </c>
      <c r="F215" s="166"/>
      <c r="G215" s="148">
        <f>G216+G219+G221+G223+G234+G242+G245</f>
        <v>91151000</v>
      </c>
      <c r="H215" s="148">
        <f>H216+H219+H221+H223+H234+H242+H245</f>
        <v>91151000</v>
      </c>
    </row>
    <row r="216" spans="1:8" ht="25.5">
      <c r="A216" s="100" t="s">
        <v>317</v>
      </c>
      <c r="B216" s="192" t="s">
        <v>207</v>
      </c>
      <c r="C216" s="163" t="s">
        <v>80</v>
      </c>
      <c r="D216" s="101" t="s">
        <v>79</v>
      </c>
      <c r="E216" s="101" t="s">
        <v>308</v>
      </c>
      <c r="F216" s="101"/>
      <c r="G216" s="137">
        <f>G217+G218</f>
        <v>4860000</v>
      </c>
      <c r="H216" s="137">
        <f>H217+H218</f>
        <v>4860000</v>
      </c>
    </row>
    <row r="217" spans="1:8" ht="25.5">
      <c r="A217" s="9" t="s">
        <v>153</v>
      </c>
      <c r="B217" s="189" t="s">
        <v>207</v>
      </c>
      <c r="C217" s="45" t="s">
        <v>80</v>
      </c>
      <c r="D217" s="7" t="s">
        <v>79</v>
      </c>
      <c r="E217" s="7" t="s">
        <v>308</v>
      </c>
      <c r="F217" s="7" t="s">
        <v>135</v>
      </c>
      <c r="G217" s="138">
        <v>240000</v>
      </c>
      <c r="H217" s="138">
        <v>240000</v>
      </c>
    </row>
    <row r="218" spans="1:8" ht="25.5">
      <c r="A218" s="9" t="s">
        <v>153</v>
      </c>
      <c r="B218" s="189" t="s">
        <v>207</v>
      </c>
      <c r="C218" s="45" t="s">
        <v>80</v>
      </c>
      <c r="D218" s="7" t="s">
        <v>79</v>
      </c>
      <c r="E218" s="7" t="s">
        <v>308</v>
      </c>
      <c r="F218" s="7" t="s">
        <v>300</v>
      </c>
      <c r="G218" s="138">
        <v>4620000</v>
      </c>
      <c r="H218" s="138">
        <v>4620000</v>
      </c>
    </row>
    <row r="219" spans="1:8" ht="12.75">
      <c r="A219" s="112" t="s">
        <v>172</v>
      </c>
      <c r="B219" s="192" t="s">
        <v>207</v>
      </c>
      <c r="C219" s="163" t="s">
        <v>80</v>
      </c>
      <c r="D219" s="101" t="s">
        <v>79</v>
      </c>
      <c r="E219" s="101" t="s">
        <v>21</v>
      </c>
      <c r="F219" s="101"/>
      <c r="G219" s="142">
        <f>G220</f>
        <v>14568000</v>
      </c>
      <c r="H219" s="142">
        <f>H220</f>
        <v>14568000</v>
      </c>
    </row>
    <row r="220" spans="1:8" ht="25.5">
      <c r="A220" s="9" t="s">
        <v>153</v>
      </c>
      <c r="B220" s="189" t="s">
        <v>207</v>
      </c>
      <c r="C220" s="45" t="s">
        <v>80</v>
      </c>
      <c r="D220" s="7" t="s">
        <v>79</v>
      </c>
      <c r="E220" s="7" t="s">
        <v>21</v>
      </c>
      <c r="F220" s="7" t="s">
        <v>135</v>
      </c>
      <c r="G220" s="110">
        <v>14568000</v>
      </c>
      <c r="H220" s="110">
        <v>14568000</v>
      </c>
    </row>
    <row r="221" spans="1:8" ht="12.75">
      <c r="A221" s="112" t="s">
        <v>205</v>
      </c>
      <c r="B221" s="192" t="s">
        <v>207</v>
      </c>
      <c r="C221" s="163" t="s">
        <v>80</v>
      </c>
      <c r="D221" s="101" t="s">
        <v>79</v>
      </c>
      <c r="E221" s="101" t="s">
        <v>22</v>
      </c>
      <c r="F221" s="101"/>
      <c r="G221" s="142">
        <f>G222</f>
        <v>300000</v>
      </c>
      <c r="H221" s="142">
        <f>H222</f>
        <v>300000</v>
      </c>
    </row>
    <row r="222" spans="1:8" ht="25.5">
      <c r="A222" s="9" t="s">
        <v>153</v>
      </c>
      <c r="B222" s="189" t="s">
        <v>207</v>
      </c>
      <c r="C222" s="45" t="s">
        <v>80</v>
      </c>
      <c r="D222" s="7" t="s">
        <v>79</v>
      </c>
      <c r="E222" s="7" t="s">
        <v>22</v>
      </c>
      <c r="F222" s="7" t="s">
        <v>135</v>
      </c>
      <c r="G222" s="110">
        <v>300000</v>
      </c>
      <c r="H222" s="110">
        <v>300000</v>
      </c>
    </row>
    <row r="223" spans="1:8" ht="25.5">
      <c r="A223" s="112" t="s">
        <v>171</v>
      </c>
      <c r="B223" s="192" t="s">
        <v>207</v>
      </c>
      <c r="C223" s="163" t="s">
        <v>80</v>
      </c>
      <c r="D223" s="101" t="s">
        <v>79</v>
      </c>
      <c r="E223" s="101" t="s">
        <v>23</v>
      </c>
      <c r="F223" s="101"/>
      <c r="G223" s="137">
        <f>SUM(G224:G233)</f>
        <v>13032000</v>
      </c>
      <c r="H223" s="137">
        <f>SUM(H224:H233)</f>
        <v>13032000</v>
      </c>
    </row>
    <row r="224" spans="1:8" ht="12.75">
      <c r="A224" s="9" t="s">
        <v>29</v>
      </c>
      <c r="B224" s="189" t="s">
        <v>207</v>
      </c>
      <c r="C224" s="38" t="s">
        <v>80</v>
      </c>
      <c r="D224" s="16" t="s">
        <v>79</v>
      </c>
      <c r="E224" s="7" t="s">
        <v>23</v>
      </c>
      <c r="F224" s="7" t="s">
        <v>150</v>
      </c>
      <c r="G224" s="110">
        <v>8300000</v>
      </c>
      <c r="H224" s="110">
        <v>8300000</v>
      </c>
    </row>
    <row r="225" spans="1:8" ht="25.5">
      <c r="A225" s="9" t="s">
        <v>152</v>
      </c>
      <c r="B225" s="189" t="s">
        <v>207</v>
      </c>
      <c r="C225" s="38" t="s">
        <v>80</v>
      </c>
      <c r="D225" s="16" t="s">
        <v>79</v>
      </c>
      <c r="E225" s="7" t="s">
        <v>23</v>
      </c>
      <c r="F225" s="7" t="s">
        <v>151</v>
      </c>
      <c r="G225" s="136">
        <v>150000</v>
      </c>
      <c r="H225" s="136">
        <v>150000</v>
      </c>
    </row>
    <row r="226" spans="1:8" ht="38.25">
      <c r="A226" s="9" t="s">
        <v>24</v>
      </c>
      <c r="B226" s="189" t="s">
        <v>207</v>
      </c>
      <c r="C226" s="38" t="s">
        <v>80</v>
      </c>
      <c r="D226" s="16" t="s">
        <v>79</v>
      </c>
      <c r="E226" s="7" t="s">
        <v>23</v>
      </c>
      <c r="F226" s="7" t="s">
        <v>15</v>
      </c>
      <c r="G226" s="149">
        <v>2500000</v>
      </c>
      <c r="H226" s="149">
        <v>2500000</v>
      </c>
    </row>
    <row r="227" spans="1:8" ht="25.5">
      <c r="A227" s="9" t="s">
        <v>153</v>
      </c>
      <c r="B227" s="189" t="s">
        <v>207</v>
      </c>
      <c r="C227" s="38" t="s">
        <v>80</v>
      </c>
      <c r="D227" s="16" t="s">
        <v>79</v>
      </c>
      <c r="E227" s="7" t="s">
        <v>23</v>
      </c>
      <c r="F227" s="7" t="s">
        <v>135</v>
      </c>
      <c r="G227" s="150">
        <v>1500000</v>
      </c>
      <c r="H227" s="150">
        <v>1500000</v>
      </c>
    </row>
    <row r="228" spans="1:8" ht="25.5">
      <c r="A228" s="9" t="s">
        <v>73</v>
      </c>
      <c r="B228" s="194" t="s">
        <v>207</v>
      </c>
      <c r="C228" s="38" t="s">
        <v>80</v>
      </c>
      <c r="D228" s="16" t="s">
        <v>79</v>
      </c>
      <c r="E228" s="7" t="s">
        <v>23</v>
      </c>
      <c r="F228" s="7" t="s">
        <v>72</v>
      </c>
      <c r="G228" s="151">
        <v>60000</v>
      </c>
      <c r="H228" s="151">
        <v>60000</v>
      </c>
    </row>
    <row r="229" spans="1:8" ht="51">
      <c r="A229" s="9" t="s">
        <v>154</v>
      </c>
      <c r="B229" s="194" t="s">
        <v>207</v>
      </c>
      <c r="C229" s="38" t="s">
        <v>80</v>
      </c>
      <c r="D229" s="16" t="s">
        <v>79</v>
      </c>
      <c r="E229" s="7" t="s">
        <v>23</v>
      </c>
      <c r="F229" s="7" t="s">
        <v>155</v>
      </c>
      <c r="G229" s="110">
        <v>350000</v>
      </c>
      <c r="H229" s="110">
        <v>350000</v>
      </c>
    </row>
    <row r="230" spans="1:8" ht="38.25">
      <c r="A230" s="23" t="s">
        <v>227</v>
      </c>
      <c r="B230" s="194" t="s">
        <v>207</v>
      </c>
      <c r="C230" s="38" t="s">
        <v>80</v>
      </c>
      <c r="D230" s="16" t="s">
        <v>79</v>
      </c>
      <c r="E230" s="7" t="s">
        <v>23</v>
      </c>
      <c r="F230" s="7" t="s">
        <v>145</v>
      </c>
      <c r="G230" s="138">
        <v>50000</v>
      </c>
      <c r="H230" s="138">
        <v>50000</v>
      </c>
    </row>
    <row r="231" spans="1:8" ht="25.5">
      <c r="A231" s="9" t="s">
        <v>144</v>
      </c>
      <c r="B231" s="194" t="s">
        <v>207</v>
      </c>
      <c r="C231" s="38" t="s">
        <v>80</v>
      </c>
      <c r="D231" s="16" t="s">
        <v>79</v>
      </c>
      <c r="E231" s="7" t="s">
        <v>23</v>
      </c>
      <c r="F231" s="7" t="s">
        <v>147</v>
      </c>
      <c r="G231" s="110">
        <v>94000</v>
      </c>
      <c r="H231" s="110">
        <v>94000</v>
      </c>
    </row>
    <row r="232" spans="1:8" ht="25.5">
      <c r="A232" s="9" t="s">
        <v>146</v>
      </c>
      <c r="B232" s="194" t="s">
        <v>207</v>
      </c>
      <c r="C232" s="38" t="s">
        <v>80</v>
      </c>
      <c r="D232" s="16" t="s">
        <v>79</v>
      </c>
      <c r="E232" s="7" t="s">
        <v>23</v>
      </c>
      <c r="F232" s="7" t="s">
        <v>148</v>
      </c>
      <c r="G232" s="110">
        <v>14000</v>
      </c>
      <c r="H232" s="110">
        <v>14000</v>
      </c>
    </row>
    <row r="233" spans="1:8" ht="12.75">
      <c r="A233" s="9" t="s">
        <v>69</v>
      </c>
      <c r="B233" s="189" t="s">
        <v>207</v>
      </c>
      <c r="C233" s="38" t="s">
        <v>80</v>
      </c>
      <c r="D233" s="16" t="s">
        <v>79</v>
      </c>
      <c r="E233" s="7" t="s">
        <v>23</v>
      </c>
      <c r="F233" s="7" t="s">
        <v>68</v>
      </c>
      <c r="G233" s="138">
        <v>14000</v>
      </c>
      <c r="H233" s="138">
        <v>14000</v>
      </c>
    </row>
    <row r="234" spans="1:8" ht="63.75">
      <c r="A234" s="19" t="s">
        <v>525</v>
      </c>
      <c r="B234" s="189" t="s">
        <v>207</v>
      </c>
      <c r="C234" s="37" t="s">
        <v>80</v>
      </c>
      <c r="D234" s="15" t="s">
        <v>79</v>
      </c>
      <c r="E234" s="6" t="s">
        <v>215</v>
      </c>
      <c r="F234" s="6"/>
      <c r="G234" s="142">
        <f>SUM(G235:G241)</f>
        <v>57039000</v>
      </c>
      <c r="H234" s="142">
        <f>SUM(H235:H241)</f>
        <v>57039000</v>
      </c>
    </row>
    <row r="235" spans="1:8" ht="12.75">
      <c r="A235" s="9" t="s">
        <v>30</v>
      </c>
      <c r="B235" s="189" t="s">
        <v>207</v>
      </c>
      <c r="C235" s="38" t="s">
        <v>80</v>
      </c>
      <c r="D235" s="16" t="s">
        <v>79</v>
      </c>
      <c r="E235" s="7" t="s">
        <v>215</v>
      </c>
      <c r="F235" s="7" t="s">
        <v>150</v>
      </c>
      <c r="G235" s="110">
        <v>40900000</v>
      </c>
      <c r="H235" s="110">
        <v>40900000</v>
      </c>
    </row>
    <row r="236" spans="1:8" ht="25.5">
      <c r="A236" s="9" t="s">
        <v>152</v>
      </c>
      <c r="B236" s="189" t="s">
        <v>207</v>
      </c>
      <c r="C236" s="38" t="s">
        <v>80</v>
      </c>
      <c r="D236" s="16" t="s">
        <v>79</v>
      </c>
      <c r="E236" s="7" t="s">
        <v>215</v>
      </c>
      <c r="F236" s="7" t="s">
        <v>151</v>
      </c>
      <c r="G236" s="110">
        <v>10000</v>
      </c>
      <c r="H236" s="110">
        <v>10000</v>
      </c>
    </row>
    <row r="237" spans="1:8" ht="38.25">
      <c r="A237" s="9" t="s">
        <v>24</v>
      </c>
      <c r="B237" s="189" t="s">
        <v>207</v>
      </c>
      <c r="C237" s="38" t="s">
        <v>80</v>
      </c>
      <c r="D237" s="16" t="s">
        <v>79</v>
      </c>
      <c r="E237" s="7" t="s">
        <v>215</v>
      </c>
      <c r="F237" s="7" t="s">
        <v>15</v>
      </c>
      <c r="G237" s="110">
        <v>12352000</v>
      </c>
      <c r="H237" s="110">
        <v>12352000</v>
      </c>
    </row>
    <row r="238" spans="1:8" ht="25.5">
      <c r="A238" s="9" t="s">
        <v>153</v>
      </c>
      <c r="B238" s="189" t="s">
        <v>207</v>
      </c>
      <c r="C238" s="38" t="s">
        <v>80</v>
      </c>
      <c r="D238" s="16" t="s">
        <v>79</v>
      </c>
      <c r="E238" s="7" t="s">
        <v>215</v>
      </c>
      <c r="F238" s="7" t="s">
        <v>135</v>
      </c>
      <c r="G238" s="110">
        <v>461000</v>
      </c>
      <c r="H238" s="110">
        <v>461000</v>
      </c>
    </row>
    <row r="239" spans="1:8" ht="25.5">
      <c r="A239" s="9" t="s">
        <v>73</v>
      </c>
      <c r="B239" s="189" t="s">
        <v>207</v>
      </c>
      <c r="C239" s="38" t="s">
        <v>80</v>
      </c>
      <c r="D239" s="16" t="s">
        <v>79</v>
      </c>
      <c r="E239" s="7" t="s">
        <v>215</v>
      </c>
      <c r="F239" s="7" t="s">
        <v>72</v>
      </c>
      <c r="G239" s="110">
        <v>177000</v>
      </c>
      <c r="H239" s="110">
        <v>177000</v>
      </c>
    </row>
    <row r="240" spans="1:8" ht="51">
      <c r="A240" s="9" t="s">
        <v>154</v>
      </c>
      <c r="B240" s="189" t="s">
        <v>207</v>
      </c>
      <c r="C240" s="38" t="s">
        <v>80</v>
      </c>
      <c r="D240" s="16" t="s">
        <v>79</v>
      </c>
      <c r="E240" s="7" t="s">
        <v>215</v>
      </c>
      <c r="F240" s="7" t="s">
        <v>155</v>
      </c>
      <c r="G240" s="110">
        <v>3139000</v>
      </c>
      <c r="H240" s="110">
        <v>3139000</v>
      </c>
    </row>
    <row r="241" spans="1:8" ht="12.75">
      <c r="A241" s="9" t="s">
        <v>69</v>
      </c>
      <c r="B241" s="189" t="s">
        <v>207</v>
      </c>
      <c r="C241" s="38" t="s">
        <v>80</v>
      </c>
      <c r="D241" s="16" t="s">
        <v>79</v>
      </c>
      <c r="E241" s="7" t="s">
        <v>215</v>
      </c>
      <c r="F241" s="7" t="s">
        <v>68</v>
      </c>
      <c r="G241" s="136">
        <v>0</v>
      </c>
      <c r="H241" s="136">
        <v>0</v>
      </c>
    </row>
    <row r="242" spans="1:8" ht="102">
      <c r="A242" s="22" t="s">
        <v>526</v>
      </c>
      <c r="B242" s="189" t="s">
        <v>207</v>
      </c>
      <c r="C242" s="12" t="s">
        <v>80</v>
      </c>
      <c r="D242" s="6" t="s">
        <v>79</v>
      </c>
      <c r="E242" s="6" t="s">
        <v>25</v>
      </c>
      <c r="F242" s="6"/>
      <c r="G242" s="142">
        <f>G243+G244</f>
        <v>920000</v>
      </c>
      <c r="H242" s="142">
        <f>H243+H244</f>
        <v>920000</v>
      </c>
    </row>
    <row r="243" spans="1:8" ht="25.5">
      <c r="A243" s="11" t="s">
        <v>152</v>
      </c>
      <c r="B243" s="189" t="s">
        <v>207</v>
      </c>
      <c r="C243" s="8" t="s">
        <v>80</v>
      </c>
      <c r="D243" s="7" t="s">
        <v>79</v>
      </c>
      <c r="E243" s="7" t="s">
        <v>25</v>
      </c>
      <c r="F243" s="7" t="s">
        <v>151</v>
      </c>
      <c r="G243" s="136">
        <v>800000</v>
      </c>
      <c r="H243" s="136">
        <v>800000</v>
      </c>
    </row>
    <row r="244" spans="1:8" ht="12.75">
      <c r="A244" s="11" t="s">
        <v>133</v>
      </c>
      <c r="B244" s="189" t="s">
        <v>207</v>
      </c>
      <c r="C244" s="8" t="s">
        <v>80</v>
      </c>
      <c r="D244" s="7" t="s">
        <v>79</v>
      </c>
      <c r="E244" s="7" t="s">
        <v>25</v>
      </c>
      <c r="F244" s="7" t="s">
        <v>132</v>
      </c>
      <c r="G244" s="110">
        <v>120000</v>
      </c>
      <c r="H244" s="110">
        <v>120000</v>
      </c>
    </row>
    <row r="245" spans="1:8" ht="127.5">
      <c r="A245" s="22" t="s">
        <v>527</v>
      </c>
      <c r="B245" s="189" t="s">
        <v>207</v>
      </c>
      <c r="C245" s="12" t="s">
        <v>80</v>
      </c>
      <c r="D245" s="6" t="s">
        <v>79</v>
      </c>
      <c r="E245" s="6" t="s">
        <v>26</v>
      </c>
      <c r="F245" s="6"/>
      <c r="G245" s="137">
        <f>SUM(G246:G248)</f>
        <v>432000</v>
      </c>
      <c r="H245" s="137">
        <f>SUM(H246:H248)</f>
        <v>432000</v>
      </c>
    </row>
    <row r="246" spans="1:8" ht="12.75">
      <c r="A246" s="9" t="s">
        <v>29</v>
      </c>
      <c r="B246" s="189" t="s">
        <v>207</v>
      </c>
      <c r="C246" s="8" t="s">
        <v>80</v>
      </c>
      <c r="D246" s="7" t="s">
        <v>79</v>
      </c>
      <c r="E246" s="7" t="s">
        <v>26</v>
      </c>
      <c r="F246" s="7" t="s">
        <v>150</v>
      </c>
      <c r="G246" s="110">
        <v>151000</v>
      </c>
      <c r="H246" s="110">
        <v>151000</v>
      </c>
    </row>
    <row r="247" spans="1:8" ht="38.25">
      <c r="A247" s="9" t="s">
        <v>24</v>
      </c>
      <c r="B247" s="189" t="s">
        <v>207</v>
      </c>
      <c r="C247" s="8" t="s">
        <v>80</v>
      </c>
      <c r="D247" s="7" t="s">
        <v>79</v>
      </c>
      <c r="E247" s="7" t="s">
        <v>26</v>
      </c>
      <c r="F247" s="7" t="s">
        <v>15</v>
      </c>
      <c r="G247" s="136">
        <v>46000</v>
      </c>
      <c r="H247" s="136">
        <v>46000</v>
      </c>
    </row>
    <row r="248" spans="1:8" ht="25.5">
      <c r="A248" s="9" t="s">
        <v>153</v>
      </c>
      <c r="B248" s="189" t="s">
        <v>207</v>
      </c>
      <c r="C248" s="8" t="s">
        <v>80</v>
      </c>
      <c r="D248" s="7" t="s">
        <v>79</v>
      </c>
      <c r="E248" s="7" t="s">
        <v>26</v>
      </c>
      <c r="F248" s="7" t="s">
        <v>135</v>
      </c>
      <c r="G248" s="110">
        <v>235000</v>
      </c>
      <c r="H248" s="110">
        <v>235000</v>
      </c>
    </row>
    <row r="249" spans="1:8" ht="15">
      <c r="A249" s="78" t="s">
        <v>100</v>
      </c>
      <c r="B249" s="189" t="s">
        <v>207</v>
      </c>
      <c r="C249" s="81" t="s">
        <v>80</v>
      </c>
      <c r="D249" s="81" t="s">
        <v>86</v>
      </c>
      <c r="E249" s="6"/>
      <c r="F249" s="81"/>
      <c r="G249" s="152">
        <f>G250+G254+G256+G267+G276+G279+G288+G293+G297+G301+G306+G308+G271+G312+G315</f>
        <v>195156618.53</v>
      </c>
      <c r="H249" s="152">
        <f>H250+H254+H256+H267+H276+H279+H288+H293+H297+H301+H306+H308+H271+H312+H315</f>
        <v>194901700</v>
      </c>
    </row>
    <row r="250" spans="1:8" ht="38.25">
      <c r="A250" s="100" t="s">
        <v>318</v>
      </c>
      <c r="B250" s="192" t="s">
        <v>207</v>
      </c>
      <c r="C250" s="102" t="s">
        <v>80</v>
      </c>
      <c r="D250" s="103" t="s">
        <v>86</v>
      </c>
      <c r="E250" s="101" t="s">
        <v>309</v>
      </c>
      <c r="F250" s="101"/>
      <c r="G250" s="137">
        <f>G251+G252+G253</f>
        <v>21928000</v>
      </c>
      <c r="H250" s="137">
        <f>H251+H252+H253</f>
        <v>21928000</v>
      </c>
    </row>
    <row r="251" spans="1:8" ht="25.5">
      <c r="A251" s="9" t="s">
        <v>153</v>
      </c>
      <c r="B251" s="189" t="s">
        <v>207</v>
      </c>
      <c r="C251" s="38" t="s">
        <v>80</v>
      </c>
      <c r="D251" s="16" t="s">
        <v>86</v>
      </c>
      <c r="E251" s="7" t="s">
        <v>309</v>
      </c>
      <c r="F251" s="7" t="s">
        <v>135</v>
      </c>
      <c r="G251" s="110">
        <v>798000</v>
      </c>
      <c r="H251" s="110">
        <v>798000</v>
      </c>
    </row>
    <row r="252" spans="1:8" ht="12.75">
      <c r="A252" s="9" t="s">
        <v>299</v>
      </c>
      <c r="B252" s="189" t="s">
        <v>207</v>
      </c>
      <c r="C252" s="38" t="s">
        <v>80</v>
      </c>
      <c r="D252" s="16" t="s">
        <v>86</v>
      </c>
      <c r="E252" s="7" t="s">
        <v>309</v>
      </c>
      <c r="F252" s="7" t="s">
        <v>300</v>
      </c>
      <c r="G252" s="110">
        <v>13964000</v>
      </c>
      <c r="H252" s="110">
        <v>13964000</v>
      </c>
    </row>
    <row r="253" spans="1:8" ht="51">
      <c r="A253" s="9" t="s">
        <v>154</v>
      </c>
      <c r="B253" s="189" t="s">
        <v>207</v>
      </c>
      <c r="C253" s="38" t="s">
        <v>80</v>
      </c>
      <c r="D253" s="16" t="s">
        <v>86</v>
      </c>
      <c r="E253" s="7" t="s">
        <v>309</v>
      </c>
      <c r="F253" s="7" t="s">
        <v>155</v>
      </c>
      <c r="G253" s="110">
        <f>6766000+400000</f>
        <v>7166000</v>
      </c>
      <c r="H253" s="110">
        <v>7166000</v>
      </c>
    </row>
    <row r="254" spans="1:8" ht="12.75">
      <c r="A254" s="100" t="s">
        <v>173</v>
      </c>
      <c r="B254" s="192" t="s">
        <v>207</v>
      </c>
      <c r="C254" s="102" t="s">
        <v>80</v>
      </c>
      <c r="D254" s="103" t="s">
        <v>86</v>
      </c>
      <c r="E254" s="101" t="s">
        <v>27</v>
      </c>
      <c r="F254" s="101"/>
      <c r="G254" s="113">
        <f>G255</f>
        <v>2500000</v>
      </c>
      <c r="H254" s="113">
        <f>H255</f>
        <v>2500000</v>
      </c>
    </row>
    <row r="255" spans="1:8" ht="25.5">
      <c r="A255" s="9" t="s">
        <v>153</v>
      </c>
      <c r="B255" s="189" t="s">
        <v>207</v>
      </c>
      <c r="C255" s="38" t="s">
        <v>80</v>
      </c>
      <c r="D255" s="16" t="s">
        <v>86</v>
      </c>
      <c r="E255" s="7" t="s">
        <v>27</v>
      </c>
      <c r="F255" s="7" t="s">
        <v>135</v>
      </c>
      <c r="G255" s="110">
        <v>2500000</v>
      </c>
      <c r="H255" s="110">
        <v>2500000</v>
      </c>
    </row>
    <row r="256" spans="1:8" ht="12.75">
      <c r="A256" s="112" t="s">
        <v>174</v>
      </c>
      <c r="B256" s="192" t="s">
        <v>207</v>
      </c>
      <c r="C256" s="102" t="s">
        <v>80</v>
      </c>
      <c r="D256" s="103" t="s">
        <v>86</v>
      </c>
      <c r="E256" s="101" t="s">
        <v>28</v>
      </c>
      <c r="F256" s="103"/>
      <c r="G256" s="137">
        <f>SUM(G257:G266)</f>
        <v>19871518.53</v>
      </c>
      <c r="H256" s="137">
        <f>SUM(H257:H266)</f>
        <v>19871000</v>
      </c>
    </row>
    <row r="257" spans="1:8" ht="12.75">
      <c r="A257" s="9" t="s">
        <v>29</v>
      </c>
      <c r="B257" s="189" t="s">
        <v>207</v>
      </c>
      <c r="C257" s="38" t="s">
        <v>80</v>
      </c>
      <c r="D257" s="16" t="s">
        <v>86</v>
      </c>
      <c r="E257" s="7" t="s">
        <v>28</v>
      </c>
      <c r="F257" s="7" t="s">
        <v>150</v>
      </c>
      <c r="G257" s="110">
        <v>8185000</v>
      </c>
      <c r="H257" s="110">
        <v>8185000</v>
      </c>
    </row>
    <row r="258" spans="1:8" ht="25.5">
      <c r="A258" s="9" t="s">
        <v>152</v>
      </c>
      <c r="B258" s="189" t="s">
        <v>207</v>
      </c>
      <c r="C258" s="38" t="s">
        <v>80</v>
      </c>
      <c r="D258" s="16" t="s">
        <v>86</v>
      </c>
      <c r="E258" s="7" t="s">
        <v>28</v>
      </c>
      <c r="F258" s="7" t="s">
        <v>151</v>
      </c>
      <c r="G258" s="110">
        <v>370000</v>
      </c>
      <c r="H258" s="110">
        <v>370000</v>
      </c>
    </row>
    <row r="259" spans="1:8" ht="38.25">
      <c r="A259" s="9" t="s">
        <v>24</v>
      </c>
      <c r="B259" s="189" t="s">
        <v>207</v>
      </c>
      <c r="C259" s="38" t="s">
        <v>80</v>
      </c>
      <c r="D259" s="16" t="s">
        <v>86</v>
      </c>
      <c r="E259" s="7" t="s">
        <v>28</v>
      </c>
      <c r="F259" s="7" t="s">
        <v>15</v>
      </c>
      <c r="G259" s="110">
        <v>2472000</v>
      </c>
      <c r="H259" s="110">
        <v>2472000</v>
      </c>
    </row>
    <row r="260" spans="1:8" ht="25.5">
      <c r="A260" s="9" t="s">
        <v>153</v>
      </c>
      <c r="B260" s="189" t="s">
        <v>207</v>
      </c>
      <c r="C260" s="38" t="s">
        <v>80</v>
      </c>
      <c r="D260" s="16" t="s">
        <v>86</v>
      </c>
      <c r="E260" s="7" t="s">
        <v>28</v>
      </c>
      <c r="F260" s="7" t="s">
        <v>135</v>
      </c>
      <c r="G260" s="110">
        <v>3300518.53</v>
      </c>
      <c r="H260" s="110">
        <v>3300000</v>
      </c>
    </row>
    <row r="261" spans="1:8" ht="25.5">
      <c r="A261" s="9" t="s">
        <v>254</v>
      </c>
      <c r="B261" s="189" t="s">
        <v>207</v>
      </c>
      <c r="C261" s="38" t="s">
        <v>80</v>
      </c>
      <c r="D261" s="16" t="s">
        <v>86</v>
      </c>
      <c r="E261" s="7" t="s">
        <v>28</v>
      </c>
      <c r="F261" s="7" t="s">
        <v>72</v>
      </c>
      <c r="G261" s="110">
        <v>80000</v>
      </c>
      <c r="H261" s="110">
        <v>80000</v>
      </c>
    </row>
    <row r="262" spans="1:8" ht="51">
      <c r="A262" s="9" t="s">
        <v>154</v>
      </c>
      <c r="B262" s="189" t="s">
        <v>207</v>
      </c>
      <c r="C262" s="38" t="s">
        <v>80</v>
      </c>
      <c r="D262" s="16" t="s">
        <v>86</v>
      </c>
      <c r="E262" s="7" t="s">
        <v>28</v>
      </c>
      <c r="F262" s="7" t="s">
        <v>155</v>
      </c>
      <c r="G262" s="143">
        <v>4579000</v>
      </c>
      <c r="H262" s="143">
        <v>4579000</v>
      </c>
    </row>
    <row r="263" spans="1:8" ht="38.25">
      <c r="A263" s="23" t="s">
        <v>227</v>
      </c>
      <c r="B263" s="189" t="s">
        <v>207</v>
      </c>
      <c r="C263" s="38" t="s">
        <v>80</v>
      </c>
      <c r="D263" s="16" t="s">
        <v>86</v>
      </c>
      <c r="E263" s="7" t="s">
        <v>28</v>
      </c>
      <c r="F263" s="7" t="s">
        <v>145</v>
      </c>
      <c r="G263" s="110">
        <v>328000</v>
      </c>
      <c r="H263" s="110">
        <v>328000</v>
      </c>
    </row>
    <row r="264" spans="1:8" ht="25.5">
      <c r="A264" s="9" t="s">
        <v>144</v>
      </c>
      <c r="B264" s="189" t="s">
        <v>207</v>
      </c>
      <c r="C264" s="38" t="s">
        <v>80</v>
      </c>
      <c r="D264" s="16" t="s">
        <v>86</v>
      </c>
      <c r="E264" s="7" t="s">
        <v>28</v>
      </c>
      <c r="F264" s="7" t="s">
        <v>147</v>
      </c>
      <c r="G264" s="110">
        <v>356000</v>
      </c>
      <c r="H264" s="110">
        <v>356000</v>
      </c>
    </row>
    <row r="265" spans="1:8" ht="25.5">
      <c r="A265" s="9" t="s">
        <v>146</v>
      </c>
      <c r="B265" s="189" t="s">
        <v>207</v>
      </c>
      <c r="C265" s="38" t="s">
        <v>80</v>
      </c>
      <c r="D265" s="16" t="s">
        <v>86</v>
      </c>
      <c r="E265" s="7" t="s">
        <v>28</v>
      </c>
      <c r="F265" s="7" t="s">
        <v>148</v>
      </c>
      <c r="G265" s="110">
        <v>45000</v>
      </c>
      <c r="H265" s="110">
        <v>45000</v>
      </c>
    </row>
    <row r="266" spans="1:8" ht="12.75">
      <c r="A266" s="9" t="s">
        <v>69</v>
      </c>
      <c r="B266" s="189" t="s">
        <v>207</v>
      </c>
      <c r="C266" s="38" t="s">
        <v>80</v>
      </c>
      <c r="D266" s="16" t="s">
        <v>86</v>
      </c>
      <c r="E266" s="7" t="s">
        <v>28</v>
      </c>
      <c r="F266" s="7" t="s">
        <v>68</v>
      </c>
      <c r="G266" s="110">
        <v>156000</v>
      </c>
      <c r="H266" s="110">
        <v>156000</v>
      </c>
    </row>
    <row r="267" spans="1:8" ht="25.5">
      <c r="A267" s="90" t="s">
        <v>253</v>
      </c>
      <c r="B267" s="189" t="s">
        <v>207</v>
      </c>
      <c r="C267" s="167" t="s">
        <v>80</v>
      </c>
      <c r="D267" s="168" t="s">
        <v>86</v>
      </c>
      <c r="E267" s="169" t="s">
        <v>245</v>
      </c>
      <c r="F267" s="7"/>
      <c r="G267" s="137">
        <f>SUM(G268:G270)</f>
        <v>500000</v>
      </c>
      <c r="H267" s="137">
        <f>SUM(H268:H270)</f>
        <v>0</v>
      </c>
    </row>
    <row r="268" spans="1:8" ht="38.25">
      <c r="A268" s="9" t="s">
        <v>24</v>
      </c>
      <c r="B268" s="189" t="s">
        <v>207</v>
      </c>
      <c r="C268" s="38" t="s">
        <v>80</v>
      </c>
      <c r="D268" s="16" t="s">
        <v>86</v>
      </c>
      <c r="E268" s="7" t="s">
        <v>245</v>
      </c>
      <c r="F268" s="7" t="s">
        <v>15</v>
      </c>
      <c r="G268" s="110">
        <v>0</v>
      </c>
      <c r="H268" s="110">
        <v>0</v>
      </c>
    </row>
    <row r="269" spans="1:8" ht="25.5">
      <c r="A269" s="9" t="s">
        <v>153</v>
      </c>
      <c r="B269" s="189" t="s">
        <v>207</v>
      </c>
      <c r="C269" s="38" t="s">
        <v>80</v>
      </c>
      <c r="D269" s="16" t="s">
        <v>86</v>
      </c>
      <c r="E269" s="7" t="s">
        <v>245</v>
      </c>
      <c r="F269" s="7" t="s">
        <v>135</v>
      </c>
      <c r="G269" s="110">
        <v>500000</v>
      </c>
      <c r="H269" s="110">
        <v>0</v>
      </c>
    </row>
    <row r="270" spans="1:8" ht="51">
      <c r="A270" s="9" t="s">
        <v>154</v>
      </c>
      <c r="B270" s="189" t="s">
        <v>207</v>
      </c>
      <c r="C270" s="38" t="s">
        <v>80</v>
      </c>
      <c r="D270" s="16" t="s">
        <v>86</v>
      </c>
      <c r="E270" s="7" t="s">
        <v>245</v>
      </c>
      <c r="F270" s="7" t="s">
        <v>155</v>
      </c>
      <c r="G270" s="136">
        <v>0</v>
      </c>
      <c r="H270" s="136">
        <v>0</v>
      </c>
    </row>
    <row r="271" spans="1:8" ht="51">
      <c r="A271" s="90" t="s">
        <v>406</v>
      </c>
      <c r="B271" s="189" t="s">
        <v>207</v>
      </c>
      <c r="C271" s="167" t="s">
        <v>80</v>
      </c>
      <c r="D271" s="168" t="s">
        <v>86</v>
      </c>
      <c r="E271" s="169" t="s">
        <v>244</v>
      </c>
      <c r="F271" s="7"/>
      <c r="G271" s="142">
        <f>SUM(G272:G275)</f>
        <v>1000</v>
      </c>
      <c r="H271" s="142">
        <f>SUM(H272:H275)</f>
        <v>1000</v>
      </c>
    </row>
    <row r="272" spans="1:8" ht="25.5">
      <c r="A272" s="9" t="s">
        <v>153</v>
      </c>
      <c r="B272" s="189" t="s">
        <v>207</v>
      </c>
      <c r="C272" s="38" t="s">
        <v>80</v>
      </c>
      <c r="D272" s="16" t="s">
        <v>86</v>
      </c>
      <c r="E272" s="7" t="s">
        <v>244</v>
      </c>
      <c r="F272" s="7" t="s">
        <v>135</v>
      </c>
      <c r="G272" s="136">
        <v>0</v>
      </c>
      <c r="H272" s="136">
        <v>0</v>
      </c>
    </row>
    <row r="273" spans="1:8" ht="25.5">
      <c r="A273" s="9" t="s">
        <v>407</v>
      </c>
      <c r="B273" s="189" t="s">
        <v>207</v>
      </c>
      <c r="C273" s="38" t="s">
        <v>80</v>
      </c>
      <c r="D273" s="16" t="s">
        <v>86</v>
      </c>
      <c r="E273" s="7" t="s">
        <v>244</v>
      </c>
      <c r="F273" s="7" t="s">
        <v>135</v>
      </c>
      <c r="G273" s="136">
        <v>0</v>
      </c>
      <c r="H273" s="136">
        <v>0</v>
      </c>
    </row>
    <row r="274" spans="1:8" ht="12.75">
      <c r="A274" s="11" t="s">
        <v>133</v>
      </c>
      <c r="B274" s="189" t="s">
        <v>207</v>
      </c>
      <c r="C274" s="38" t="s">
        <v>80</v>
      </c>
      <c r="D274" s="16" t="s">
        <v>86</v>
      </c>
      <c r="E274" s="7" t="s">
        <v>244</v>
      </c>
      <c r="F274" s="7" t="s">
        <v>132</v>
      </c>
      <c r="G274" s="136"/>
      <c r="H274" s="136"/>
    </row>
    <row r="275" spans="1:8" ht="12.75">
      <c r="A275" s="11" t="s">
        <v>408</v>
      </c>
      <c r="B275" s="189" t="s">
        <v>207</v>
      </c>
      <c r="C275" s="38" t="s">
        <v>80</v>
      </c>
      <c r="D275" s="16" t="s">
        <v>86</v>
      </c>
      <c r="E275" s="7" t="s">
        <v>244</v>
      </c>
      <c r="F275" s="7" t="s">
        <v>132</v>
      </c>
      <c r="G275" s="136">
        <v>1000</v>
      </c>
      <c r="H275" s="136">
        <v>1000</v>
      </c>
    </row>
    <row r="276" spans="1:8" ht="102">
      <c r="A276" s="22" t="s">
        <v>526</v>
      </c>
      <c r="B276" s="189" t="s">
        <v>207</v>
      </c>
      <c r="C276" s="12" t="s">
        <v>80</v>
      </c>
      <c r="D276" s="6" t="s">
        <v>86</v>
      </c>
      <c r="E276" s="6" t="s">
        <v>74</v>
      </c>
      <c r="F276" s="6"/>
      <c r="G276" s="137">
        <f>G277+G278</f>
        <v>2997000</v>
      </c>
      <c r="H276" s="137">
        <f>H277+H278</f>
        <v>2997000</v>
      </c>
    </row>
    <row r="277" spans="1:8" ht="25.5">
      <c r="A277" s="11" t="s">
        <v>152</v>
      </c>
      <c r="B277" s="189" t="s">
        <v>207</v>
      </c>
      <c r="C277" s="8" t="s">
        <v>80</v>
      </c>
      <c r="D277" s="7" t="s">
        <v>86</v>
      </c>
      <c r="E277" s="7" t="s">
        <v>74</v>
      </c>
      <c r="F277" s="7" t="s">
        <v>151</v>
      </c>
      <c r="G277" s="110">
        <v>2000000</v>
      </c>
      <c r="H277" s="110">
        <v>2000000</v>
      </c>
    </row>
    <row r="278" spans="1:8" ht="14.25">
      <c r="A278" s="11" t="s">
        <v>133</v>
      </c>
      <c r="B278" s="190" t="s">
        <v>207</v>
      </c>
      <c r="C278" s="8" t="s">
        <v>80</v>
      </c>
      <c r="D278" s="7" t="s">
        <v>86</v>
      </c>
      <c r="E278" s="7" t="s">
        <v>74</v>
      </c>
      <c r="F278" s="7" t="s">
        <v>132</v>
      </c>
      <c r="G278" s="110">
        <v>997000</v>
      </c>
      <c r="H278" s="110">
        <v>997000</v>
      </c>
    </row>
    <row r="279" spans="1:8" ht="89.25">
      <c r="A279" s="19" t="s">
        <v>528</v>
      </c>
      <c r="B279" s="189" t="s">
        <v>207</v>
      </c>
      <c r="C279" s="37" t="s">
        <v>80</v>
      </c>
      <c r="D279" s="15" t="s">
        <v>86</v>
      </c>
      <c r="E279" s="6" t="s">
        <v>216</v>
      </c>
      <c r="F279" s="15"/>
      <c r="G279" s="137">
        <f>SUM(G280:G287)</f>
        <v>135269600</v>
      </c>
      <c r="H279" s="137">
        <f>SUM(H280:H287)</f>
        <v>135269600</v>
      </c>
    </row>
    <row r="280" spans="1:8" ht="12.75">
      <c r="A280" s="9" t="s">
        <v>30</v>
      </c>
      <c r="B280" s="189" t="s">
        <v>207</v>
      </c>
      <c r="C280" s="8" t="s">
        <v>80</v>
      </c>
      <c r="D280" s="7" t="s">
        <v>86</v>
      </c>
      <c r="E280" s="7" t="s">
        <v>216</v>
      </c>
      <c r="F280" s="7" t="s">
        <v>150</v>
      </c>
      <c r="G280" s="136">
        <v>50157000</v>
      </c>
      <c r="H280" s="136">
        <v>50157000</v>
      </c>
    </row>
    <row r="281" spans="1:8" ht="25.5">
      <c r="A281" s="9" t="s">
        <v>152</v>
      </c>
      <c r="B281" s="189" t="s">
        <v>207</v>
      </c>
      <c r="C281" s="8" t="s">
        <v>80</v>
      </c>
      <c r="D281" s="7" t="s">
        <v>86</v>
      </c>
      <c r="E281" s="7" t="s">
        <v>216</v>
      </c>
      <c r="F281" s="7" t="s">
        <v>151</v>
      </c>
      <c r="G281" s="136">
        <v>6000</v>
      </c>
      <c r="H281" s="136">
        <v>6000</v>
      </c>
    </row>
    <row r="282" spans="1:8" ht="38.25">
      <c r="A282" s="9" t="s">
        <v>24</v>
      </c>
      <c r="B282" s="189" t="s">
        <v>207</v>
      </c>
      <c r="C282" s="8" t="s">
        <v>80</v>
      </c>
      <c r="D282" s="7" t="s">
        <v>86</v>
      </c>
      <c r="E282" s="7" t="s">
        <v>216</v>
      </c>
      <c r="F282" s="7" t="s">
        <v>15</v>
      </c>
      <c r="G282" s="110">
        <f>15147000-195000</f>
        <v>14952000</v>
      </c>
      <c r="H282" s="110">
        <f>15147000-195000</f>
        <v>14952000</v>
      </c>
    </row>
    <row r="283" spans="1:8" ht="25.5">
      <c r="A283" s="9" t="s">
        <v>254</v>
      </c>
      <c r="B283" s="189" t="s">
        <v>207</v>
      </c>
      <c r="C283" s="8" t="s">
        <v>80</v>
      </c>
      <c r="D283" s="7" t="s">
        <v>86</v>
      </c>
      <c r="E283" s="7" t="s">
        <v>216</v>
      </c>
      <c r="F283" s="7" t="s">
        <v>72</v>
      </c>
      <c r="G283" s="110">
        <v>0</v>
      </c>
      <c r="H283" s="110">
        <v>0</v>
      </c>
    </row>
    <row r="284" spans="1:8" ht="25.5">
      <c r="A284" s="9" t="s">
        <v>153</v>
      </c>
      <c r="B284" s="189" t="s">
        <v>207</v>
      </c>
      <c r="C284" s="8" t="s">
        <v>80</v>
      </c>
      <c r="D284" s="7" t="s">
        <v>86</v>
      </c>
      <c r="E284" s="7" t="s">
        <v>216</v>
      </c>
      <c r="F284" s="7" t="s">
        <v>135</v>
      </c>
      <c r="G284" s="110">
        <v>1360000</v>
      </c>
      <c r="H284" s="110">
        <v>1360000</v>
      </c>
    </row>
    <row r="285" spans="1:8" ht="51">
      <c r="A285" s="9" t="s">
        <v>154</v>
      </c>
      <c r="B285" s="189" t="s">
        <v>207</v>
      </c>
      <c r="C285" s="8" t="s">
        <v>80</v>
      </c>
      <c r="D285" s="7" t="s">
        <v>86</v>
      </c>
      <c r="E285" s="7" t="s">
        <v>216</v>
      </c>
      <c r="F285" s="7" t="s">
        <v>155</v>
      </c>
      <c r="G285" s="136">
        <f>66180000+2614600</f>
        <v>68794600</v>
      </c>
      <c r="H285" s="136">
        <f>66180000+2614600</f>
        <v>68794600</v>
      </c>
    </row>
    <row r="286" spans="1:8" ht="25.5">
      <c r="A286" s="9" t="s">
        <v>146</v>
      </c>
      <c r="B286" s="189" t="s">
        <v>207</v>
      </c>
      <c r="C286" s="8" t="s">
        <v>80</v>
      </c>
      <c r="D286" s="7" t="s">
        <v>86</v>
      </c>
      <c r="E286" s="7" t="s">
        <v>216</v>
      </c>
      <c r="F286" s="7" t="s">
        <v>148</v>
      </c>
      <c r="G286" s="136">
        <v>0</v>
      </c>
      <c r="H286" s="136">
        <v>0</v>
      </c>
    </row>
    <row r="287" spans="1:8" ht="12.75">
      <c r="A287" s="9" t="s">
        <v>69</v>
      </c>
      <c r="B287" s="189" t="s">
        <v>207</v>
      </c>
      <c r="C287" s="8" t="s">
        <v>80</v>
      </c>
      <c r="D287" s="7" t="s">
        <v>86</v>
      </c>
      <c r="E287" s="7" t="s">
        <v>216</v>
      </c>
      <c r="F287" s="7" t="s">
        <v>68</v>
      </c>
      <c r="G287" s="136">
        <v>0</v>
      </c>
      <c r="H287" s="136">
        <v>0</v>
      </c>
    </row>
    <row r="288" spans="1:8" ht="127.5">
      <c r="A288" s="22" t="s">
        <v>527</v>
      </c>
      <c r="B288" s="189" t="s">
        <v>207</v>
      </c>
      <c r="C288" s="12" t="s">
        <v>80</v>
      </c>
      <c r="D288" s="6" t="s">
        <v>86</v>
      </c>
      <c r="E288" s="6" t="s">
        <v>32</v>
      </c>
      <c r="F288" s="6"/>
      <c r="G288" s="142">
        <f>SUM(G289:G292)</f>
        <v>1003500</v>
      </c>
      <c r="H288" s="142">
        <f>SUM(H289:H292)</f>
        <v>1003500</v>
      </c>
    </row>
    <row r="289" spans="1:8" ht="12.75">
      <c r="A289" s="9" t="s">
        <v>30</v>
      </c>
      <c r="B289" s="189" t="s">
        <v>207</v>
      </c>
      <c r="C289" s="8" t="s">
        <v>80</v>
      </c>
      <c r="D289" s="7" t="s">
        <v>86</v>
      </c>
      <c r="E289" s="7" t="s">
        <v>32</v>
      </c>
      <c r="F289" s="7" t="s">
        <v>150</v>
      </c>
      <c r="G289" s="136">
        <v>5000</v>
      </c>
      <c r="H289" s="136">
        <v>5000</v>
      </c>
    </row>
    <row r="290" spans="1:8" ht="38.25">
      <c r="A290" s="9" t="s">
        <v>24</v>
      </c>
      <c r="B290" s="189" t="s">
        <v>207</v>
      </c>
      <c r="C290" s="8" t="s">
        <v>80</v>
      </c>
      <c r="D290" s="7" t="s">
        <v>86</v>
      </c>
      <c r="E290" s="7" t="s">
        <v>32</v>
      </c>
      <c r="F290" s="7" t="s">
        <v>15</v>
      </c>
      <c r="G290" s="136">
        <v>1500</v>
      </c>
      <c r="H290" s="136">
        <v>1500</v>
      </c>
    </row>
    <row r="291" spans="1:8" ht="25.5">
      <c r="A291" s="9" t="s">
        <v>153</v>
      </c>
      <c r="B291" s="189" t="s">
        <v>207</v>
      </c>
      <c r="C291" s="8" t="s">
        <v>80</v>
      </c>
      <c r="D291" s="7" t="s">
        <v>86</v>
      </c>
      <c r="E291" s="7" t="s">
        <v>32</v>
      </c>
      <c r="F291" s="7" t="s">
        <v>135</v>
      </c>
      <c r="G291" s="136">
        <v>922000</v>
      </c>
      <c r="H291" s="136">
        <v>922000</v>
      </c>
    </row>
    <row r="292" spans="1:8" ht="12.75">
      <c r="A292" s="11" t="s">
        <v>133</v>
      </c>
      <c r="B292" s="189" t="s">
        <v>207</v>
      </c>
      <c r="C292" s="8" t="s">
        <v>80</v>
      </c>
      <c r="D292" s="7" t="s">
        <v>86</v>
      </c>
      <c r="E292" s="7" t="s">
        <v>232</v>
      </c>
      <c r="F292" s="7" t="s">
        <v>132</v>
      </c>
      <c r="G292" s="110">
        <v>75000</v>
      </c>
      <c r="H292" s="110">
        <v>75000</v>
      </c>
    </row>
    <row r="293" spans="1:8" ht="25.5">
      <c r="A293" s="19" t="s">
        <v>529</v>
      </c>
      <c r="B293" s="189" t="s">
        <v>207</v>
      </c>
      <c r="C293" s="37" t="s">
        <v>80</v>
      </c>
      <c r="D293" s="15" t="s">
        <v>86</v>
      </c>
      <c r="E293" s="6" t="s">
        <v>219</v>
      </c>
      <c r="F293" s="7"/>
      <c r="G293" s="142">
        <f>SUM(G294:G296)</f>
        <v>2345000</v>
      </c>
      <c r="H293" s="142">
        <f>SUM(H294:H296)</f>
        <v>2345000</v>
      </c>
    </row>
    <row r="294" spans="1:8" ht="38.25">
      <c r="A294" s="9" t="s">
        <v>409</v>
      </c>
      <c r="B294" s="189" t="s">
        <v>207</v>
      </c>
      <c r="C294" s="38" t="s">
        <v>80</v>
      </c>
      <c r="D294" s="16" t="s">
        <v>86</v>
      </c>
      <c r="E294" s="7" t="s">
        <v>219</v>
      </c>
      <c r="F294" s="7" t="s">
        <v>135</v>
      </c>
      <c r="G294" s="138">
        <v>2345000</v>
      </c>
      <c r="H294" s="138">
        <v>2345000</v>
      </c>
    </row>
    <row r="295" spans="1:8" ht="38.25">
      <c r="A295" s="9" t="s">
        <v>410</v>
      </c>
      <c r="B295" s="189" t="s">
        <v>207</v>
      </c>
      <c r="C295" s="38" t="s">
        <v>80</v>
      </c>
      <c r="D295" s="16" t="s">
        <v>86</v>
      </c>
      <c r="E295" s="7" t="s">
        <v>219</v>
      </c>
      <c r="F295" s="7" t="s">
        <v>320</v>
      </c>
      <c r="G295" s="110">
        <v>0</v>
      </c>
      <c r="H295" s="110">
        <v>0</v>
      </c>
    </row>
    <row r="296" spans="1:8" ht="25.5">
      <c r="A296" s="11" t="s">
        <v>411</v>
      </c>
      <c r="B296" s="189" t="s">
        <v>207</v>
      </c>
      <c r="C296" s="38" t="s">
        <v>80</v>
      </c>
      <c r="D296" s="16" t="s">
        <v>86</v>
      </c>
      <c r="E296" s="7" t="s">
        <v>219</v>
      </c>
      <c r="F296" s="7" t="s">
        <v>132</v>
      </c>
      <c r="G296" s="136">
        <v>0</v>
      </c>
      <c r="H296" s="136">
        <v>0</v>
      </c>
    </row>
    <row r="297" spans="1:8" ht="51">
      <c r="A297" s="100" t="s">
        <v>530</v>
      </c>
      <c r="B297" s="192" t="s">
        <v>207</v>
      </c>
      <c r="C297" s="102" t="s">
        <v>80</v>
      </c>
      <c r="D297" s="103" t="s">
        <v>86</v>
      </c>
      <c r="E297" s="101" t="s">
        <v>337</v>
      </c>
      <c r="F297" s="103"/>
      <c r="G297" s="142">
        <f>G298+G299+G300</f>
        <v>0</v>
      </c>
      <c r="H297" s="142">
        <f>H298+H299+H300</f>
        <v>0</v>
      </c>
    </row>
    <row r="298" spans="1:8" ht="12.75">
      <c r="A298" s="9" t="s">
        <v>30</v>
      </c>
      <c r="B298" s="189" t="s">
        <v>207</v>
      </c>
      <c r="C298" s="38" t="s">
        <v>80</v>
      </c>
      <c r="D298" s="16" t="s">
        <v>86</v>
      </c>
      <c r="E298" s="7" t="s">
        <v>337</v>
      </c>
      <c r="F298" s="16" t="s">
        <v>150</v>
      </c>
      <c r="G298" s="136"/>
      <c r="H298" s="136">
        <v>0</v>
      </c>
    </row>
    <row r="299" spans="1:8" ht="38.25">
      <c r="A299" s="9" t="s">
        <v>24</v>
      </c>
      <c r="B299" s="189" t="s">
        <v>207</v>
      </c>
      <c r="C299" s="38" t="s">
        <v>80</v>
      </c>
      <c r="D299" s="16" t="s">
        <v>86</v>
      </c>
      <c r="E299" s="7" t="s">
        <v>337</v>
      </c>
      <c r="F299" s="16" t="s">
        <v>15</v>
      </c>
      <c r="G299" s="110"/>
      <c r="H299" s="110">
        <v>0</v>
      </c>
    </row>
    <row r="300" spans="1:8" ht="12.75">
      <c r="A300" s="11" t="s">
        <v>133</v>
      </c>
      <c r="B300" s="189" t="s">
        <v>207</v>
      </c>
      <c r="C300" s="38" t="s">
        <v>80</v>
      </c>
      <c r="D300" s="16" t="s">
        <v>86</v>
      </c>
      <c r="E300" s="7" t="s">
        <v>337</v>
      </c>
      <c r="F300" s="16" t="s">
        <v>132</v>
      </c>
      <c r="G300" s="110"/>
      <c r="H300" s="110">
        <v>0</v>
      </c>
    </row>
    <row r="301" spans="1:8" ht="25.5">
      <c r="A301" s="100" t="s">
        <v>531</v>
      </c>
      <c r="B301" s="192" t="s">
        <v>207</v>
      </c>
      <c r="C301" s="102" t="s">
        <v>80</v>
      </c>
      <c r="D301" s="103" t="s">
        <v>86</v>
      </c>
      <c r="E301" s="101" t="s">
        <v>339</v>
      </c>
      <c r="F301" s="103"/>
      <c r="G301" s="142">
        <f>SUM(G302:G305)</f>
        <v>8478399.999999998</v>
      </c>
      <c r="H301" s="142">
        <f>SUM(H302:H305)</f>
        <v>8723999.999999998</v>
      </c>
    </row>
    <row r="302" spans="1:8" ht="25.5">
      <c r="A302" s="9" t="s">
        <v>413</v>
      </c>
      <c r="B302" s="189" t="s">
        <v>207</v>
      </c>
      <c r="C302" s="38" t="s">
        <v>80</v>
      </c>
      <c r="D302" s="16" t="s">
        <v>86</v>
      </c>
      <c r="E302" s="7" t="s">
        <v>339</v>
      </c>
      <c r="F302" s="16" t="s">
        <v>135</v>
      </c>
      <c r="G302" s="110">
        <f>2711500+53000</f>
        <v>2764500</v>
      </c>
      <c r="H302" s="110">
        <f>2711500+298600</f>
        <v>3010100</v>
      </c>
    </row>
    <row r="303" spans="1:8" ht="25.5">
      <c r="A303" s="9" t="s">
        <v>414</v>
      </c>
      <c r="B303" s="189" t="s">
        <v>207</v>
      </c>
      <c r="C303" s="38" t="s">
        <v>80</v>
      </c>
      <c r="D303" s="16" t="s">
        <v>86</v>
      </c>
      <c r="E303" s="7" t="s">
        <v>339</v>
      </c>
      <c r="F303" s="16" t="s">
        <v>135</v>
      </c>
      <c r="G303" s="110">
        <v>321.88</v>
      </c>
      <c r="H303" s="110">
        <v>321.88</v>
      </c>
    </row>
    <row r="304" spans="1:8" ht="12.75">
      <c r="A304" s="11" t="s">
        <v>415</v>
      </c>
      <c r="B304" s="189" t="s">
        <v>207</v>
      </c>
      <c r="C304" s="38" t="s">
        <v>80</v>
      </c>
      <c r="D304" s="16" t="s">
        <v>86</v>
      </c>
      <c r="E304" s="7" t="s">
        <v>339</v>
      </c>
      <c r="F304" s="16" t="s">
        <v>132</v>
      </c>
      <c r="G304" s="110">
        <f>7000000-1287100</f>
        <v>5712900</v>
      </c>
      <c r="H304" s="110">
        <f>7000000-1287100</f>
        <v>5712900</v>
      </c>
    </row>
    <row r="305" spans="1:8" ht="12.75">
      <c r="A305" s="11" t="s">
        <v>408</v>
      </c>
      <c r="B305" s="189" t="s">
        <v>207</v>
      </c>
      <c r="C305" s="38" t="s">
        <v>80</v>
      </c>
      <c r="D305" s="16" t="s">
        <v>86</v>
      </c>
      <c r="E305" s="7" t="s">
        <v>339</v>
      </c>
      <c r="F305" s="16" t="s">
        <v>132</v>
      </c>
      <c r="G305" s="110">
        <v>678.12</v>
      </c>
      <c r="H305" s="110">
        <v>678.12</v>
      </c>
    </row>
    <row r="306" spans="1:8" ht="38.25">
      <c r="A306" s="19" t="s">
        <v>416</v>
      </c>
      <c r="B306" s="189" t="s">
        <v>207</v>
      </c>
      <c r="C306" s="37" t="s">
        <v>80</v>
      </c>
      <c r="D306" s="15" t="s">
        <v>86</v>
      </c>
      <c r="E306" s="6" t="s">
        <v>340</v>
      </c>
      <c r="F306" s="51"/>
      <c r="G306" s="137">
        <f>G307</f>
        <v>1000</v>
      </c>
      <c r="H306" s="137">
        <f>H307</f>
        <v>1000</v>
      </c>
    </row>
    <row r="307" spans="1:8" ht="25.5">
      <c r="A307" s="9" t="s">
        <v>153</v>
      </c>
      <c r="B307" s="189" t="s">
        <v>207</v>
      </c>
      <c r="C307" s="8" t="s">
        <v>80</v>
      </c>
      <c r="D307" s="7" t="s">
        <v>86</v>
      </c>
      <c r="E307" s="7" t="s">
        <v>340</v>
      </c>
      <c r="F307" s="7" t="s">
        <v>135</v>
      </c>
      <c r="G307" s="138">
        <v>1000</v>
      </c>
      <c r="H307" s="138">
        <v>1000</v>
      </c>
    </row>
    <row r="308" spans="1:8" ht="38.25">
      <c r="A308" s="19" t="s">
        <v>217</v>
      </c>
      <c r="B308" s="189" t="s">
        <v>207</v>
      </c>
      <c r="C308" s="37" t="s">
        <v>80</v>
      </c>
      <c r="D308" s="15" t="s">
        <v>86</v>
      </c>
      <c r="E308" s="6" t="s">
        <v>220</v>
      </c>
      <c r="F308" s="51"/>
      <c r="G308" s="142">
        <f>G309+G311+G310</f>
        <v>260600</v>
      </c>
      <c r="H308" s="142">
        <f>H309+H311+H310</f>
        <v>260600</v>
      </c>
    </row>
    <row r="309" spans="1:8" ht="25.5">
      <c r="A309" s="9" t="s">
        <v>153</v>
      </c>
      <c r="B309" s="189" t="s">
        <v>207</v>
      </c>
      <c r="C309" s="8" t="s">
        <v>80</v>
      </c>
      <c r="D309" s="7" t="s">
        <v>86</v>
      </c>
      <c r="E309" s="7" t="s">
        <v>220</v>
      </c>
      <c r="F309" s="7" t="s">
        <v>135</v>
      </c>
      <c r="G309" s="110">
        <v>260600</v>
      </c>
      <c r="H309" s="110">
        <v>260600</v>
      </c>
    </row>
    <row r="310" spans="1:8" ht="38.25">
      <c r="A310" s="9" t="s">
        <v>321</v>
      </c>
      <c r="B310" s="189" t="s">
        <v>207</v>
      </c>
      <c r="C310" s="8" t="s">
        <v>80</v>
      </c>
      <c r="D310" s="7" t="s">
        <v>86</v>
      </c>
      <c r="E310" s="7" t="s">
        <v>220</v>
      </c>
      <c r="F310" s="7" t="s">
        <v>320</v>
      </c>
      <c r="G310" s="138">
        <v>0</v>
      </c>
      <c r="H310" s="138">
        <v>0</v>
      </c>
    </row>
    <row r="311" spans="1:8" ht="12.75">
      <c r="A311" s="11" t="s">
        <v>133</v>
      </c>
      <c r="B311" s="189" t="s">
        <v>207</v>
      </c>
      <c r="C311" s="8" t="s">
        <v>80</v>
      </c>
      <c r="D311" s="7" t="s">
        <v>86</v>
      </c>
      <c r="E311" s="7" t="s">
        <v>220</v>
      </c>
      <c r="F311" s="7" t="s">
        <v>132</v>
      </c>
      <c r="G311" s="136">
        <v>0</v>
      </c>
      <c r="H311" s="136">
        <v>0</v>
      </c>
    </row>
    <row r="312" spans="1:8" ht="25.5">
      <c r="A312" s="19" t="s">
        <v>532</v>
      </c>
      <c r="B312" s="189" t="s">
        <v>207</v>
      </c>
      <c r="C312" s="37" t="s">
        <v>80</v>
      </c>
      <c r="D312" s="15" t="s">
        <v>86</v>
      </c>
      <c r="E312" s="6" t="s">
        <v>342</v>
      </c>
      <c r="F312" s="51"/>
      <c r="G312" s="137">
        <f>G313+G314</f>
        <v>0</v>
      </c>
      <c r="H312" s="137">
        <f>H313+H314</f>
        <v>0</v>
      </c>
    </row>
    <row r="313" spans="1:8" ht="25.5">
      <c r="A313" s="9" t="s">
        <v>153</v>
      </c>
      <c r="B313" s="189" t="s">
        <v>207</v>
      </c>
      <c r="C313" s="8" t="s">
        <v>80</v>
      </c>
      <c r="D313" s="7" t="s">
        <v>86</v>
      </c>
      <c r="E313" s="7" t="s">
        <v>342</v>
      </c>
      <c r="F313" s="7" t="s">
        <v>135</v>
      </c>
      <c r="G313" s="136"/>
      <c r="H313" s="136"/>
    </row>
    <row r="314" spans="1:8" ht="12.75">
      <c r="A314" s="11" t="s">
        <v>417</v>
      </c>
      <c r="B314" s="189" t="s">
        <v>207</v>
      </c>
      <c r="C314" s="8" t="s">
        <v>80</v>
      </c>
      <c r="D314" s="7" t="s">
        <v>86</v>
      </c>
      <c r="E314" s="7" t="s">
        <v>342</v>
      </c>
      <c r="F314" s="7" t="s">
        <v>132</v>
      </c>
      <c r="G314" s="136"/>
      <c r="H314" s="136"/>
    </row>
    <row r="315" spans="1:8" ht="76.5">
      <c r="A315" s="112" t="s">
        <v>418</v>
      </c>
      <c r="B315" s="189" t="s">
        <v>207</v>
      </c>
      <c r="C315" s="167" t="s">
        <v>80</v>
      </c>
      <c r="D315" s="168" t="s">
        <v>86</v>
      </c>
      <c r="E315" s="169" t="s">
        <v>463</v>
      </c>
      <c r="F315" s="7"/>
      <c r="G315" s="142">
        <f>SUM(G316:G319)</f>
        <v>1000</v>
      </c>
      <c r="H315" s="142">
        <f>SUM(H316:H319)</f>
        <v>1000</v>
      </c>
    </row>
    <row r="316" spans="1:8" ht="25.5">
      <c r="A316" s="9" t="s">
        <v>389</v>
      </c>
      <c r="B316" s="189" t="s">
        <v>207</v>
      </c>
      <c r="C316" s="38" t="s">
        <v>80</v>
      </c>
      <c r="D316" s="16" t="s">
        <v>86</v>
      </c>
      <c r="E316" s="7" t="s">
        <v>463</v>
      </c>
      <c r="F316" s="7" t="s">
        <v>452</v>
      </c>
      <c r="G316" s="136">
        <v>0</v>
      </c>
      <c r="H316" s="136">
        <v>0</v>
      </c>
    </row>
    <row r="317" spans="1:8" ht="12.75">
      <c r="A317" s="11" t="s">
        <v>417</v>
      </c>
      <c r="B317" s="189" t="s">
        <v>207</v>
      </c>
      <c r="C317" s="38" t="s">
        <v>80</v>
      </c>
      <c r="D317" s="16" t="s">
        <v>86</v>
      </c>
      <c r="E317" s="7" t="s">
        <v>463</v>
      </c>
      <c r="F317" s="7" t="s">
        <v>132</v>
      </c>
      <c r="G317" s="136">
        <v>0</v>
      </c>
      <c r="H317" s="136">
        <v>0</v>
      </c>
    </row>
    <row r="318" spans="1:8" ht="25.5">
      <c r="A318" s="9" t="s">
        <v>389</v>
      </c>
      <c r="B318" s="189" t="s">
        <v>207</v>
      </c>
      <c r="C318" s="38" t="s">
        <v>80</v>
      </c>
      <c r="D318" s="16" t="s">
        <v>86</v>
      </c>
      <c r="E318" s="7" t="s">
        <v>463</v>
      </c>
      <c r="F318" s="7" t="s">
        <v>452</v>
      </c>
      <c r="G318" s="136">
        <v>1000</v>
      </c>
      <c r="H318" s="136">
        <v>1000</v>
      </c>
    </row>
    <row r="319" spans="1:8" ht="12.75">
      <c r="A319" s="11" t="s">
        <v>408</v>
      </c>
      <c r="B319" s="189" t="s">
        <v>207</v>
      </c>
      <c r="C319" s="38" t="s">
        <v>80</v>
      </c>
      <c r="D319" s="16" t="s">
        <v>86</v>
      </c>
      <c r="E319" s="7" t="s">
        <v>463</v>
      </c>
      <c r="F319" s="7" t="s">
        <v>132</v>
      </c>
      <c r="G319" s="136">
        <v>0</v>
      </c>
      <c r="H319" s="136">
        <v>0</v>
      </c>
    </row>
    <row r="320" spans="1:8" ht="12.75">
      <c r="A320" s="26" t="s">
        <v>206</v>
      </c>
      <c r="B320" s="189" t="s">
        <v>207</v>
      </c>
      <c r="C320" s="13" t="s">
        <v>80</v>
      </c>
      <c r="D320" s="49" t="s">
        <v>88</v>
      </c>
      <c r="E320" s="6"/>
      <c r="F320" s="51"/>
      <c r="G320" s="146">
        <f>G321+G323+G325+G327+G330+G332</f>
        <v>13278250</v>
      </c>
      <c r="H320" s="146">
        <f>H321+H323+H325+H327+H330+H332</f>
        <v>13278250</v>
      </c>
    </row>
    <row r="321" spans="1:8" ht="38.25">
      <c r="A321" s="22" t="s">
        <v>419</v>
      </c>
      <c r="B321" s="189" t="s">
        <v>207</v>
      </c>
      <c r="C321" s="37" t="s">
        <v>80</v>
      </c>
      <c r="D321" s="15" t="s">
        <v>88</v>
      </c>
      <c r="E321" s="6" t="s">
        <v>309</v>
      </c>
      <c r="F321" s="16"/>
      <c r="G321" s="142">
        <f>G322</f>
        <v>1320000</v>
      </c>
      <c r="H321" s="142">
        <f>H322</f>
        <v>1320000</v>
      </c>
    </row>
    <row r="322" spans="1:8" ht="51">
      <c r="A322" s="9" t="s">
        <v>154</v>
      </c>
      <c r="B322" s="189" t="s">
        <v>207</v>
      </c>
      <c r="C322" s="38" t="s">
        <v>80</v>
      </c>
      <c r="D322" s="16" t="s">
        <v>88</v>
      </c>
      <c r="E322" s="7" t="s">
        <v>309</v>
      </c>
      <c r="F322" s="16" t="s">
        <v>155</v>
      </c>
      <c r="G322" s="136">
        <v>1320000</v>
      </c>
      <c r="H322" s="136">
        <v>1320000</v>
      </c>
    </row>
    <row r="323" spans="1:8" ht="25.5">
      <c r="A323" s="22" t="s">
        <v>175</v>
      </c>
      <c r="B323" s="189" t="s">
        <v>207</v>
      </c>
      <c r="C323" s="37" t="s">
        <v>80</v>
      </c>
      <c r="D323" s="15" t="s">
        <v>88</v>
      </c>
      <c r="E323" s="6" t="s">
        <v>31</v>
      </c>
      <c r="F323" s="16"/>
      <c r="G323" s="142">
        <f>G324</f>
        <v>7574000</v>
      </c>
      <c r="H323" s="142">
        <f>H324</f>
        <v>7574000</v>
      </c>
    </row>
    <row r="324" spans="1:8" ht="51">
      <c r="A324" s="9" t="s">
        <v>154</v>
      </c>
      <c r="B324" s="189" t="s">
        <v>207</v>
      </c>
      <c r="C324" s="38" t="s">
        <v>80</v>
      </c>
      <c r="D324" s="16" t="s">
        <v>88</v>
      </c>
      <c r="E324" s="7" t="s">
        <v>31</v>
      </c>
      <c r="F324" s="16" t="s">
        <v>155</v>
      </c>
      <c r="G324" s="136">
        <v>7574000</v>
      </c>
      <c r="H324" s="136">
        <v>7574000</v>
      </c>
    </row>
    <row r="325" spans="1:8" ht="38.25">
      <c r="A325" s="22" t="s">
        <v>287</v>
      </c>
      <c r="B325" s="189" t="s">
        <v>207</v>
      </c>
      <c r="C325" s="37" t="s">
        <v>80</v>
      </c>
      <c r="D325" s="15" t="s">
        <v>88</v>
      </c>
      <c r="E325" s="6" t="s">
        <v>286</v>
      </c>
      <c r="F325" s="16"/>
      <c r="G325" s="142">
        <f>G326</f>
        <v>4000000</v>
      </c>
      <c r="H325" s="142">
        <f>H326</f>
        <v>4000000</v>
      </c>
    </row>
    <row r="326" spans="1:8" ht="51">
      <c r="A326" s="9" t="s">
        <v>154</v>
      </c>
      <c r="B326" s="189" t="s">
        <v>207</v>
      </c>
      <c r="C326" s="38" t="s">
        <v>80</v>
      </c>
      <c r="D326" s="16" t="s">
        <v>88</v>
      </c>
      <c r="E326" s="7" t="s">
        <v>286</v>
      </c>
      <c r="F326" s="16" t="s">
        <v>155</v>
      </c>
      <c r="G326" s="110">
        <v>4000000</v>
      </c>
      <c r="H326" s="110">
        <v>4000000</v>
      </c>
    </row>
    <row r="327" spans="1:8" ht="38.25">
      <c r="A327" s="18" t="s">
        <v>533</v>
      </c>
      <c r="B327" s="189" t="s">
        <v>207</v>
      </c>
      <c r="C327" s="12" t="s">
        <v>80</v>
      </c>
      <c r="D327" s="6" t="s">
        <v>88</v>
      </c>
      <c r="E327" s="6" t="s">
        <v>464</v>
      </c>
      <c r="F327" s="7"/>
      <c r="G327" s="142">
        <f>SUM(G328:G329)</f>
        <v>0</v>
      </c>
      <c r="H327" s="142">
        <f>SUM(H328:H329)</f>
        <v>0</v>
      </c>
    </row>
    <row r="328" spans="1:8" ht="12.75">
      <c r="A328" s="11" t="s">
        <v>133</v>
      </c>
      <c r="B328" s="189" t="s">
        <v>207</v>
      </c>
      <c r="C328" s="8" t="s">
        <v>80</v>
      </c>
      <c r="D328" s="7" t="s">
        <v>88</v>
      </c>
      <c r="E328" s="7" t="s">
        <v>464</v>
      </c>
      <c r="F328" s="7" t="s">
        <v>132</v>
      </c>
      <c r="G328" s="110">
        <v>0</v>
      </c>
      <c r="H328" s="110">
        <v>0</v>
      </c>
    </row>
    <row r="329" spans="1:8" ht="25.5">
      <c r="A329" s="11" t="s">
        <v>421</v>
      </c>
      <c r="B329" s="189" t="s">
        <v>207</v>
      </c>
      <c r="C329" s="8" t="s">
        <v>80</v>
      </c>
      <c r="D329" s="7" t="s">
        <v>88</v>
      </c>
      <c r="E329" s="7" t="s">
        <v>464</v>
      </c>
      <c r="F329" s="7" t="s">
        <v>132</v>
      </c>
      <c r="G329" s="136">
        <v>0</v>
      </c>
      <c r="H329" s="136">
        <v>0</v>
      </c>
    </row>
    <row r="330" spans="1:8" ht="38.25">
      <c r="A330" s="18" t="s">
        <v>217</v>
      </c>
      <c r="B330" s="189" t="s">
        <v>207</v>
      </c>
      <c r="C330" s="12" t="s">
        <v>80</v>
      </c>
      <c r="D330" s="6" t="s">
        <v>88</v>
      </c>
      <c r="E330" s="6" t="s">
        <v>220</v>
      </c>
      <c r="F330" s="7"/>
      <c r="G330" s="142">
        <f>G331</f>
        <v>384250</v>
      </c>
      <c r="H330" s="142">
        <f>H331</f>
        <v>384250</v>
      </c>
    </row>
    <row r="331" spans="1:8" ht="12.75">
      <c r="A331" s="11" t="s">
        <v>133</v>
      </c>
      <c r="B331" s="189" t="s">
        <v>207</v>
      </c>
      <c r="C331" s="8" t="s">
        <v>80</v>
      </c>
      <c r="D331" s="7" t="s">
        <v>88</v>
      </c>
      <c r="E331" s="7" t="s">
        <v>220</v>
      </c>
      <c r="F331" s="7" t="s">
        <v>132</v>
      </c>
      <c r="G331" s="110">
        <v>384250</v>
      </c>
      <c r="H331" s="110">
        <v>384250</v>
      </c>
    </row>
    <row r="332" spans="1:8" ht="25.5">
      <c r="A332" s="19" t="s">
        <v>529</v>
      </c>
      <c r="B332" s="189" t="s">
        <v>207</v>
      </c>
      <c r="C332" s="37" t="s">
        <v>80</v>
      </c>
      <c r="D332" s="15" t="s">
        <v>88</v>
      </c>
      <c r="E332" s="6" t="s">
        <v>219</v>
      </c>
      <c r="F332" s="7"/>
      <c r="G332" s="142">
        <f>G333</f>
        <v>0</v>
      </c>
      <c r="H332" s="142">
        <f>H333</f>
        <v>0</v>
      </c>
    </row>
    <row r="333" spans="1:8" ht="12.75">
      <c r="A333" s="11" t="s">
        <v>133</v>
      </c>
      <c r="B333" s="189" t="s">
        <v>207</v>
      </c>
      <c r="C333" s="38" t="s">
        <v>80</v>
      </c>
      <c r="D333" s="16" t="s">
        <v>88</v>
      </c>
      <c r="E333" s="7" t="s">
        <v>219</v>
      </c>
      <c r="F333" s="16" t="s">
        <v>132</v>
      </c>
      <c r="G333" s="110">
        <v>0</v>
      </c>
      <c r="H333" s="110">
        <v>0</v>
      </c>
    </row>
    <row r="334" spans="1:8" ht="12.75">
      <c r="A334" s="25" t="s">
        <v>131</v>
      </c>
      <c r="B334" s="189" t="s">
        <v>207</v>
      </c>
      <c r="C334" s="33" t="s">
        <v>80</v>
      </c>
      <c r="D334" s="34" t="s">
        <v>80</v>
      </c>
      <c r="E334" s="6"/>
      <c r="F334" s="7"/>
      <c r="G334" s="114">
        <f>G335+G338+G342+G346</f>
        <v>1820400</v>
      </c>
      <c r="H334" s="114">
        <f>H335+H338+H342+H346</f>
        <v>1820400</v>
      </c>
    </row>
    <row r="335" spans="1:8" ht="25.5">
      <c r="A335" s="18" t="s">
        <v>534</v>
      </c>
      <c r="B335" s="189" t="s">
        <v>207</v>
      </c>
      <c r="C335" s="37" t="s">
        <v>80</v>
      </c>
      <c r="D335" s="15" t="s">
        <v>80</v>
      </c>
      <c r="E335" s="6" t="s">
        <v>221</v>
      </c>
      <c r="F335" s="6"/>
      <c r="G335" s="137">
        <f>G336+G337</f>
        <v>1362800</v>
      </c>
      <c r="H335" s="137">
        <f>H336+H337</f>
        <v>1362800</v>
      </c>
    </row>
    <row r="336" spans="1:8" ht="25.5">
      <c r="A336" s="9" t="s">
        <v>153</v>
      </c>
      <c r="B336" s="189" t="s">
        <v>207</v>
      </c>
      <c r="C336" s="38" t="s">
        <v>80</v>
      </c>
      <c r="D336" s="16" t="s">
        <v>80</v>
      </c>
      <c r="E336" s="7" t="s">
        <v>221</v>
      </c>
      <c r="F336" s="7" t="s">
        <v>135</v>
      </c>
      <c r="G336" s="110">
        <f>485300+77500</f>
        <v>562800</v>
      </c>
      <c r="H336" s="110">
        <f>485300+77500</f>
        <v>562800</v>
      </c>
    </row>
    <row r="337" spans="1:8" ht="12.75">
      <c r="A337" s="11" t="s">
        <v>133</v>
      </c>
      <c r="B337" s="189" t="s">
        <v>207</v>
      </c>
      <c r="C337" s="38" t="s">
        <v>80</v>
      </c>
      <c r="D337" s="16" t="s">
        <v>80</v>
      </c>
      <c r="E337" s="7" t="s">
        <v>221</v>
      </c>
      <c r="F337" s="7" t="s">
        <v>132</v>
      </c>
      <c r="G337" s="110">
        <v>800000</v>
      </c>
      <c r="H337" s="110">
        <v>800000</v>
      </c>
    </row>
    <row r="338" spans="1:8" ht="51">
      <c r="A338" s="22" t="s">
        <v>176</v>
      </c>
      <c r="B338" s="190" t="s">
        <v>207</v>
      </c>
      <c r="C338" s="37" t="s">
        <v>80</v>
      </c>
      <c r="D338" s="6" t="s">
        <v>80</v>
      </c>
      <c r="E338" s="6" t="s">
        <v>222</v>
      </c>
      <c r="F338" s="6"/>
      <c r="G338" s="142">
        <f>SUM(G339:G341)</f>
        <v>151600</v>
      </c>
      <c r="H338" s="142">
        <f>SUM(H339:H341)</f>
        <v>151600</v>
      </c>
    </row>
    <row r="339" spans="1:8" ht="25.5">
      <c r="A339" s="9" t="s">
        <v>153</v>
      </c>
      <c r="B339" s="189" t="s">
        <v>207</v>
      </c>
      <c r="C339" s="38" t="s">
        <v>80</v>
      </c>
      <c r="D339" s="16" t="s">
        <v>80</v>
      </c>
      <c r="E339" s="7" t="s">
        <v>222</v>
      </c>
      <c r="F339" s="7" t="s">
        <v>135</v>
      </c>
      <c r="G339" s="136">
        <v>42600</v>
      </c>
      <c r="H339" s="136">
        <v>42600</v>
      </c>
    </row>
    <row r="340" spans="1:8" ht="12.75">
      <c r="A340" s="9" t="s">
        <v>299</v>
      </c>
      <c r="B340" s="189" t="s">
        <v>207</v>
      </c>
      <c r="C340" s="38" t="s">
        <v>80</v>
      </c>
      <c r="D340" s="16" t="s">
        <v>80</v>
      </c>
      <c r="E340" s="7" t="s">
        <v>222</v>
      </c>
      <c r="F340" s="16" t="s">
        <v>300</v>
      </c>
      <c r="G340" s="136">
        <v>20000</v>
      </c>
      <c r="H340" s="136">
        <v>20000</v>
      </c>
    </row>
    <row r="341" spans="1:8" ht="12.75">
      <c r="A341" s="11" t="s">
        <v>133</v>
      </c>
      <c r="B341" s="189" t="s">
        <v>207</v>
      </c>
      <c r="C341" s="38" t="s">
        <v>80</v>
      </c>
      <c r="D341" s="16" t="s">
        <v>80</v>
      </c>
      <c r="E341" s="7" t="s">
        <v>222</v>
      </c>
      <c r="F341" s="16" t="s">
        <v>132</v>
      </c>
      <c r="G341" s="136">
        <v>89000</v>
      </c>
      <c r="H341" s="136">
        <v>89000</v>
      </c>
    </row>
    <row r="342" spans="1:8" ht="12.75">
      <c r="A342" s="22" t="s">
        <v>535</v>
      </c>
      <c r="B342" s="189" t="s">
        <v>207</v>
      </c>
      <c r="C342" s="37" t="s">
        <v>80</v>
      </c>
      <c r="D342" s="6" t="s">
        <v>80</v>
      </c>
      <c r="E342" s="6" t="s">
        <v>33</v>
      </c>
      <c r="F342" s="7"/>
      <c r="G342" s="142">
        <f>G343+G344+G345</f>
        <v>161000</v>
      </c>
      <c r="H342" s="142">
        <f>H343+H344+H345</f>
        <v>161000</v>
      </c>
    </row>
    <row r="343" spans="1:8" ht="12.75">
      <c r="A343" s="9" t="s">
        <v>29</v>
      </c>
      <c r="B343" s="189" t="s">
        <v>207</v>
      </c>
      <c r="C343" s="38" t="s">
        <v>80</v>
      </c>
      <c r="D343" s="7" t="s">
        <v>80</v>
      </c>
      <c r="E343" s="7" t="s">
        <v>33</v>
      </c>
      <c r="F343" s="7" t="s">
        <v>150</v>
      </c>
      <c r="G343" s="136">
        <v>70000</v>
      </c>
      <c r="H343" s="136">
        <v>70000</v>
      </c>
    </row>
    <row r="344" spans="1:8" ht="38.25">
      <c r="A344" s="9" t="s">
        <v>24</v>
      </c>
      <c r="B344" s="189" t="s">
        <v>207</v>
      </c>
      <c r="C344" s="38" t="s">
        <v>80</v>
      </c>
      <c r="D344" s="7" t="s">
        <v>80</v>
      </c>
      <c r="E344" s="7" t="s">
        <v>33</v>
      </c>
      <c r="F344" s="7" t="s">
        <v>15</v>
      </c>
      <c r="G344" s="136">
        <v>21000</v>
      </c>
      <c r="H344" s="136">
        <v>21000</v>
      </c>
    </row>
    <row r="345" spans="1:8" ht="12.75">
      <c r="A345" s="11" t="s">
        <v>133</v>
      </c>
      <c r="B345" s="189" t="s">
        <v>207</v>
      </c>
      <c r="C345" s="38" t="s">
        <v>80</v>
      </c>
      <c r="D345" s="7" t="s">
        <v>80</v>
      </c>
      <c r="E345" s="7" t="s">
        <v>33</v>
      </c>
      <c r="F345" s="7" t="s">
        <v>132</v>
      </c>
      <c r="G345" s="136">
        <v>70000</v>
      </c>
      <c r="H345" s="136">
        <v>70000</v>
      </c>
    </row>
    <row r="346" spans="1:8" ht="15" customHeight="1">
      <c r="A346" s="22" t="s">
        <v>536</v>
      </c>
      <c r="B346" s="190" t="s">
        <v>207</v>
      </c>
      <c r="C346" s="37" t="s">
        <v>80</v>
      </c>
      <c r="D346" s="6" t="s">
        <v>80</v>
      </c>
      <c r="E346" s="6" t="s">
        <v>51</v>
      </c>
      <c r="F346" s="6"/>
      <c r="G346" s="142">
        <f>SUM(G347:G348)</f>
        <v>145000</v>
      </c>
      <c r="H346" s="142">
        <f>SUM(H347:H348)</f>
        <v>145000</v>
      </c>
    </row>
    <row r="347" spans="1:8" ht="25.5">
      <c r="A347" s="9" t="s">
        <v>153</v>
      </c>
      <c r="B347" s="189" t="s">
        <v>207</v>
      </c>
      <c r="C347" s="38" t="s">
        <v>80</v>
      </c>
      <c r="D347" s="16" t="s">
        <v>80</v>
      </c>
      <c r="E347" s="7" t="s">
        <v>51</v>
      </c>
      <c r="F347" s="7" t="s">
        <v>135</v>
      </c>
      <c r="G347" s="110">
        <v>100000</v>
      </c>
      <c r="H347" s="110">
        <v>100000</v>
      </c>
    </row>
    <row r="348" spans="1:8" ht="12.75">
      <c r="A348" s="9" t="s">
        <v>213</v>
      </c>
      <c r="B348" s="189" t="s">
        <v>207</v>
      </c>
      <c r="C348" s="38" t="s">
        <v>80</v>
      </c>
      <c r="D348" s="16" t="s">
        <v>80</v>
      </c>
      <c r="E348" s="7" t="s">
        <v>51</v>
      </c>
      <c r="F348" s="7" t="s">
        <v>212</v>
      </c>
      <c r="G348" s="110">
        <v>45000</v>
      </c>
      <c r="H348" s="110">
        <v>45000</v>
      </c>
    </row>
    <row r="349" spans="1:8" ht="12.75">
      <c r="A349" s="26" t="s">
        <v>101</v>
      </c>
      <c r="B349" s="189" t="s">
        <v>207</v>
      </c>
      <c r="C349" s="13" t="s">
        <v>80</v>
      </c>
      <c r="D349" s="34" t="s">
        <v>82</v>
      </c>
      <c r="E349" s="6"/>
      <c r="F349" s="34"/>
      <c r="G349" s="135">
        <f>G350+G361+G365+G368+G358</f>
        <v>14094000</v>
      </c>
      <c r="H349" s="135">
        <f>H350+H361+H365+H368+H358</f>
        <v>14094000</v>
      </c>
    </row>
    <row r="350" spans="1:8" ht="30" customHeight="1">
      <c r="A350" s="27" t="s">
        <v>177</v>
      </c>
      <c r="B350" s="190" t="s">
        <v>207</v>
      </c>
      <c r="C350" s="50" t="s">
        <v>80</v>
      </c>
      <c r="D350" s="14" t="s">
        <v>82</v>
      </c>
      <c r="E350" s="14" t="s">
        <v>52</v>
      </c>
      <c r="F350" s="14"/>
      <c r="G350" s="89">
        <f>SUM(G351:G357)</f>
        <v>6274000</v>
      </c>
      <c r="H350" s="89">
        <f>SUM(H351:H357)</f>
        <v>6274000</v>
      </c>
    </row>
    <row r="351" spans="1:8" ht="12.75">
      <c r="A351" s="9" t="s">
        <v>29</v>
      </c>
      <c r="B351" s="189" t="s">
        <v>207</v>
      </c>
      <c r="C351" s="38" t="s">
        <v>80</v>
      </c>
      <c r="D351" s="7" t="s">
        <v>82</v>
      </c>
      <c r="E351" s="7" t="s">
        <v>52</v>
      </c>
      <c r="F351" s="7" t="s">
        <v>150</v>
      </c>
      <c r="G351" s="110">
        <v>4302000</v>
      </c>
      <c r="H351" s="110">
        <v>4302000</v>
      </c>
    </row>
    <row r="352" spans="1:8" ht="25.5">
      <c r="A352" s="9" t="s">
        <v>152</v>
      </c>
      <c r="B352" s="189" t="s">
        <v>207</v>
      </c>
      <c r="C352" s="38" t="s">
        <v>80</v>
      </c>
      <c r="D352" s="7" t="s">
        <v>82</v>
      </c>
      <c r="E352" s="7" t="s">
        <v>52</v>
      </c>
      <c r="F352" s="7" t="s">
        <v>151</v>
      </c>
      <c r="G352" s="110">
        <v>140000</v>
      </c>
      <c r="H352" s="110">
        <v>140000</v>
      </c>
    </row>
    <row r="353" spans="1:8" ht="38.25">
      <c r="A353" s="9" t="s">
        <v>24</v>
      </c>
      <c r="B353" s="195" t="s">
        <v>207</v>
      </c>
      <c r="C353" s="38" t="s">
        <v>80</v>
      </c>
      <c r="D353" s="7" t="s">
        <v>82</v>
      </c>
      <c r="E353" s="7" t="s">
        <v>52</v>
      </c>
      <c r="F353" s="7" t="s">
        <v>15</v>
      </c>
      <c r="G353" s="110">
        <v>1300000</v>
      </c>
      <c r="H353" s="110">
        <v>1300000</v>
      </c>
    </row>
    <row r="354" spans="1:8" ht="25.5">
      <c r="A354" s="9" t="s">
        <v>153</v>
      </c>
      <c r="B354" s="190" t="s">
        <v>207</v>
      </c>
      <c r="C354" s="38" t="s">
        <v>80</v>
      </c>
      <c r="D354" s="7" t="s">
        <v>82</v>
      </c>
      <c r="E354" s="7" t="s">
        <v>52</v>
      </c>
      <c r="F354" s="7" t="s">
        <v>135</v>
      </c>
      <c r="G354" s="136">
        <v>480000</v>
      </c>
      <c r="H354" s="136">
        <v>480000</v>
      </c>
    </row>
    <row r="355" spans="1:8" ht="25.5">
      <c r="A355" s="9" t="s">
        <v>144</v>
      </c>
      <c r="B355" s="189" t="s">
        <v>207</v>
      </c>
      <c r="C355" s="38" t="s">
        <v>80</v>
      </c>
      <c r="D355" s="7" t="s">
        <v>82</v>
      </c>
      <c r="E355" s="7" t="s">
        <v>52</v>
      </c>
      <c r="F355" s="7" t="s">
        <v>147</v>
      </c>
      <c r="G355" s="136">
        <v>2000</v>
      </c>
      <c r="H355" s="136">
        <v>2000</v>
      </c>
    </row>
    <row r="356" spans="1:8" ht="25.5">
      <c r="A356" s="9" t="s">
        <v>146</v>
      </c>
      <c r="B356" s="189" t="s">
        <v>207</v>
      </c>
      <c r="C356" s="38" t="s">
        <v>80</v>
      </c>
      <c r="D356" s="7" t="s">
        <v>82</v>
      </c>
      <c r="E356" s="7" t="s">
        <v>52</v>
      </c>
      <c r="F356" s="7" t="s">
        <v>148</v>
      </c>
      <c r="G356" s="136">
        <v>0</v>
      </c>
      <c r="H356" s="136">
        <v>0</v>
      </c>
    </row>
    <row r="357" spans="1:8" ht="12.75">
      <c r="A357" s="9" t="s">
        <v>69</v>
      </c>
      <c r="B357" s="189" t="s">
        <v>207</v>
      </c>
      <c r="C357" s="38" t="s">
        <v>80</v>
      </c>
      <c r="D357" s="7" t="s">
        <v>82</v>
      </c>
      <c r="E357" s="7" t="s">
        <v>52</v>
      </c>
      <c r="F357" s="7" t="s">
        <v>68</v>
      </c>
      <c r="G357" s="136">
        <v>50000</v>
      </c>
      <c r="H357" s="136">
        <v>50000</v>
      </c>
    </row>
    <row r="358" spans="1:8" ht="108">
      <c r="A358" s="125" t="s">
        <v>537</v>
      </c>
      <c r="B358" s="189" t="s">
        <v>207</v>
      </c>
      <c r="C358" s="37" t="s">
        <v>80</v>
      </c>
      <c r="D358" s="6" t="s">
        <v>82</v>
      </c>
      <c r="E358" s="6" t="s">
        <v>216</v>
      </c>
      <c r="F358" s="6"/>
      <c r="G358" s="107">
        <f>SUM(G359:G360)</f>
        <v>6695000</v>
      </c>
      <c r="H358" s="107">
        <f>SUM(H359:H360)</f>
        <v>6695000</v>
      </c>
    </row>
    <row r="359" spans="1:8" ht="12.75">
      <c r="A359" s="9" t="s">
        <v>29</v>
      </c>
      <c r="B359" s="189" t="s">
        <v>207</v>
      </c>
      <c r="C359" s="38" t="s">
        <v>80</v>
      </c>
      <c r="D359" s="16" t="s">
        <v>82</v>
      </c>
      <c r="E359" s="7" t="s">
        <v>216</v>
      </c>
      <c r="F359" s="7" t="s">
        <v>150</v>
      </c>
      <c r="G359" s="136">
        <v>5142000</v>
      </c>
      <c r="H359" s="136">
        <v>5142000</v>
      </c>
    </row>
    <row r="360" spans="1:8" ht="38.25">
      <c r="A360" s="9" t="s">
        <v>24</v>
      </c>
      <c r="B360" s="189" t="s">
        <v>207</v>
      </c>
      <c r="C360" s="38" t="s">
        <v>80</v>
      </c>
      <c r="D360" s="7" t="s">
        <v>82</v>
      </c>
      <c r="E360" s="7" t="s">
        <v>216</v>
      </c>
      <c r="F360" s="7" t="s">
        <v>15</v>
      </c>
      <c r="G360" s="110">
        <v>1553000</v>
      </c>
      <c r="H360" s="110">
        <v>1553000</v>
      </c>
    </row>
    <row r="361" spans="1:8" ht="63.75">
      <c r="A361" s="22" t="s">
        <v>203</v>
      </c>
      <c r="B361" s="189" t="s">
        <v>207</v>
      </c>
      <c r="C361" s="37" t="s">
        <v>80</v>
      </c>
      <c r="D361" s="6" t="s">
        <v>82</v>
      </c>
      <c r="E361" s="6" t="s">
        <v>65</v>
      </c>
      <c r="F361" s="6"/>
      <c r="G361" s="107">
        <f>SUM(G362:G364)</f>
        <v>25000</v>
      </c>
      <c r="H361" s="107">
        <f>SUM(H362:H364)</f>
        <v>25000</v>
      </c>
    </row>
    <row r="362" spans="1:8" ht="25.5">
      <c r="A362" s="9" t="s">
        <v>152</v>
      </c>
      <c r="B362" s="189" t="s">
        <v>207</v>
      </c>
      <c r="C362" s="38" t="s">
        <v>80</v>
      </c>
      <c r="D362" s="16" t="s">
        <v>82</v>
      </c>
      <c r="E362" s="7" t="s">
        <v>65</v>
      </c>
      <c r="F362" s="7" t="s">
        <v>151</v>
      </c>
      <c r="G362" s="110">
        <v>5000</v>
      </c>
      <c r="H362" s="110">
        <v>5000</v>
      </c>
    </row>
    <row r="363" spans="1:8" ht="25.5">
      <c r="A363" s="9" t="s">
        <v>209</v>
      </c>
      <c r="B363" s="189" t="s">
        <v>207</v>
      </c>
      <c r="C363" s="38" t="s">
        <v>80</v>
      </c>
      <c r="D363" s="7" t="s">
        <v>82</v>
      </c>
      <c r="E363" s="7" t="s">
        <v>65</v>
      </c>
      <c r="F363" s="7" t="s">
        <v>135</v>
      </c>
      <c r="G363" s="138">
        <v>20000</v>
      </c>
      <c r="H363" s="138">
        <v>20000</v>
      </c>
    </row>
    <row r="364" spans="1:8" ht="12.75">
      <c r="A364" s="11" t="s">
        <v>133</v>
      </c>
      <c r="B364" s="189" t="s">
        <v>207</v>
      </c>
      <c r="C364" s="38" t="s">
        <v>80</v>
      </c>
      <c r="D364" s="7" t="s">
        <v>82</v>
      </c>
      <c r="E364" s="7" t="s">
        <v>65</v>
      </c>
      <c r="F364" s="7" t="s">
        <v>132</v>
      </c>
      <c r="G364" s="138">
        <v>0</v>
      </c>
      <c r="H364" s="138">
        <v>0</v>
      </c>
    </row>
    <row r="365" spans="1:8" ht="38.25">
      <c r="A365" s="22" t="s">
        <v>538</v>
      </c>
      <c r="B365" s="189" t="s">
        <v>207</v>
      </c>
      <c r="C365" s="37" t="s">
        <v>80</v>
      </c>
      <c r="D365" s="6" t="s">
        <v>82</v>
      </c>
      <c r="E365" s="6" t="s">
        <v>34</v>
      </c>
      <c r="F365" s="6"/>
      <c r="G365" s="88">
        <f>G366+G367</f>
        <v>800000</v>
      </c>
      <c r="H365" s="88">
        <f>H366+H367</f>
        <v>800000</v>
      </c>
    </row>
    <row r="366" spans="1:8" ht="25.5">
      <c r="A366" s="9" t="s">
        <v>153</v>
      </c>
      <c r="B366" s="189" t="s">
        <v>207</v>
      </c>
      <c r="C366" s="38" t="s">
        <v>80</v>
      </c>
      <c r="D366" s="7" t="s">
        <v>82</v>
      </c>
      <c r="E366" s="7" t="s">
        <v>34</v>
      </c>
      <c r="F366" s="7" t="s">
        <v>135</v>
      </c>
      <c r="G366" s="110">
        <v>800000</v>
      </c>
      <c r="H366" s="110">
        <v>800000</v>
      </c>
    </row>
    <row r="367" spans="1:8" ht="12.75">
      <c r="A367" s="11" t="s">
        <v>133</v>
      </c>
      <c r="B367" s="189" t="s">
        <v>207</v>
      </c>
      <c r="C367" s="38" t="s">
        <v>80</v>
      </c>
      <c r="D367" s="7" t="s">
        <v>82</v>
      </c>
      <c r="E367" s="7" t="s">
        <v>34</v>
      </c>
      <c r="F367" s="7" t="s">
        <v>132</v>
      </c>
      <c r="G367" s="110">
        <v>0</v>
      </c>
      <c r="H367" s="110">
        <v>0</v>
      </c>
    </row>
    <row r="368" spans="1:8" ht="38.25">
      <c r="A368" s="22" t="s">
        <v>539</v>
      </c>
      <c r="B368" s="189" t="s">
        <v>207</v>
      </c>
      <c r="C368" s="37" t="s">
        <v>80</v>
      </c>
      <c r="D368" s="6" t="s">
        <v>82</v>
      </c>
      <c r="E368" s="6" t="s">
        <v>35</v>
      </c>
      <c r="F368" s="6"/>
      <c r="G368" s="88">
        <f>G369+G370</f>
        <v>300000</v>
      </c>
      <c r="H368" s="88">
        <f>H369+H370</f>
        <v>300000</v>
      </c>
    </row>
    <row r="369" spans="1:8" ht="25.5">
      <c r="A369" s="9" t="s">
        <v>153</v>
      </c>
      <c r="B369" s="189" t="s">
        <v>207</v>
      </c>
      <c r="C369" s="38" t="s">
        <v>80</v>
      </c>
      <c r="D369" s="7" t="s">
        <v>82</v>
      </c>
      <c r="E369" s="7" t="s">
        <v>35</v>
      </c>
      <c r="F369" s="7" t="s">
        <v>135</v>
      </c>
      <c r="G369" s="110">
        <v>300000</v>
      </c>
      <c r="H369" s="110">
        <v>300000</v>
      </c>
    </row>
    <row r="370" spans="1:8" ht="12.75">
      <c r="A370" s="11" t="s">
        <v>133</v>
      </c>
      <c r="B370" s="189" t="s">
        <v>207</v>
      </c>
      <c r="C370" s="38" t="s">
        <v>80</v>
      </c>
      <c r="D370" s="7" t="s">
        <v>82</v>
      </c>
      <c r="E370" s="7" t="s">
        <v>35</v>
      </c>
      <c r="F370" s="7" t="s">
        <v>132</v>
      </c>
      <c r="G370" s="110">
        <v>0</v>
      </c>
      <c r="H370" s="110">
        <v>0</v>
      </c>
    </row>
    <row r="371" spans="1:8" ht="15.75">
      <c r="A371" s="47" t="s">
        <v>127</v>
      </c>
      <c r="B371" s="187" t="s">
        <v>207</v>
      </c>
      <c r="C371" s="53" t="s">
        <v>81</v>
      </c>
      <c r="D371" s="41"/>
      <c r="E371" s="191"/>
      <c r="F371" s="41"/>
      <c r="G371" s="139">
        <f>G372</f>
        <v>9986000</v>
      </c>
      <c r="H371" s="139">
        <f>H372</f>
        <v>9986000</v>
      </c>
    </row>
    <row r="372" spans="1:8" ht="12.75">
      <c r="A372" s="26" t="s">
        <v>102</v>
      </c>
      <c r="B372" s="189" t="s">
        <v>207</v>
      </c>
      <c r="C372" s="171" t="s">
        <v>81</v>
      </c>
      <c r="D372" s="34" t="s">
        <v>79</v>
      </c>
      <c r="E372" s="6"/>
      <c r="F372" s="34"/>
      <c r="G372" s="116">
        <f>G373+G386+G394</f>
        <v>9986000</v>
      </c>
      <c r="H372" s="116">
        <f>H373+H386+H394</f>
        <v>9986000</v>
      </c>
    </row>
    <row r="373" spans="1:8" ht="25.5">
      <c r="A373" s="27" t="s">
        <v>183</v>
      </c>
      <c r="B373" s="189" t="s">
        <v>207</v>
      </c>
      <c r="C373" s="52" t="s">
        <v>81</v>
      </c>
      <c r="D373" s="14" t="s">
        <v>79</v>
      </c>
      <c r="E373" s="14" t="s">
        <v>7</v>
      </c>
      <c r="F373" s="14"/>
      <c r="G373" s="148">
        <f>G374+G391</f>
        <v>9986000</v>
      </c>
      <c r="H373" s="148">
        <f>H374+H391</f>
        <v>9986000</v>
      </c>
    </row>
    <row r="374" spans="1:8" ht="51">
      <c r="A374" s="17" t="s">
        <v>180</v>
      </c>
      <c r="B374" s="189" t="s">
        <v>207</v>
      </c>
      <c r="C374" s="46" t="s">
        <v>191</v>
      </c>
      <c r="D374" s="34" t="s">
        <v>79</v>
      </c>
      <c r="E374" s="34" t="s">
        <v>8</v>
      </c>
      <c r="F374" s="34"/>
      <c r="G374" s="116">
        <f>G375+G377+G379+G384+G382</f>
        <v>9826000</v>
      </c>
      <c r="H374" s="116">
        <f>H375+H377+H379+H384+H382</f>
        <v>9826000</v>
      </c>
    </row>
    <row r="375" spans="1:8" ht="25.5">
      <c r="A375" s="22" t="s">
        <v>422</v>
      </c>
      <c r="B375" s="189" t="s">
        <v>207</v>
      </c>
      <c r="C375" s="12" t="s">
        <v>81</v>
      </c>
      <c r="D375" s="6" t="s">
        <v>79</v>
      </c>
      <c r="E375" s="6" t="s">
        <v>302</v>
      </c>
      <c r="F375" s="6"/>
      <c r="G375" s="137">
        <f>SUM(G376:G376)</f>
        <v>1239000</v>
      </c>
      <c r="H375" s="137">
        <f>SUM(H376:H376)</f>
        <v>1239000</v>
      </c>
    </row>
    <row r="376" spans="1:8" ht="51">
      <c r="A376" s="9" t="s">
        <v>154</v>
      </c>
      <c r="B376" s="189" t="s">
        <v>207</v>
      </c>
      <c r="C376" s="54" t="s">
        <v>81</v>
      </c>
      <c r="D376" s="7" t="s">
        <v>79</v>
      </c>
      <c r="E376" s="7" t="s">
        <v>302</v>
      </c>
      <c r="F376" s="7" t="s">
        <v>155</v>
      </c>
      <c r="G376" s="110">
        <v>1239000</v>
      </c>
      <c r="H376" s="110">
        <v>1239000</v>
      </c>
    </row>
    <row r="377" spans="1:8" ht="12.75">
      <c r="A377" s="22" t="s">
        <v>182</v>
      </c>
      <c r="B377" s="189" t="s">
        <v>207</v>
      </c>
      <c r="C377" s="12" t="s">
        <v>81</v>
      </c>
      <c r="D377" s="6" t="s">
        <v>79</v>
      </c>
      <c r="E377" s="6" t="s">
        <v>36</v>
      </c>
      <c r="F377" s="6"/>
      <c r="G377" s="137">
        <f>SUM(G378:G378)</f>
        <v>8227000</v>
      </c>
      <c r="H377" s="137">
        <f>SUM(H378:H378)</f>
        <v>8227000</v>
      </c>
    </row>
    <row r="378" spans="1:8" ht="51">
      <c r="A378" s="9" t="s">
        <v>154</v>
      </c>
      <c r="B378" s="189" t="s">
        <v>207</v>
      </c>
      <c r="C378" s="54" t="s">
        <v>81</v>
      </c>
      <c r="D378" s="7" t="s">
        <v>79</v>
      </c>
      <c r="E378" s="7" t="s">
        <v>36</v>
      </c>
      <c r="F378" s="7" t="s">
        <v>155</v>
      </c>
      <c r="G378" s="136">
        <f>7962000+265000</f>
        <v>8227000</v>
      </c>
      <c r="H378" s="136">
        <v>8227000</v>
      </c>
    </row>
    <row r="379" spans="1:8" ht="63.75">
      <c r="A379" s="18" t="s">
        <v>229</v>
      </c>
      <c r="B379" s="189" t="s">
        <v>207</v>
      </c>
      <c r="C379" s="37" t="s">
        <v>81</v>
      </c>
      <c r="D379" s="6" t="s">
        <v>79</v>
      </c>
      <c r="E379" s="6" t="s">
        <v>230</v>
      </c>
      <c r="F379" s="6"/>
      <c r="G379" s="137">
        <f>SUM(G380:G381)</f>
        <v>0</v>
      </c>
      <c r="H379" s="137">
        <f>SUM(H380:H381)</f>
        <v>0</v>
      </c>
    </row>
    <row r="380" spans="1:8" ht="12.75">
      <c r="A380" s="11" t="s">
        <v>133</v>
      </c>
      <c r="B380" s="189" t="s">
        <v>207</v>
      </c>
      <c r="C380" s="38" t="s">
        <v>81</v>
      </c>
      <c r="D380" s="7" t="s">
        <v>79</v>
      </c>
      <c r="E380" s="7" t="s">
        <v>230</v>
      </c>
      <c r="F380" s="7" t="s">
        <v>132</v>
      </c>
      <c r="G380" s="136">
        <v>0</v>
      </c>
      <c r="H380" s="136">
        <v>0</v>
      </c>
    </row>
    <row r="381" spans="1:8" ht="12.75">
      <c r="A381" s="11" t="s">
        <v>143</v>
      </c>
      <c r="B381" s="189" t="s">
        <v>207</v>
      </c>
      <c r="C381" s="38" t="s">
        <v>81</v>
      </c>
      <c r="D381" s="7" t="s">
        <v>79</v>
      </c>
      <c r="E381" s="7" t="s">
        <v>230</v>
      </c>
      <c r="F381" s="7" t="s">
        <v>129</v>
      </c>
      <c r="G381" s="136">
        <v>0</v>
      </c>
      <c r="H381" s="136">
        <v>0</v>
      </c>
    </row>
    <row r="382" spans="1:8" ht="51">
      <c r="A382" s="18" t="s">
        <v>423</v>
      </c>
      <c r="B382" s="189" t="s">
        <v>207</v>
      </c>
      <c r="C382" s="37" t="s">
        <v>81</v>
      </c>
      <c r="D382" s="6" t="s">
        <v>79</v>
      </c>
      <c r="E382" s="6" t="s">
        <v>234</v>
      </c>
      <c r="F382" s="6"/>
      <c r="G382" s="142">
        <f>G383</f>
        <v>360000</v>
      </c>
      <c r="H382" s="142">
        <f>H383</f>
        <v>360000</v>
      </c>
    </row>
    <row r="383" spans="1:8" ht="12.75">
      <c r="A383" s="11" t="s">
        <v>133</v>
      </c>
      <c r="B383" s="189" t="s">
        <v>207</v>
      </c>
      <c r="C383" s="38" t="s">
        <v>81</v>
      </c>
      <c r="D383" s="7" t="s">
        <v>79</v>
      </c>
      <c r="E383" s="7" t="s">
        <v>234</v>
      </c>
      <c r="F383" s="7" t="s">
        <v>132</v>
      </c>
      <c r="G383" s="136">
        <v>360000</v>
      </c>
      <c r="H383" s="136">
        <v>360000</v>
      </c>
    </row>
    <row r="384" spans="1:8" ht="51">
      <c r="A384" s="18" t="s">
        <v>181</v>
      </c>
      <c r="B384" s="189" t="s">
        <v>207</v>
      </c>
      <c r="C384" s="12" t="s">
        <v>81</v>
      </c>
      <c r="D384" s="6" t="s">
        <v>79</v>
      </c>
      <c r="E384" s="6" t="s">
        <v>64</v>
      </c>
      <c r="F384" s="6"/>
      <c r="G384" s="142">
        <f>SUM(G385:G385)</f>
        <v>0</v>
      </c>
      <c r="H384" s="142">
        <f>SUM(H385:H385)</f>
        <v>0</v>
      </c>
    </row>
    <row r="385" spans="1:8" ht="51">
      <c r="A385" s="9" t="s">
        <v>154</v>
      </c>
      <c r="B385" s="189" t="s">
        <v>207</v>
      </c>
      <c r="C385" s="54" t="s">
        <v>81</v>
      </c>
      <c r="D385" s="7" t="s">
        <v>79</v>
      </c>
      <c r="E385" s="7" t="s">
        <v>64</v>
      </c>
      <c r="F385" s="7" t="s">
        <v>155</v>
      </c>
      <c r="G385" s="138"/>
      <c r="H385" s="138"/>
    </row>
    <row r="386" spans="1:8" ht="38.25">
      <c r="A386" s="100" t="s">
        <v>304</v>
      </c>
      <c r="B386" s="192" t="s">
        <v>207</v>
      </c>
      <c r="C386" s="104" t="s">
        <v>81</v>
      </c>
      <c r="D386" s="101" t="s">
        <v>79</v>
      </c>
      <c r="E386" s="101" t="s">
        <v>305</v>
      </c>
      <c r="F386" s="101"/>
      <c r="G386" s="142">
        <f>SUM(G387:G390)</f>
        <v>0</v>
      </c>
      <c r="H386" s="142">
        <f>SUM(H387:H390)</f>
        <v>0</v>
      </c>
    </row>
    <row r="387" spans="1:8" ht="38.25">
      <c r="A387" s="9" t="s">
        <v>306</v>
      </c>
      <c r="B387" s="189" t="s">
        <v>207</v>
      </c>
      <c r="C387" s="8" t="s">
        <v>81</v>
      </c>
      <c r="D387" s="7" t="s">
        <v>79</v>
      </c>
      <c r="E387" s="7" t="s">
        <v>305</v>
      </c>
      <c r="F387" s="7" t="s">
        <v>168</v>
      </c>
      <c r="G387" s="136">
        <v>0</v>
      </c>
      <c r="H387" s="136">
        <v>0</v>
      </c>
    </row>
    <row r="388" spans="1:8" ht="51">
      <c r="A388" s="9" t="s">
        <v>424</v>
      </c>
      <c r="B388" s="189" t="s">
        <v>207</v>
      </c>
      <c r="C388" s="8" t="s">
        <v>81</v>
      </c>
      <c r="D388" s="7" t="s">
        <v>79</v>
      </c>
      <c r="E388" s="7" t="s">
        <v>305</v>
      </c>
      <c r="F388" s="7" t="s">
        <v>168</v>
      </c>
      <c r="G388" s="110">
        <v>0</v>
      </c>
      <c r="H388" s="110">
        <v>0</v>
      </c>
    </row>
    <row r="389" spans="1:8" ht="25.5">
      <c r="A389" s="9" t="s">
        <v>209</v>
      </c>
      <c r="B389" s="189" t="s">
        <v>207</v>
      </c>
      <c r="C389" s="8" t="s">
        <v>81</v>
      </c>
      <c r="D389" s="7" t="s">
        <v>79</v>
      </c>
      <c r="E389" s="7" t="s">
        <v>305</v>
      </c>
      <c r="F389" s="7" t="s">
        <v>135</v>
      </c>
      <c r="G389" s="110"/>
      <c r="H389" s="110"/>
    </row>
    <row r="390" spans="1:8" ht="12.75">
      <c r="A390" s="9" t="s">
        <v>284</v>
      </c>
      <c r="B390" s="189" t="s">
        <v>207</v>
      </c>
      <c r="C390" s="8" t="s">
        <v>81</v>
      </c>
      <c r="D390" s="7" t="s">
        <v>79</v>
      </c>
      <c r="E390" s="7" t="s">
        <v>305</v>
      </c>
      <c r="F390" s="7" t="s">
        <v>285</v>
      </c>
      <c r="G390" s="110"/>
      <c r="H390" s="110"/>
    </row>
    <row r="391" spans="1:8" ht="12.75">
      <c r="A391" s="27" t="s">
        <v>184</v>
      </c>
      <c r="B391" s="189" t="s">
        <v>207</v>
      </c>
      <c r="C391" s="50" t="s">
        <v>81</v>
      </c>
      <c r="D391" s="14" t="s">
        <v>79</v>
      </c>
      <c r="E391" s="14" t="s">
        <v>9</v>
      </c>
      <c r="F391" s="14"/>
      <c r="G391" s="148">
        <f>G392</f>
        <v>160000</v>
      </c>
      <c r="H391" s="148">
        <f>H392</f>
        <v>160000</v>
      </c>
    </row>
    <row r="392" spans="1:8" ht="25.5">
      <c r="A392" s="22" t="s">
        <v>425</v>
      </c>
      <c r="B392" s="189" t="s">
        <v>207</v>
      </c>
      <c r="C392" s="37" t="s">
        <v>81</v>
      </c>
      <c r="D392" s="6" t="s">
        <v>79</v>
      </c>
      <c r="E392" s="6" t="s">
        <v>37</v>
      </c>
      <c r="F392" s="6"/>
      <c r="G392" s="137">
        <f>G393</f>
        <v>160000</v>
      </c>
      <c r="H392" s="137">
        <f>H393</f>
        <v>160000</v>
      </c>
    </row>
    <row r="393" spans="1:8" ht="12.75">
      <c r="A393" s="9" t="s">
        <v>133</v>
      </c>
      <c r="B393" s="189" t="s">
        <v>207</v>
      </c>
      <c r="C393" s="38" t="s">
        <v>81</v>
      </c>
      <c r="D393" s="7" t="s">
        <v>79</v>
      </c>
      <c r="E393" s="7" t="s">
        <v>37</v>
      </c>
      <c r="F393" s="7" t="s">
        <v>132</v>
      </c>
      <c r="G393" s="136">
        <v>160000</v>
      </c>
      <c r="H393" s="136">
        <v>160000</v>
      </c>
    </row>
    <row r="394" spans="1:8" ht="38.25">
      <c r="A394" s="18" t="s">
        <v>426</v>
      </c>
      <c r="B394" s="189" t="s">
        <v>207</v>
      </c>
      <c r="C394" s="37" t="s">
        <v>81</v>
      </c>
      <c r="D394" s="6" t="s">
        <v>79</v>
      </c>
      <c r="E394" s="6" t="s">
        <v>314</v>
      </c>
      <c r="F394" s="6"/>
      <c r="G394" s="137">
        <f>G395</f>
        <v>0</v>
      </c>
      <c r="H394" s="137">
        <f>H395</f>
        <v>0</v>
      </c>
    </row>
    <row r="395" spans="1:8" ht="38.25">
      <c r="A395" s="9" t="s">
        <v>306</v>
      </c>
      <c r="B395" s="189" t="s">
        <v>207</v>
      </c>
      <c r="C395" s="38" t="s">
        <v>81</v>
      </c>
      <c r="D395" s="7" t="s">
        <v>79</v>
      </c>
      <c r="E395" s="7" t="s">
        <v>314</v>
      </c>
      <c r="F395" s="7" t="s">
        <v>168</v>
      </c>
      <c r="G395" s="110">
        <v>0</v>
      </c>
      <c r="H395" s="110">
        <v>0</v>
      </c>
    </row>
    <row r="396" spans="1:8" ht="15.75">
      <c r="A396" s="47" t="s">
        <v>90</v>
      </c>
      <c r="B396" s="187" t="s">
        <v>207</v>
      </c>
      <c r="C396" s="53" t="s">
        <v>84</v>
      </c>
      <c r="D396" s="41"/>
      <c r="E396" s="191"/>
      <c r="F396" s="41"/>
      <c r="G396" s="141">
        <f>G397+G400+G414+G422</f>
        <v>28558667</v>
      </c>
      <c r="H396" s="141">
        <f>H397+H400+H414+H422</f>
        <v>28551876</v>
      </c>
    </row>
    <row r="397" spans="1:8" ht="12.75">
      <c r="A397" s="17" t="s">
        <v>94</v>
      </c>
      <c r="B397" s="189" t="s">
        <v>207</v>
      </c>
      <c r="C397" s="33" t="s">
        <v>84</v>
      </c>
      <c r="D397" s="34" t="s">
        <v>79</v>
      </c>
      <c r="E397" s="6"/>
      <c r="F397" s="34"/>
      <c r="G397" s="135">
        <f>G398</f>
        <v>5484000</v>
      </c>
      <c r="H397" s="135">
        <f>H398</f>
        <v>5484000</v>
      </c>
    </row>
    <row r="398" spans="1:8" ht="12.75">
      <c r="A398" s="22" t="s">
        <v>107</v>
      </c>
      <c r="B398" s="189" t="s">
        <v>207</v>
      </c>
      <c r="C398" s="12" t="s">
        <v>84</v>
      </c>
      <c r="D398" s="6" t="s">
        <v>79</v>
      </c>
      <c r="E398" s="6" t="s">
        <v>38</v>
      </c>
      <c r="F398" s="6"/>
      <c r="G398" s="88">
        <f>G399</f>
        <v>5484000</v>
      </c>
      <c r="H398" s="88">
        <f>H399</f>
        <v>5484000</v>
      </c>
    </row>
    <row r="399" spans="1:8" ht="12.75">
      <c r="A399" s="11" t="s">
        <v>158</v>
      </c>
      <c r="B399" s="189" t="s">
        <v>207</v>
      </c>
      <c r="C399" s="54" t="s">
        <v>84</v>
      </c>
      <c r="D399" s="7" t="s">
        <v>79</v>
      </c>
      <c r="E399" s="7" t="s">
        <v>38</v>
      </c>
      <c r="F399" s="7" t="s">
        <v>159</v>
      </c>
      <c r="G399" s="110">
        <v>5484000</v>
      </c>
      <c r="H399" s="110">
        <v>5484000</v>
      </c>
    </row>
    <row r="400" spans="1:8" ht="12.75">
      <c r="A400" s="17" t="s">
        <v>91</v>
      </c>
      <c r="B400" s="189" t="s">
        <v>207</v>
      </c>
      <c r="C400" s="33" t="s">
        <v>84</v>
      </c>
      <c r="D400" s="34" t="s">
        <v>88</v>
      </c>
      <c r="E400" s="6"/>
      <c r="F400" s="7"/>
      <c r="G400" s="135">
        <f>G403+G406+G401+G412+G410</f>
        <v>8917167</v>
      </c>
      <c r="H400" s="135">
        <f>H403+H406+H401+H412+H410</f>
        <v>8910376</v>
      </c>
    </row>
    <row r="401" spans="1:8" ht="127.5">
      <c r="A401" s="22" t="s">
        <v>527</v>
      </c>
      <c r="B401" s="189" t="s">
        <v>207</v>
      </c>
      <c r="C401" s="12" t="s">
        <v>84</v>
      </c>
      <c r="D401" s="6" t="s">
        <v>88</v>
      </c>
      <c r="E401" s="6" t="s">
        <v>32</v>
      </c>
      <c r="F401" s="6"/>
      <c r="G401" s="88">
        <f>G402</f>
        <v>10000</v>
      </c>
      <c r="H401" s="88">
        <f>H402</f>
        <v>10000</v>
      </c>
    </row>
    <row r="402" spans="1:8" ht="12.75">
      <c r="A402" s="11" t="s">
        <v>133</v>
      </c>
      <c r="B402" s="189" t="s">
        <v>207</v>
      </c>
      <c r="C402" s="8" t="s">
        <v>84</v>
      </c>
      <c r="D402" s="7" t="s">
        <v>88</v>
      </c>
      <c r="E402" s="7" t="s">
        <v>32</v>
      </c>
      <c r="F402" s="7" t="s">
        <v>132</v>
      </c>
      <c r="G402" s="110">
        <v>10000</v>
      </c>
      <c r="H402" s="110">
        <v>10000</v>
      </c>
    </row>
    <row r="403" spans="1:8" ht="51">
      <c r="A403" s="22" t="s">
        <v>540</v>
      </c>
      <c r="B403" s="189" t="s">
        <v>207</v>
      </c>
      <c r="C403" s="12" t="s">
        <v>84</v>
      </c>
      <c r="D403" s="6" t="s">
        <v>88</v>
      </c>
      <c r="E403" s="6" t="s">
        <v>225</v>
      </c>
      <c r="F403" s="6"/>
      <c r="G403" s="107">
        <f>G404+G405</f>
        <v>6664000</v>
      </c>
      <c r="H403" s="107">
        <f>H404+H405</f>
        <v>6664000</v>
      </c>
    </row>
    <row r="404" spans="1:8" ht="25.5">
      <c r="A404" s="11" t="s">
        <v>156</v>
      </c>
      <c r="B404" s="189" t="s">
        <v>207</v>
      </c>
      <c r="C404" s="8" t="s">
        <v>84</v>
      </c>
      <c r="D404" s="7" t="s">
        <v>88</v>
      </c>
      <c r="E404" s="7" t="s">
        <v>225</v>
      </c>
      <c r="F404" s="7" t="s">
        <v>157</v>
      </c>
      <c r="G404" s="136">
        <v>2599000</v>
      </c>
      <c r="H404" s="136">
        <v>2599000</v>
      </c>
    </row>
    <row r="405" spans="1:8" ht="12.75">
      <c r="A405" s="11" t="s">
        <v>133</v>
      </c>
      <c r="B405" s="189" t="s">
        <v>207</v>
      </c>
      <c r="C405" s="8" t="s">
        <v>84</v>
      </c>
      <c r="D405" s="7" t="s">
        <v>88</v>
      </c>
      <c r="E405" s="7" t="s">
        <v>225</v>
      </c>
      <c r="F405" s="7" t="s">
        <v>132</v>
      </c>
      <c r="G405" s="110">
        <v>4065000</v>
      </c>
      <c r="H405" s="110">
        <v>4065000</v>
      </c>
    </row>
    <row r="406" spans="1:8" ht="51">
      <c r="A406" s="22" t="s">
        <v>427</v>
      </c>
      <c r="B406" s="189" t="s">
        <v>207</v>
      </c>
      <c r="C406" s="12" t="s">
        <v>84</v>
      </c>
      <c r="D406" s="6" t="s">
        <v>88</v>
      </c>
      <c r="E406" s="6" t="s">
        <v>289</v>
      </c>
      <c r="F406" s="6"/>
      <c r="G406" s="107">
        <f>G407+G408+G409</f>
        <v>741000</v>
      </c>
      <c r="H406" s="107">
        <f>H407+H408+H409</f>
        <v>741000</v>
      </c>
    </row>
    <row r="407" spans="1:8" ht="25.5">
      <c r="A407" s="9" t="s">
        <v>153</v>
      </c>
      <c r="B407" s="189" t="s">
        <v>207</v>
      </c>
      <c r="C407" s="8" t="s">
        <v>84</v>
      </c>
      <c r="D407" s="7" t="s">
        <v>88</v>
      </c>
      <c r="E407" s="7" t="s">
        <v>289</v>
      </c>
      <c r="F407" s="7" t="s">
        <v>135</v>
      </c>
      <c r="G407" s="110">
        <v>0</v>
      </c>
      <c r="H407" s="110">
        <v>0</v>
      </c>
    </row>
    <row r="408" spans="1:8" ht="25.5">
      <c r="A408" s="11" t="s">
        <v>156</v>
      </c>
      <c r="B408" s="189" t="s">
        <v>207</v>
      </c>
      <c r="C408" s="8" t="s">
        <v>84</v>
      </c>
      <c r="D408" s="7" t="s">
        <v>88</v>
      </c>
      <c r="E408" s="7" t="s">
        <v>289</v>
      </c>
      <c r="F408" s="7" t="s">
        <v>157</v>
      </c>
      <c r="G408" s="110">
        <v>289000</v>
      </c>
      <c r="H408" s="110">
        <v>289000</v>
      </c>
    </row>
    <row r="409" spans="1:8" ht="12.75">
      <c r="A409" s="11" t="s">
        <v>133</v>
      </c>
      <c r="B409" s="189" t="s">
        <v>207</v>
      </c>
      <c r="C409" s="8" t="s">
        <v>84</v>
      </c>
      <c r="D409" s="7" t="s">
        <v>88</v>
      </c>
      <c r="E409" s="7" t="s">
        <v>289</v>
      </c>
      <c r="F409" s="7" t="s">
        <v>132</v>
      </c>
      <c r="G409" s="153">
        <v>452000</v>
      </c>
      <c r="H409" s="153">
        <v>452000</v>
      </c>
    </row>
    <row r="410" spans="1:8" ht="51">
      <c r="A410" s="100" t="s">
        <v>541</v>
      </c>
      <c r="B410" s="189" t="s">
        <v>207</v>
      </c>
      <c r="C410" s="12" t="s">
        <v>84</v>
      </c>
      <c r="D410" s="6" t="s">
        <v>88</v>
      </c>
      <c r="E410" s="6" t="s">
        <v>465</v>
      </c>
      <c r="F410" s="6"/>
      <c r="G410" s="107">
        <f>G411</f>
        <v>0</v>
      </c>
      <c r="H410" s="107">
        <f>H411</f>
        <v>0</v>
      </c>
    </row>
    <row r="411" spans="1:8" ht="12.75">
      <c r="A411" s="9" t="s">
        <v>429</v>
      </c>
      <c r="B411" s="189" t="s">
        <v>207</v>
      </c>
      <c r="C411" s="8" t="s">
        <v>84</v>
      </c>
      <c r="D411" s="7" t="s">
        <v>88</v>
      </c>
      <c r="E411" s="7" t="s">
        <v>465</v>
      </c>
      <c r="F411" s="7" t="s">
        <v>344</v>
      </c>
      <c r="G411" s="153">
        <v>0</v>
      </c>
      <c r="H411" s="153">
        <v>0</v>
      </c>
    </row>
    <row r="412" spans="1:8" ht="25.5">
      <c r="A412" s="22" t="s">
        <v>542</v>
      </c>
      <c r="B412" s="189" t="s">
        <v>207</v>
      </c>
      <c r="C412" s="12" t="s">
        <v>84</v>
      </c>
      <c r="D412" s="6" t="s">
        <v>88</v>
      </c>
      <c r="E412" s="6" t="s">
        <v>343</v>
      </c>
      <c r="F412" s="6"/>
      <c r="G412" s="107">
        <f>G413</f>
        <v>1502167</v>
      </c>
      <c r="H412" s="107">
        <f>H413</f>
        <v>1495376</v>
      </c>
    </row>
    <row r="413" spans="1:8" ht="12.75">
      <c r="A413" s="9" t="s">
        <v>429</v>
      </c>
      <c r="B413" s="189" t="s">
        <v>207</v>
      </c>
      <c r="C413" s="8" t="s">
        <v>84</v>
      </c>
      <c r="D413" s="7" t="s">
        <v>88</v>
      </c>
      <c r="E413" s="7" t="s">
        <v>343</v>
      </c>
      <c r="F413" s="7" t="s">
        <v>344</v>
      </c>
      <c r="G413" s="153">
        <v>1502167</v>
      </c>
      <c r="H413" s="153">
        <v>1495376</v>
      </c>
    </row>
    <row r="414" spans="1:8" ht="12.75">
      <c r="A414" s="17" t="s">
        <v>119</v>
      </c>
      <c r="B414" s="189" t="s">
        <v>207</v>
      </c>
      <c r="C414" s="33" t="s">
        <v>84</v>
      </c>
      <c r="D414" s="34" t="s">
        <v>89</v>
      </c>
      <c r="E414" s="6"/>
      <c r="F414" s="55"/>
      <c r="G414" s="135">
        <f>G415+G419</f>
        <v>12795000</v>
      </c>
      <c r="H414" s="135">
        <f>H415+H419</f>
        <v>12795000</v>
      </c>
    </row>
    <row r="415" spans="1:8" ht="63.75">
      <c r="A415" s="22" t="s">
        <v>115</v>
      </c>
      <c r="B415" s="189" t="s">
        <v>207</v>
      </c>
      <c r="C415" s="37" t="s">
        <v>84</v>
      </c>
      <c r="D415" s="15" t="s">
        <v>89</v>
      </c>
      <c r="E415" s="6" t="s">
        <v>39</v>
      </c>
      <c r="F415" s="15"/>
      <c r="G415" s="88">
        <f>SUM(G416:G418)</f>
        <v>7599000</v>
      </c>
      <c r="H415" s="88">
        <f>SUM(H416:H418)</f>
        <v>7599000</v>
      </c>
    </row>
    <row r="416" spans="1:8" ht="25.5">
      <c r="A416" s="9" t="s">
        <v>134</v>
      </c>
      <c r="B416" s="189" t="s">
        <v>207</v>
      </c>
      <c r="C416" s="38" t="s">
        <v>84</v>
      </c>
      <c r="D416" s="16" t="s">
        <v>89</v>
      </c>
      <c r="E416" s="7" t="s">
        <v>39</v>
      </c>
      <c r="F416" s="16" t="s">
        <v>135</v>
      </c>
      <c r="G416" s="136">
        <v>72000</v>
      </c>
      <c r="H416" s="136">
        <v>72000</v>
      </c>
    </row>
    <row r="417" spans="1:8" ht="25.5">
      <c r="A417" s="11" t="s">
        <v>156</v>
      </c>
      <c r="B417" s="189" t="s">
        <v>207</v>
      </c>
      <c r="C417" s="38" t="s">
        <v>84</v>
      </c>
      <c r="D417" s="16" t="s">
        <v>89</v>
      </c>
      <c r="E417" s="7" t="s">
        <v>39</v>
      </c>
      <c r="F417" s="16" t="s">
        <v>157</v>
      </c>
      <c r="G417" s="110">
        <v>7227000</v>
      </c>
      <c r="H417" s="110">
        <v>7227000</v>
      </c>
    </row>
    <row r="418" spans="1:8" ht="12.75">
      <c r="A418" s="11" t="s">
        <v>133</v>
      </c>
      <c r="B418" s="189" t="s">
        <v>207</v>
      </c>
      <c r="C418" s="38" t="s">
        <v>160</v>
      </c>
      <c r="D418" s="16" t="s">
        <v>89</v>
      </c>
      <c r="E418" s="7" t="s">
        <v>39</v>
      </c>
      <c r="F418" s="16" t="s">
        <v>132</v>
      </c>
      <c r="G418" s="110">
        <v>300000</v>
      </c>
      <c r="H418" s="110">
        <v>300000</v>
      </c>
    </row>
    <row r="419" spans="1:8" ht="63.75">
      <c r="A419" s="28" t="s">
        <v>543</v>
      </c>
      <c r="B419" s="189" t="s">
        <v>207</v>
      </c>
      <c r="C419" s="37" t="s">
        <v>84</v>
      </c>
      <c r="D419" s="15" t="s">
        <v>89</v>
      </c>
      <c r="E419" s="6" t="s">
        <v>76</v>
      </c>
      <c r="F419" s="15"/>
      <c r="G419" s="107">
        <f>G420+G421</f>
        <v>5196000</v>
      </c>
      <c r="H419" s="107">
        <f>H420+H421</f>
        <v>5196000</v>
      </c>
    </row>
    <row r="420" spans="1:8" ht="38.25">
      <c r="A420" s="9" t="s">
        <v>430</v>
      </c>
      <c r="B420" s="189" t="s">
        <v>207</v>
      </c>
      <c r="C420" s="38" t="s">
        <v>84</v>
      </c>
      <c r="D420" s="16" t="s">
        <v>89</v>
      </c>
      <c r="E420" s="7" t="s">
        <v>76</v>
      </c>
      <c r="F420" s="16" t="s">
        <v>169</v>
      </c>
      <c r="G420" s="136">
        <v>0</v>
      </c>
      <c r="H420" s="136">
        <v>0</v>
      </c>
    </row>
    <row r="421" spans="1:8" ht="38.25">
      <c r="A421" s="9" t="s">
        <v>431</v>
      </c>
      <c r="B421" s="189" t="s">
        <v>207</v>
      </c>
      <c r="C421" s="38" t="s">
        <v>84</v>
      </c>
      <c r="D421" s="16" t="s">
        <v>89</v>
      </c>
      <c r="E421" s="7" t="s">
        <v>76</v>
      </c>
      <c r="F421" s="16" t="s">
        <v>169</v>
      </c>
      <c r="G421" s="136">
        <v>5196000</v>
      </c>
      <c r="H421" s="136">
        <v>5196000</v>
      </c>
    </row>
    <row r="422" spans="1:8" ht="12.75">
      <c r="A422" s="17" t="s">
        <v>187</v>
      </c>
      <c r="B422" s="189" t="s">
        <v>207</v>
      </c>
      <c r="C422" s="33" t="s">
        <v>84</v>
      </c>
      <c r="D422" s="34" t="s">
        <v>188</v>
      </c>
      <c r="E422" s="6"/>
      <c r="F422" s="55"/>
      <c r="G422" s="146">
        <f>G423+G427+G429+G433</f>
        <v>1362500</v>
      </c>
      <c r="H422" s="146">
        <f>H423+H427+H429+H433</f>
        <v>1362500</v>
      </c>
    </row>
    <row r="423" spans="1:8" ht="63.75">
      <c r="A423" s="28" t="s">
        <v>543</v>
      </c>
      <c r="B423" s="196" t="s">
        <v>207</v>
      </c>
      <c r="C423" s="37" t="s">
        <v>84</v>
      </c>
      <c r="D423" s="15" t="s">
        <v>188</v>
      </c>
      <c r="E423" s="6" t="s">
        <v>76</v>
      </c>
      <c r="F423" s="15"/>
      <c r="G423" s="107">
        <f>SUM(G424:G426)</f>
        <v>53500</v>
      </c>
      <c r="H423" s="107">
        <f>SUM(H424:H426)</f>
        <v>53500</v>
      </c>
    </row>
    <row r="424" spans="1:8" ht="15">
      <c r="A424" s="9" t="s">
        <v>48</v>
      </c>
      <c r="B424" s="196" t="s">
        <v>207</v>
      </c>
      <c r="C424" s="38" t="s">
        <v>84</v>
      </c>
      <c r="D424" s="16" t="s">
        <v>188</v>
      </c>
      <c r="E424" s="7" t="s">
        <v>76</v>
      </c>
      <c r="F424" s="16" t="s">
        <v>136</v>
      </c>
      <c r="G424" s="136">
        <v>0</v>
      </c>
      <c r="H424" s="136">
        <v>0</v>
      </c>
    </row>
    <row r="425" spans="1:8" ht="38.25">
      <c r="A425" s="9" t="s">
        <v>46</v>
      </c>
      <c r="B425" s="196" t="s">
        <v>207</v>
      </c>
      <c r="C425" s="38" t="s">
        <v>84</v>
      </c>
      <c r="D425" s="16" t="s">
        <v>188</v>
      </c>
      <c r="E425" s="7" t="s">
        <v>76</v>
      </c>
      <c r="F425" s="16" t="s">
        <v>47</v>
      </c>
      <c r="G425" s="136">
        <v>0</v>
      </c>
      <c r="H425" s="136">
        <v>0</v>
      </c>
    </row>
    <row r="426" spans="1:8" ht="25.5">
      <c r="A426" s="9" t="s">
        <v>134</v>
      </c>
      <c r="B426" s="196" t="s">
        <v>207</v>
      </c>
      <c r="C426" s="38" t="s">
        <v>84</v>
      </c>
      <c r="D426" s="16" t="s">
        <v>188</v>
      </c>
      <c r="E426" s="7" t="s">
        <v>76</v>
      </c>
      <c r="F426" s="16" t="s">
        <v>135</v>
      </c>
      <c r="G426" s="136">
        <v>53500</v>
      </c>
      <c r="H426" s="136">
        <v>53500</v>
      </c>
    </row>
    <row r="427" spans="1:8" ht="25.5">
      <c r="A427" s="22" t="s">
        <v>544</v>
      </c>
      <c r="B427" s="189" t="s">
        <v>207</v>
      </c>
      <c r="C427" s="37" t="s">
        <v>84</v>
      </c>
      <c r="D427" s="15" t="s">
        <v>188</v>
      </c>
      <c r="E427" s="6" t="s">
        <v>40</v>
      </c>
      <c r="F427" s="15"/>
      <c r="G427" s="107">
        <f>G428</f>
        <v>200000</v>
      </c>
      <c r="H427" s="107">
        <f>H428</f>
        <v>200000</v>
      </c>
    </row>
    <row r="428" spans="1:8" ht="25.5">
      <c r="A428" s="9" t="s">
        <v>134</v>
      </c>
      <c r="B428" s="189" t="s">
        <v>207</v>
      </c>
      <c r="C428" s="38" t="s">
        <v>84</v>
      </c>
      <c r="D428" s="16" t="s">
        <v>188</v>
      </c>
      <c r="E428" s="7" t="s">
        <v>40</v>
      </c>
      <c r="F428" s="16" t="s">
        <v>135</v>
      </c>
      <c r="G428" s="110">
        <v>200000</v>
      </c>
      <c r="H428" s="110">
        <v>200000</v>
      </c>
    </row>
    <row r="429" spans="1:8" ht="25.5">
      <c r="A429" s="28" t="s">
        <v>512</v>
      </c>
      <c r="B429" s="189" t="s">
        <v>207</v>
      </c>
      <c r="C429" s="37" t="s">
        <v>84</v>
      </c>
      <c r="D429" s="15" t="s">
        <v>188</v>
      </c>
      <c r="E429" s="6" t="s">
        <v>315</v>
      </c>
      <c r="F429" s="15"/>
      <c r="G429" s="107">
        <f>SUM(G430:G432)</f>
        <v>1059000</v>
      </c>
      <c r="H429" s="107">
        <f>SUM(H430:H432)</f>
        <v>1059000</v>
      </c>
    </row>
    <row r="430" spans="1:8" ht="25.5">
      <c r="A430" s="9" t="s">
        <v>432</v>
      </c>
      <c r="B430" s="189" t="s">
        <v>207</v>
      </c>
      <c r="C430" s="8" t="s">
        <v>84</v>
      </c>
      <c r="D430" s="7" t="s">
        <v>188</v>
      </c>
      <c r="E430" s="7" t="s">
        <v>315</v>
      </c>
      <c r="F430" s="7" t="s">
        <v>136</v>
      </c>
      <c r="G430" s="136">
        <v>736600</v>
      </c>
      <c r="H430" s="136">
        <v>736600</v>
      </c>
    </row>
    <row r="431" spans="1:8" ht="38.25">
      <c r="A431" s="9" t="s">
        <v>46</v>
      </c>
      <c r="B431" s="189" t="s">
        <v>207</v>
      </c>
      <c r="C431" s="8" t="s">
        <v>84</v>
      </c>
      <c r="D431" s="7" t="s">
        <v>188</v>
      </c>
      <c r="E431" s="7" t="s">
        <v>315</v>
      </c>
      <c r="F431" s="7" t="s">
        <v>47</v>
      </c>
      <c r="G431" s="110">
        <v>222400</v>
      </c>
      <c r="H431" s="110">
        <v>222400</v>
      </c>
    </row>
    <row r="432" spans="1:8" ht="25.5">
      <c r="A432" s="9" t="s">
        <v>134</v>
      </c>
      <c r="B432" s="189" t="s">
        <v>207</v>
      </c>
      <c r="C432" s="8" t="s">
        <v>84</v>
      </c>
      <c r="D432" s="7" t="s">
        <v>188</v>
      </c>
      <c r="E432" s="7" t="s">
        <v>315</v>
      </c>
      <c r="F432" s="7" t="s">
        <v>135</v>
      </c>
      <c r="G432" s="110">
        <v>100000</v>
      </c>
      <c r="H432" s="110">
        <v>100000</v>
      </c>
    </row>
    <row r="433" spans="1:8" ht="25.5">
      <c r="A433" s="28" t="s">
        <v>294</v>
      </c>
      <c r="B433" s="189" t="s">
        <v>207</v>
      </c>
      <c r="C433" s="37" t="s">
        <v>84</v>
      </c>
      <c r="D433" s="15" t="s">
        <v>188</v>
      </c>
      <c r="E433" s="6" t="s">
        <v>295</v>
      </c>
      <c r="F433" s="15"/>
      <c r="G433" s="107">
        <f>G434</f>
        <v>50000</v>
      </c>
      <c r="H433" s="107">
        <f>H434</f>
        <v>50000</v>
      </c>
    </row>
    <row r="434" spans="1:8" ht="25.5">
      <c r="A434" s="9" t="s">
        <v>134</v>
      </c>
      <c r="B434" s="189" t="s">
        <v>207</v>
      </c>
      <c r="C434" s="8" t="s">
        <v>84</v>
      </c>
      <c r="D434" s="7" t="s">
        <v>188</v>
      </c>
      <c r="E434" s="7" t="s">
        <v>295</v>
      </c>
      <c r="F434" s="7" t="s">
        <v>135</v>
      </c>
      <c r="G434" s="136">
        <v>50000</v>
      </c>
      <c r="H434" s="136">
        <v>50000</v>
      </c>
    </row>
    <row r="435" spans="1:8" ht="14.25">
      <c r="A435" s="56" t="s">
        <v>120</v>
      </c>
      <c r="B435" s="187" t="s">
        <v>207</v>
      </c>
      <c r="C435" s="57" t="s">
        <v>108</v>
      </c>
      <c r="D435" s="57"/>
      <c r="E435" s="191"/>
      <c r="F435" s="57"/>
      <c r="G435" s="141">
        <f>G436+G442+G451+G458</f>
        <v>14962250</v>
      </c>
      <c r="H435" s="141">
        <f>H436+H442+H451+H458</f>
        <v>14919500</v>
      </c>
    </row>
    <row r="436" spans="1:8" ht="12.75">
      <c r="A436" s="91" t="s">
        <v>246</v>
      </c>
      <c r="B436" s="189" t="s">
        <v>207</v>
      </c>
      <c r="C436" s="13" t="s">
        <v>108</v>
      </c>
      <c r="D436" s="49" t="s">
        <v>79</v>
      </c>
      <c r="E436" s="6"/>
      <c r="F436" s="49"/>
      <c r="G436" s="135">
        <f>G437</f>
        <v>14362250</v>
      </c>
      <c r="H436" s="135">
        <f>H437</f>
        <v>14339500</v>
      </c>
    </row>
    <row r="437" spans="1:8" ht="25.5">
      <c r="A437" s="27" t="s">
        <v>192</v>
      </c>
      <c r="B437" s="189" t="s">
        <v>207</v>
      </c>
      <c r="C437" s="58" t="s">
        <v>108</v>
      </c>
      <c r="D437" s="14" t="s">
        <v>79</v>
      </c>
      <c r="E437" s="14" t="s">
        <v>10</v>
      </c>
      <c r="F437" s="14"/>
      <c r="G437" s="89">
        <f>G438+G440</f>
        <v>14362250</v>
      </c>
      <c r="H437" s="89">
        <f>H438+H440</f>
        <v>14339500</v>
      </c>
    </row>
    <row r="438" spans="1:8" ht="38.25">
      <c r="A438" s="22" t="s">
        <v>433</v>
      </c>
      <c r="B438" s="189" t="s">
        <v>207</v>
      </c>
      <c r="C438" s="12" t="s">
        <v>108</v>
      </c>
      <c r="D438" s="6" t="s">
        <v>79</v>
      </c>
      <c r="E438" s="6" t="s">
        <v>303</v>
      </c>
      <c r="F438" s="6"/>
      <c r="G438" s="107">
        <f>G439</f>
        <v>4287250</v>
      </c>
      <c r="H438" s="107">
        <f>H439</f>
        <v>4264500</v>
      </c>
    </row>
    <row r="439" spans="1:8" ht="51">
      <c r="A439" s="9" t="s">
        <v>154</v>
      </c>
      <c r="B439" s="189" t="s">
        <v>207</v>
      </c>
      <c r="C439" s="8" t="s">
        <v>108</v>
      </c>
      <c r="D439" s="7" t="s">
        <v>79</v>
      </c>
      <c r="E439" s="7" t="s">
        <v>303</v>
      </c>
      <c r="F439" s="7" t="s">
        <v>155</v>
      </c>
      <c r="G439" s="136">
        <v>4287250</v>
      </c>
      <c r="H439" s="136">
        <v>4264500</v>
      </c>
    </row>
    <row r="440" spans="1:8" ht="25.5">
      <c r="A440" s="22" t="s">
        <v>247</v>
      </c>
      <c r="B440" s="189" t="s">
        <v>207</v>
      </c>
      <c r="C440" s="12" t="s">
        <v>108</v>
      </c>
      <c r="D440" s="6" t="s">
        <v>79</v>
      </c>
      <c r="E440" s="6" t="s">
        <v>248</v>
      </c>
      <c r="F440" s="6"/>
      <c r="G440" s="107">
        <f>G441</f>
        <v>10075000</v>
      </c>
      <c r="H440" s="107">
        <f>H441</f>
        <v>10075000</v>
      </c>
    </row>
    <row r="441" spans="1:8" ht="51">
      <c r="A441" s="9" t="s">
        <v>154</v>
      </c>
      <c r="B441" s="189" t="s">
        <v>207</v>
      </c>
      <c r="C441" s="8" t="s">
        <v>108</v>
      </c>
      <c r="D441" s="7" t="s">
        <v>79</v>
      </c>
      <c r="E441" s="7" t="s">
        <v>248</v>
      </c>
      <c r="F441" s="7" t="s">
        <v>155</v>
      </c>
      <c r="G441" s="110">
        <v>10075000</v>
      </c>
      <c r="H441" s="110">
        <v>10075000</v>
      </c>
    </row>
    <row r="442" spans="1:8" ht="12.75">
      <c r="A442" s="92" t="s">
        <v>345</v>
      </c>
      <c r="B442" s="189" t="s">
        <v>207</v>
      </c>
      <c r="C442" s="93" t="s">
        <v>108</v>
      </c>
      <c r="D442" s="94" t="s">
        <v>86</v>
      </c>
      <c r="E442" s="6"/>
      <c r="F442" s="7"/>
      <c r="G442" s="114">
        <f>G443</f>
        <v>0</v>
      </c>
      <c r="H442" s="114">
        <f>H443</f>
        <v>0</v>
      </c>
    </row>
    <row r="443" spans="1:8" ht="51">
      <c r="A443" s="115" t="s">
        <v>346</v>
      </c>
      <c r="B443" s="189" t="s">
        <v>207</v>
      </c>
      <c r="C443" s="58" t="s">
        <v>108</v>
      </c>
      <c r="D443" s="14" t="s">
        <v>86</v>
      </c>
      <c r="E443" s="14" t="s">
        <v>347</v>
      </c>
      <c r="F443" s="14"/>
      <c r="G443" s="109">
        <f>G444+G446+G448</f>
        <v>0</v>
      </c>
      <c r="H443" s="109">
        <f>H444+H446+H448</f>
        <v>0</v>
      </c>
    </row>
    <row r="444" spans="1:8" ht="38.25">
      <c r="A444" s="22" t="s">
        <v>366</v>
      </c>
      <c r="B444" s="189" t="s">
        <v>207</v>
      </c>
      <c r="C444" s="37" t="s">
        <v>108</v>
      </c>
      <c r="D444" s="6" t="s">
        <v>86</v>
      </c>
      <c r="E444" s="6" t="s">
        <v>466</v>
      </c>
      <c r="F444" s="16"/>
      <c r="G444" s="107">
        <f>SUM(G445:G445)</f>
        <v>0</v>
      </c>
      <c r="H444" s="107">
        <f>SUM(H445:H445)</f>
        <v>0</v>
      </c>
    </row>
    <row r="445" spans="1:8" ht="12.75">
      <c r="A445" s="9" t="s">
        <v>133</v>
      </c>
      <c r="B445" s="189" t="s">
        <v>207</v>
      </c>
      <c r="C445" s="8" t="s">
        <v>108</v>
      </c>
      <c r="D445" s="7" t="s">
        <v>86</v>
      </c>
      <c r="E445" s="7" t="s">
        <v>466</v>
      </c>
      <c r="F445" s="7" t="s">
        <v>132</v>
      </c>
      <c r="G445" s="136">
        <v>0</v>
      </c>
      <c r="H445" s="136">
        <v>0</v>
      </c>
    </row>
    <row r="446" spans="1:8" ht="38.25">
      <c r="A446" s="112" t="s">
        <v>348</v>
      </c>
      <c r="B446" s="189" t="s">
        <v>207</v>
      </c>
      <c r="C446" s="12" t="s">
        <v>108</v>
      </c>
      <c r="D446" s="6" t="s">
        <v>86</v>
      </c>
      <c r="E446" s="6" t="s">
        <v>349</v>
      </c>
      <c r="F446" s="6"/>
      <c r="G446" s="107">
        <f>G447</f>
        <v>0</v>
      </c>
      <c r="H446" s="107">
        <f>H447</f>
        <v>0</v>
      </c>
    </row>
    <row r="447" spans="1:8" ht="12.75">
      <c r="A447" s="9" t="s">
        <v>133</v>
      </c>
      <c r="B447" s="189" t="s">
        <v>207</v>
      </c>
      <c r="C447" s="8" t="s">
        <v>108</v>
      </c>
      <c r="D447" s="7" t="s">
        <v>86</v>
      </c>
      <c r="E447" s="7" t="s">
        <v>349</v>
      </c>
      <c r="F447" s="7" t="s">
        <v>132</v>
      </c>
      <c r="G447" s="136">
        <v>0</v>
      </c>
      <c r="H447" s="136">
        <v>0</v>
      </c>
    </row>
    <row r="448" spans="1:8" ht="51">
      <c r="A448" s="112" t="s">
        <v>434</v>
      </c>
      <c r="B448" s="189" t="s">
        <v>207</v>
      </c>
      <c r="C448" s="12" t="s">
        <v>108</v>
      </c>
      <c r="D448" s="6" t="s">
        <v>86</v>
      </c>
      <c r="E448" s="6" t="s">
        <v>292</v>
      </c>
      <c r="F448" s="6"/>
      <c r="G448" s="107">
        <f>G449+G450</f>
        <v>0</v>
      </c>
      <c r="H448" s="107">
        <f>H449+H450</f>
        <v>0</v>
      </c>
    </row>
    <row r="449" spans="1:8" ht="25.5">
      <c r="A449" s="9" t="s">
        <v>435</v>
      </c>
      <c r="B449" s="189" t="s">
        <v>207</v>
      </c>
      <c r="C449" s="8" t="s">
        <v>108</v>
      </c>
      <c r="D449" s="7" t="s">
        <v>86</v>
      </c>
      <c r="E449" s="7" t="s">
        <v>292</v>
      </c>
      <c r="F449" s="7" t="s">
        <v>132</v>
      </c>
      <c r="G449" s="136">
        <v>0</v>
      </c>
      <c r="H449" s="136">
        <v>0</v>
      </c>
    </row>
    <row r="450" spans="1:8" ht="25.5">
      <c r="A450" s="9" t="s">
        <v>436</v>
      </c>
      <c r="B450" s="189" t="s">
        <v>207</v>
      </c>
      <c r="C450" s="8" t="s">
        <v>108</v>
      </c>
      <c r="D450" s="7" t="s">
        <v>86</v>
      </c>
      <c r="E450" s="7" t="s">
        <v>292</v>
      </c>
      <c r="F450" s="7" t="s">
        <v>132</v>
      </c>
      <c r="G450" s="136">
        <v>0</v>
      </c>
      <c r="H450" s="136">
        <v>0</v>
      </c>
    </row>
    <row r="451" spans="1:8" ht="12.75">
      <c r="A451" s="92" t="s">
        <v>280</v>
      </c>
      <c r="B451" s="189" t="s">
        <v>207</v>
      </c>
      <c r="C451" s="93" t="s">
        <v>108</v>
      </c>
      <c r="D451" s="94" t="s">
        <v>88</v>
      </c>
      <c r="E451" s="6"/>
      <c r="F451" s="7"/>
      <c r="G451" s="114">
        <f>G453+G455</f>
        <v>500000</v>
      </c>
      <c r="H451" s="114">
        <f>H453+H455</f>
        <v>500000</v>
      </c>
    </row>
    <row r="452" spans="1:8" ht="25.5">
      <c r="A452" s="27" t="s">
        <v>192</v>
      </c>
      <c r="B452" s="189" t="s">
        <v>207</v>
      </c>
      <c r="C452" s="58" t="s">
        <v>108</v>
      </c>
      <c r="D452" s="14" t="s">
        <v>88</v>
      </c>
      <c r="E452" s="14" t="s">
        <v>10</v>
      </c>
      <c r="F452" s="14"/>
      <c r="G452" s="109">
        <f>G453</f>
        <v>0</v>
      </c>
      <c r="H452" s="109">
        <f>H453</f>
        <v>0</v>
      </c>
    </row>
    <row r="453" spans="1:8" ht="63.75">
      <c r="A453" s="22" t="s">
        <v>437</v>
      </c>
      <c r="B453" s="189" t="s">
        <v>207</v>
      </c>
      <c r="C453" s="12" t="s">
        <v>108</v>
      </c>
      <c r="D453" s="6" t="s">
        <v>88</v>
      </c>
      <c r="E453" s="6" t="s">
        <v>467</v>
      </c>
      <c r="F453" s="6"/>
      <c r="G453" s="107">
        <f>G454</f>
        <v>0</v>
      </c>
      <c r="H453" s="107">
        <f>H454</f>
        <v>0</v>
      </c>
    </row>
    <row r="454" spans="1:8" ht="12.75">
      <c r="A454" s="9" t="s">
        <v>133</v>
      </c>
      <c r="B454" s="189" t="s">
        <v>207</v>
      </c>
      <c r="C454" s="8" t="s">
        <v>108</v>
      </c>
      <c r="D454" s="7" t="s">
        <v>88</v>
      </c>
      <c r="E454" s="7" t="s">
        <v>467</v>
      </c>
      <c r="F454" s="7" t="s">
        <v>132</v>
      </c>
      <c r="G454" s="136">
        <v>0</v>
      </c>
      <c r="H454" s="136">
        <v>0</v>
      </c>
    </row>
    <row r="455" spans="1:8" ht="63.75">
      <c r="A455" s="22" t="s">
        <v>301</v>
      </c>
      <c r="B455" s="189" t="s">
        <v>207</v>
      </c>
      <c r="C455" s="12" t="s">
        <v>108</v>
      </c>
      <c r="D455" s="6" t="s">
        <v>88</v>
      </c>
      <c r="E455" s="6" t="s">
        <v>292</v>
      </c>
      <c r="F455" s="6"/>
      <c r="G455" s="88">
        <f>G456+G457</f>
        <v>500000</v>
      </c>
      <c r="H455" s="88">
        <f>H456+H457</f>
        <v>500000</v>
      </c>
    </row>
    <row r="456" spans="1:8" ht="25.5">
      <c r="A456" s="9" t="s">
        <v>134</v>
      </c>
      <c r="B456" s="189" t="s">
        <v>207</v>
      </c>
      <c r="C456" s="8" t="s">
        <v>108</v>
      </c>
      <c r="D456" s="7" t="s">
        <v>88</v>
      </c>
      <c r="E456" s="7" t="s">
        <v>292</v>
      </c>
      <c r="F456" s="7" t="s">
        <v>135</v>
      </c>
      <c r="G456" s="136">
        <v>0</v>
      </c>
      <c r="H456" s="136">
        <v>0</v>
      </c>
    </row>
    <row r="457" spans="1:8" ht="12.75">
      <c r="A457" s="9" t="s">
        <v>133</v>
      </c>
      <c r="B457" s="189" t="s">
        <v>207</v>
      </c>
      <c r="C457" s="8" t="s">
        <v>108</v>
      </c>
      <c r="D457" s="7" t="s">
        <v>88</v>
      </c>
      <c r="E457" s="7" t="s">
        <v>292</v>
      </c>
      <c r="F457" s="7" t="s">
        <v>132</v>
      </c>
      <c r="G457" s="136">
        <v>500000</v>
      </c>
      <c r="H457" s="136">
        <v>500000</v>
      </c>
    </row>
    <row r="458" spans="1:8" ht="12.75">
      <c r="A458" s="17" t="s">
        <v>126</v>
      </c>
      <c r="B458" s="189" t="s">
        <v>207</v>
      </c>
      <c r="C458" s="13" t="s">
        <v>108</v>
      </c>
      <c r="D458" s="49" t="s">
        <v>85</v>
      </c>
      <c r="E458" s="6"/>
      <c r="F458" s="49"/>
      <c r="G458" s="146">
        <f>G459</f>
        <v>100000</v>
      </c>
      <c r="H458" s="146">
        <f>H459</f>
        <v>80000</v>
      </c>
    </row>
    <row r="459" spans="1:8" ht="25.5">
      <c r="A459" s="27" t="s">
        <v>192</v>
      </c>
      <c r="B459" s="189" t="s">
        <v>207</v>
      </c>
      <c r="C459" s="58" t="s">
        <v>108</v>
      </c>
      <c r="D459" s="14" t="s">
        <v>85</v>
      </c>
      <c r="E459" s="14" t="s">
        <v>10</v>
      </c>
      <c r="F459" s="14"/>
      <c r="G459" s="109">
        <f>G460</f>
        <v>100000</v>
      </c>
      <c r="H459" s="109">
        <f>H460</f>
        <v>80000</v>
      </c>
    </row>
    <row r="460" spans="1:8" ht="38.25">
      <c r="A460" s="22" t="s">
        <v>189</v>
      </c>
      <c r="B460" s="189" t="s">
        <v>207</v>
      </c>
      <c r="C460" s="12" t="s">
        <v>108</v>
      </c>
      <c r="D460" s="6" t="s">
        <v>85</v>
      </c>
      <c r="E460" s="6" t="s">
        <v>41</v>
      </c>
      <c r="F460" s="6"/>
      <c r="G460" s="107">
        <f>G462+G461</f>
        <v>100000</v>
      </c>
      <c r="H460" s="107">
        <f>H462+H461</f>
        <v>80000</v>
      </c>
    </row>
    <row r="461" spans="1:8" ht="25.5">
      <c r="A461" s="9" t="s">
        <v>134</v>
      </c>
      <c r="B461" s="189" t="s">
        <v>207</v>
      </c>
      <c r="C461" s="8" t="s">
        <v>108</v>
      </c>
      <c r="D461" s="7" t="s">
        <v>85</v>
      </c>
      <c r="E461" s="7" t="s">
        <v>41</v>
      </c>
      <c r="F461" s="7" t="s">
        <v>135</v>
      </c>
      <c r="G461" s="136">
        <v>100000</v>
      </c>
      <c r="H461" s="136">
        <v>80000</v>
      </c>
    </row>
    <row r="462" spans="1:8" ht="25.5">
      <c r="A462" s="9" t="s">
        <v>134</v>
      </c>
      <c r="B462" s="189" t="s">
        <v>207</v>
      </c>
      <c r="C462" s="8" t="s">
        <v>108</v>
      </c>
      <c r="D462" s="7" t="s">
        <v>85</v>
      </c>
      <c r="E462" s="7" t="s">
        <v>41</v>
      </c>
      <c r="F462" s="7" t="s">
        <v>132</v>
      </c>
      <c r="G462" s="136">
        <v>0</v>
      </c>
      <c r="H462" s="136">
        <v>0</v>
      </c>
    </row>
    <row r="463" spans="1:8" ht="14.25">
      <c r="A463" s="56" t="s">
        <v>121</v>
      </c>
      <c r="B463" s="187" t="s">
        <v>207</v>
      </c>
      <c r="C463" s="57" t="s">
        <v>83</v>
      </c>
      <c r="D463" s="57"/>
      <c r="E463" s="191"/>
      <c r="F463" s="57"/>
      <c r="G463" s="141">
        <f aca="true" t="shared" si="3" ref="G463:H465">G464</f>
        <v>600000</v>
      </c>
      <c r="H463" s="141">
        <f t="shared" si="3"/>
        <v>600000</v>
      </c>
    </row>
    <row r="464" spans="1:8" ht="12.75">
      <c r="A464" s="17" t="s">
        <v>104</v>
      </c>
      <c r="B464" s="189" t="s">
        <v>207</v>
      </c>
      <c r="C464" s="13" t="s">
        <v>83</v>
      </c>
      <c r="D464" s="49" t="s">
        <v>86</v>
      </c>
      <c r="E464" s="6"/>
      <c r="F464" s="49"/>
      <c r="G464" s="135">
        <f t="shared" si="3"/>
        <v>600000</v>
      </c>
      <c r="H464" s="135">
        <f t="shared" si="3"/>
        <v>600000</v>
      </c>
    </row>
    <row r="465" spans="1:8" ht="25.5">
      <c r="A465" s="29" t="s">
        <v>193</v>
      </c>
      <c r="B465" s="189" t="s">
        <v>207</v>
      </c>
      <c r="C465" s="59" t="s">
        <v>83</v>
      </c>
      <c r="D465" s="60" t="s">
        <v>86</v>
      </c>
      <c r="E465" s="60" t="s">
        <v>42</v>
      </c>
      <c r="F465" s="60"/>
      <c r="G465" s="89">
        <f t="shared" si="3"/>
        <v>600000</v>
      </c>
      <c r="H465" s="89">
        <f t="shared" si="3"/>
        <v>600000</v>
      </c>
    </row>
    <row r="466" spans="1:8" ht="51">
      <c r="A466" s="9" t="s">
        <v>249</v>
      </c>
      <c r="B466" s="189" t="s">
        <v>207</v>
      </c>
      <c r="C466" s="8" t="s">
        <v>83</v>
      </c>
      <c r="D466" s="7" t="s">
        <v>86</v>
      </c>
      <c r="E466" s="7" t="s">
        <v>42</v>
      </c>
      <c r="F466" s="7" t="s">
        <v>250</v>
      </c>
      <c r="G466" s="136">
        <v>600000</v>
      </c>
      <c r="H466" s="136">
        <v>600000</v>
      </c>
    </row>
    <row r="467" spans="1:8" ht="31.5">
      <c r="A467" s="47" t="s">
        <v>118</v>
      </c>
      <c r="B467" s="187" t="s">
        <v>207</v>
      </c>
      <c r="C467" s="53" t="s">
        <v>116</v>
      </c>
      <c r="D467" s="41"/>
      <c r="E467" s="191"/>
      <c r="F467" s="41"/>
      <c r="G467" s="139">
        <f aca="true" t="shared" si="4" ref="G467:H469">G468</f>
        <v>3900000</v>
      </c>
      <c r="H467" s="139">
        <f t="shared" si="4"/>
        <v>3900000</v>
      </c>
    </row>
    <row r="468" spans="1:8" ht="12.75">
      <c r="A468" s="17" t="s">
        <v>161</v>
      </c>
      <c r="B468" s="189" t="s">
        <v>207</v>
      </c>
      <c r="C468" s="33" t="s">
        <v>116</v>
      </c>
      <c r="D468" s="46" t="s">
        <v>79</v>
      </c>
      <c r="E468" s="6"/>
      <c r="F468" s="46"/>
      <c r="G468" s="135">
        <f t="shared" si="4"/>
        <v>3900000</v>
      </c>
      <c r="H468" s="135">
        <f t="shared" si="4"/>
        <v>3900000</v>
      </c>
    </row>
    <row r="469" spans="1:8" ht="25.5">
      <c r="A469" s="112" t="s">
        <v>190</v>
      </c>
      <c r="B469" s="189" t="s">
        <v>207</v>
      </c>
      <c r="C469" s="12" t="s">
        <v>116</v>
      </c>
      <c r="D469" s="6" t="s">
        <v>79</v>
      </c>
      <c r="E469" s="6" t="s">
        <v>43</v>
      </c>
      <c r="F469" s="6"/>
      <c r="G469" s="88">
        <f t="shared" si="4"/>
        <v>3900000</v>
      </c>
      <c r="H469" s="88">
        <f t="shared" si="4"/>
        <v>3900000</v>
      </c>
    </row>
    <row r="470" spans="1:8" ht="12.75">
      <c r="A470" s="11" t="s">
        <v>161</v>
      </c>
      <c r="B470" s="189" t="s">
        <v>207</v>
      </c>
      <c r="C470" s="8" t="s">
        <v>116</v>
      </c>
      <c r="D470" s="7" t="s">
        <v>79</v>
      </c>
      <c r="E470" s="7" t="s">
        <v>43</v>
      </c>
      <c r="F470" s="7" t="s">
        <v>162</v>
      </c>
      <c r="G470" s="110">
        <v>3900000</v>
      </c>
      <c r="H470" s="110">
        <v>3900000</v>
      </c>
    </row>
    <row r="471" spans="1:8" ht="38.25">
      <c r="A471" s="56" t="s">
        <v>122</v>
      </c>
      <c r="B471" s="187" t="s">
        <v>207</v>
      </c>
      <c r="C471" s="61" t="s">
        <v>110</v>
      </c>
      <c r="D471" s="43"/>
      <c r="E471" s="191"/>
      <c r="F471" s="197"/>
      <c r="G471" s="141">
        <f>G472+G477</f>
        <v>8725000</v>
      </c>
      <c r="H471" s="141">
        <f>H472+H477</f>
        <v>8725000</v>
      </c>
    </row>
    <row r="472" spans="1:8" ht="38.25">
      <c r="A472" s="32" t="s">
        <v>123</v>
      </c>
      <c r="B472" s="189" t="s">
        <v>207</v>
      </c>
      <c r="C472" s="33" t="s">
        <v>110</v>
      </c>
      <c r="D472" s="46" t="s">
        <v>79</v>
      </c>
      <c r="E472" s="6"/>
      <c r="F472" s="46"/>
      <c r="G472" s="135">
        <f>G475+G473</f>
        <v>8725000</v>
      </c>
      <c r="H472" s="135">
        <f>H475+H473</f>
        <v>8725000</v>
      </c>
    </row>
    <row r="473" spans="1:8" ht="38.25">
      <c r="A473" s="30" t="s">
        <v>111</v>
      </c>
      <c r="B473" s="189" t="s">
        <v>207</v>
      </c>
      <c r="C473" s="62" t="s">
        <v>110</v>
      </c>
      <c r="D473" s="62" t="s">
        <v>79</v>
      </c>
      <c r="E473" s="62" t="s">
        <v>45</v>
      </c>
      <c r="F473" s="44"/>
      <c r="G473" s="88">
        <f>G474</f>
        <v>4025000</v>
      </c>
      <c r="H473" s="88">
        <f>H474</f>
        <v>4025000</v>
      </c>
    </row>
    <row r="474" spans="1:8" ht="12.75">
      <c r="A474" s="31" t="s">
        <v>163</v>
      </c>
      <c r="B474" s="189" t="s">
        <v>207</v>
      </c>
      <c r="C474" s="8" t="s">
        <v>110</v>
      </c>
      <c r="D474" s="45" t="s">
        <v>79</v>
      </c>
      <c r="E474" s="63" t="s">
        <v>45</v>
      </c>
      <c r="F474" s="45" t="s">
        <v>164</v>
      </c>
      <c r="G474" s="154">
        <v>4025000</v>
      </c>
      <c r="H474" s="154">
        <v>4025000</v>
      </c>
    </row>
    <row r="475" spans="1:8" ht="12.75">
      <c r="A475" s="30" t="s">
        <v>112</v>
      </c>
      <c r="B475" s="189" t="s">
        <v>207</v>
      </c>
      <c r="C475" s="62" t="s">
        <v>110</v>
      </c>
      <c r="D475" s="62" t="s">
        <v>79</v>
      </c>
      <c r="E475" s="62" t="s">
        <v>44</v>
      </c>
      <c r="F475" s="44"/>
      <c r="G475" s="88">
        <f>G476</f>
        <v>4700000</v>
      </c>
      <c r="H475" s="88">
        <f>H476</f>
        <v>4700000</v>
      </c>
    </row>
    <row r="476" spans="1:8" ht="12.75">
      <c r="A476" s="31" t="s">
        <v>163</v>
      </c>
      <c r="B476" s="189" t="s">
        <v>207</v>
      </c>
      <c r="C476" s="8" t="s">
        <v>110</v>
      </c>
      <c r="D476" s="45" t="s">
        <v>79</v>
      </c>
      <c r="E476" s="63" t="s">
        <v>44</v>
      </c>
      <c r="F476" s="45" t="s">
        <v>164</v>
      </c>
      <c r="G476" s="154">
        <v>4700000</v>
      </c>
      <c r="H476" s="154">
        <v>4700000</v>
      </c>
    </row>
    <row r="477" spans="1:8" ht="12.75">
      <c r="A477" s="32" t="s">
        <v>281</v>
      </c>
      <c r="B477" s="189" t="s">
        <v>207</v>
      </c>
      <c r="C477" s="33" t="s">
        <v>110</v>
      </c>
      <c r="D477" s="46" t="s">
        <v>88</v>
      </c>
      <c r="E477" s="44"/>
      <c r="F477" s="46"/>
      <c r="G477" s="184">
        <f>G478+G480</f>
        <v>0</v>
      </c>
      <c r="H477" s="184">
        <f>H478+H480</f>
        <v>0</v>
      </c>
    </row>
    <row r="478" spans="1:8" ht="63.75">
      <c r="A478" s="126" t="s">
        <v>438</v>
      </c>
      <c r="B478" s="198" t="s">
        <v>207</v>
      </c>
      <c r="C478" s="199" t="s">
        <v>110</v>
      </c>
      <c r="D478" s="199" t="s">
        <v>88</v>
      </c>
      <c r="E478" s="199" t="s">
        <v>468</v>
      </c>
      <c r="F478" s="200"/>
      <c r="G478" s="209">
        <f aca="true" t="shared" si="5" ref="G478:H480">G479</f>
        <v>0</v>
      </c>
      <c r="H478" s="209">
        <f t="shared" si="5"/>
        <v>0</v>
      </c>
    </row>
    <row r="479" spans="1:8" ht="12.75">
      <c r="A479" s="127" t="s">
        <v>284</v>
      </c>
      <c r="B479" s="189" t="s">
        <v>207</v>
      </c>
      <c r="C479" s="8" t="s">
        <v>110</v>
      </c>
      <c r="D479" s="45" t="s">
        <v>88</v>
      </c>
      <c r="E479" s="63" t="s">
        <v>468</v>
      </c>
      <c r="F479" s="45" t="s">
        <v>285</v>
      </c>
      <c r="G479" s="110">
        <v>0</v>
      </c>
      <c r="H479" s="110">
        <v>0</v>
      </c>
    </row>
    <row r="480" spans="1:8" ht="51">
      <c r="A480" s="128" t="s">
        <v>282</v>
      </c>
      <c r="B480" s="189" t="s">
        <v>207</v>
      </c>
      <c r="C480" s="62" t="s">
        <v>110</v>
      </c>
      <c r="D480" s="62" t="s">
        <v>88</v>
      </c>
      <c r="E480" s="62" t="s">
        <v>283</v>
      </c>
      <c r="F480" s="44"/>
      <c r="G480" s="210">
        <f t="shared" si="5"/>
        <v>0</v>
      </c>
      <c r="H480" s="210">
        <f t="shared" si="5"/>
        <v>0</v>
      </c>
    </row>
    <row r="481" spans="1:8" ht="13.5" thickBot="1">
      <c r="A481" s="129" t="s">
        <v>284</v>
      </c>
      <c r="B481" s="198" t="s">
        <v>207</v>
      </c>
      <c r="C481" s="201" t="s">
        <v>110</v>
      </c>
      <c r="D481" s="202" t="s">
        <v>88</v>
      </c>
      <c r="E481" s="203" t="s">
        <v>283</v>
      </c>
      <c r="F481" s="202" t="s">
        <v>285</v>
      </c>
      <c r="G481" s="155">
        <v>0</v>
      </c>
      <c r="H481" s="155">
        <v>0</v>
      </c>
    </row>
    <row r="482" spans="1:8" ht="19.5" thickBot="1">
      <c r="A482" s="130" t="s">
        <v>439</v>
      </c>
      <c r="B482" s="204" t="s">
        <v>207</v>
      </c>
      <c r="C482" s="106"/>
      <c r="D482" s="106"/>
      <c r="E482" s="205"/>
      <c r="F482" s="106"/>
      <c r="G482" s="156">
        <f>G15+G106+G110+G120+G135+G213+G371+G396+G435+G463+G467+G471</f>
        <v>427677816.66999996</v>
      </c>
      <c r="H482" s="156">
        <f>H15+H106+H110+H120+H135+H213+H371+H396+H435+H463+H467+H471</f>
        <v>424277753.8</v>
      </c>
    </row>
  </sheetData>
  <sheetProtection/>
  <mergeCells count="14">
    <mergeCell ref="E1:H1"/>
    <mergeCell ref="A7:H7"/>
    <mergeCell ref="E3:I3"/>
    <mergeCell ref="E4:I4"/>
    <mergeCell ref="E2:I2"/>
    <mergeCell ref="A6:H6"/>
    <mergeCell ref="G8:G13"/>
    <mergeCell ref="H8:H13"/>
    <mergeCell ref="A8:A13"/>
    <mergeCell ref="B8:B13"/>
    <mergeCell ref="C8:C13"/>
    <mergeCell ref="D8:D13"/>
    <mergeCell ref="E8:E13"/>
    <mergeCell ref="F8:F13"/>
  </mergeCells>
  <printOptions/>
  <pageMargins left="0.7086614173228347" right="0.17" top="0.17" bottom="0.17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1"/>
  <sheetViews>
    <sheetView tabSelected="1" zoomScalePageLayoutView="0" workbookViewId="0" topLeftCell="A1">
      <selection activeCell="G356" sqref="G356"/>
    </sheetView>
  </sheetViews>
  <sheetFormatPr defaultColWidth="9.375" defaultRowHeight="12.75"/>
  <cols>
    <col min="1" max="1" width="73.375" style="65" customWidth="1"/>
    <col min="2" max="2" width="6.625" style="65" customWidth="1"/>
    <col min="3" max="3" width="6.375" style="65" customWidth="1"/>
    <col min="4" max="4" width="12.375" style="65" customWidth="1"/>
    <col min="5" max="5" width="6.375" style="65" customWidth="1"/>
    <col min="6" max="6" width="17.625" style="65" customWidth="1"/>
    <col min="7" max="7" width="18.625" style="65" customWidth="1"/>
    <col min="8" max="8" width="0.37109375" style="64" customWidth="1"/>
    <col min="9" max="9" width="16.375" style="64" hidden="1" customWidth="1"/>
    <col min="10" max="10" width="11.625" style="64" bestFit="1" customWidth="1"/>
    <col min="11" max="16384" width="9.375" style="65" customWidth="1"/>
  </cols>
  <sheetData>
    <row r="1" spans="4:9" ht="12.75">
      <c r="D1" s="87"/>
      <c r="E1" s="239" t="s">
        <v>545</v>
      </c>
      <c r="F1" s="250"/>
      <c r="G1" s="250"/>
      <c r="H1" s="250"/>
      <c r="I1" s="250"/>
    </row>
    <row r="2" spans="1:9" ht="12.75">
      <c r="A2" s="67"/>
      <c r="E2" s="239" t="s">
        <v>226</v>
      </c>
      <c r="F2" s="250"/>
      <c r="G2" s="250"/>
      <c r="H2" s="250"/>
      <c r="I2" s="250"/>
    </row>
    <row r="3" spans="1:9" ht="39.75" customHeight="1">
      <c r="A3" s="67"/>
      <c r="E3" s="241" t="s">
        <v>351</v>
      </c>
      <c r="F3" s="250"/>
      <c r="G3" s="250"/>
      <c r="H3" s="250"/>
      <c r="I3" s="250"/>
    </row>
    <row r="4" spans="1:8" ht="12.75">
      <c r="A4" s="67"/>
      <c r="H4" s="66"/>
    </row>
    <row r="5" spans="1:8" ht="55.5" customHeight="1">
      <c r="A5" s="242" t="s">
        <v>352</v>
      </c>
      <c r="B5" s="242"/>
      <c r="C5" s="242"/>
      <c r="D5" s="242"/>
      <c r="E5" s="242"/>
      <c r="F5" s="251"/>
      <c r="G5" s="251"/>
      <c r="H5" s="65"/>
    </row>
    <row r="6" spans="1:5" ht="13.5" thickBot="1">
      <c r="A6" s="68"/>
      <c r="B6" s="69"/>
      <c r="C6" s="69"/>
      <c r="D6" s="70"/>
      <c r="E6" s="70"/>
    </row>
    <row r="7" spans="1:7" ht="12.75" customHeight="1">
      <c r="A7" s="252" t="s">
        <v>77</v>
      </c>
      <c r="B7" s="227" t="s">
        <v>78</v>
      </c>
      <c r="C7" s="227" t="s">
        <v>87</v>
      </c>
      <c r="D7" s="255" t="s">
        <v>96</v>
      </c>
      <c r="E7" s="227" t="s">
        <v>97</v>
      </c>
      <c r="F7" s="244" t="s">
        <v>311</v>
      </c>
      <c r="G7" s="247" t="s">
        <v>353</v>
      </c>
    </row>
    <row r="8" spans="1:7" ht="12.75" customHeight="1">
      <c r="A8" s="253"/>
      <c r="B8" s="228"/>
      <c r="C8" s="228"/>
      <c r="D8" s="256"/>
      <c r="E8" s="228"/>
      <c r="F8" s="245"/>
      <c r="G8" s="248"/>
    </row>
    <row r="9" spans="1:7" ht="12.75">
      <c r="A9" s="253"/>
      <c r="B9" s="228"/>
      <c r="C9" s="228"/>
      <c r="D9" s="256"/>
      <c r="E9" s="228"/>
      <c r="F9" s="245"/>
      <c r="G9" s="248"/>
    </row>
    <row r="10" spans="1:7" ht="12.75">
      <c r="A10" s="253"/>
      <c r="B10" s="228"/>
      <c r="C10" s="228"/>
      <c r="D10" s="256"/>
      <c r="E10" s="228"/>
      <c r="F10" s="245"/>
      <c r="G10" s="248"/>
    </row>
    <row r="11" spans="1:7" ht="12.75">
      <c r="A11" s="253"/>
      <c r="B11" s="228"/>
      <c r="C11" s="228"/>
      <c r="D11" s="256"/>
      <c r="E11" s="228"/>
      <c r="F11" s="245"/>
      <c r="G11" s="248"/>
    </row>
    <row r="12" spans="1:7" ht="13.5" thickBot="1">
      <c r="A12" s="254"/>
      <c r="B12" s="229"/>
      <c r="C12" s="229"/>
      <c r="D12" s="257"/>
      <c r="E12" s="229"/>
      <c r="F12" s="246"/>
      <c r="G12" s="249"/>
    </row>
    <row r="13" spans="1:9" ht="15.75">
      <c r="A13" s="118" t="s">
        <v>92</v>
      </c>
      <c r="B13" s="160" t="s">
        <v>79</v>
      </c>
      <c r="C13" s="160"/>
      <c r="D13" s="160"/>
      <c r="E13" s="160"/>
      <c r="F13" s="179">
        <f>F44+F14+F47+F50</f>
        <v>39829100</v>
      </c>
      <c r="G13" s="179">
        <f>G44+G14+G47+G50</f>
        <v>38723927.8</v>
      </c>
      <c r="I13" s="71"/>
    </row>
    <row r="14" spans="1:9" ht="32.25" customHeight="1">
      <c r="A14" s="17" t="s">
        <v>105</v>
      </c>
      <c r="B14" s="33" t="s">
        <v>79</v>
      </c>
      <c r="C14" s="34" t="s">
        <v>89</v>
      </c>
      <c r="D14" s="34"/>
      <c r="E14" s="34"/>
      <c r="F14" s="135">
        <f>F15+F19+F21+F25+F42</f>
        <v>25107400</v>
      </c>
      <c r="G14" s="135">
        <f>G15+G19+G21+G25+G42</f>
        <v>25107400</v>
      </c>
      <c r="I14" s="71"/>
    </row>
    <row r="15" spans="1:7" ht="15" customHeight="1">
      <c r="A15" s="18" t="s">
        <v>469</v>
      </c>
      <c r="B15" s="12" t="s">
        <v>79</v>
      </c>
      <c r="C15" s="6" t="s">
        <v>89</v>
      </c>
      <c r="D15" s="6" t="s">
        <v>11</v>
      </c>
      <c r="E15" s="6"/>
      <c r="F15" s="88">
        <f>SUM(F16:F18)</f>
        <v>22671000</v>
      </c>
      <c r="G15" s="88">
        <f>SUM(G16:G18)</f>
        <v>22671000</v>
      </c>
    </row>
    <row r="16" spans="1:7" ht="20.25" customHeight="1">
      <c r="A16" s="9" t="s">
        <v>255</v>
      </c>
      <c r="B16" s="8" t="s">
        <v>79</v>
      </c>
      <c r="C16" s="7" t="s">
        <v>89</v>
      </c>
      <c r="D16" s="7" t="s">
        <v>11</v>
      </c>
      <c r="E16" s="7" t="s">
        <v>256</v>
      </c>
      <c r="F16" s="180">
        <v>21166000</v>
      </c>
      <c r="G16" s="180">
        <v>21166000</v>
      </c>
    </row>
    <row r="17" spans="1:7" ht="28.5" customHeight="1">
      <c r="A17" s="9" t="s">
        <v>257</v>
      </c>
      <c r="B17" s="8" t="s">
        <v>79</v>
      </c>
      <c r="C17" s="7" t="s">
        <v>89</v>
      </c>
      <c r="D17" s="7" t="s">
        <v>11</v>
      </c>
      <c r="E17" s="7" t="s">
        <v>258</v>
      </c>
      <c r="F17" s="180">
        <v>1500000</v>
      </c>
      <c r="G17" s="180">
        <v>1500000</v>
      </c>
    </row>
    <row r="18" spans="1:7" ht="16.5" customHeight="1">
      <c r="A18" s="9" t="s">
        <v>261</v>
      </c>
      <c r="B18" s="8" t="s">
        <v>79</v>
      </c>
      <c r="C18" s="7" t="s">
        <v>89</v>
      </c>
      <c r="D18" s="7" t="s">
        <v>11</v>
      </c>
      <c r="E18" s="7" t="s">
        <v>262</v>
      </c>
      <c r="F18" s="180">
        <v>5000</v>
      </c>
      <c r="G18" s="180">
        <v>5000</v>
      </c>
    </row>
    <row r="19" spans="1:7" ht="30.75" customHeight="1">
      <c r="A19" s="22" t="s">
        <v>109</v>
      </c>
      <c r="B19" s="12" t="s">
        <v>79</v>
      </c>
      <c r="C19" s="6" t="s">
        <v>89</v>
      </c>
      <c r="D19" s="6" t="s">
        <v>12</v>
      </c>
      <c r="E19" s="6"/>
      <c r="F19" s="88">
        <f>SUM(F20:F20)</f>
        <v>1604000</v>
      </c>
      <c r="G19" s="88">
        <f>SUM(G20:G20)</f>
        <v>1604000</v>
      </c>
    </row>
    <row r="20" spans="1:7" ht="18.75" customHeight="1">
      <c r="A20" s="9" t="s">
        <v>255</v>
      </c>
      <c r="B20" s="8" t="s">
        <v>79</v>
      </c>
      <c r="C20" s="7" t="s">
        <v>89</v>
      </c>
      <c r="D20" s="7" t="s">
        <v>12</v>
      </c>
      <c r="E20" s="7" t="s">
        <v>256</v>
      </c>
      <c r="F20" s="180">
        <v>1604000</v>
      </c>
      <c r="G20" s="180">
        <v>1604000</v>
      </c>
    </row>
    <row r="21" spans="1:7" ht="36" customHeight="1">
      <c r="A21" s="20" t="s">
        <v>130</v>
      </c>
      <c r="B21" s="35" t="s">
        <v>79</v>
      </c>
      <c r="C21" s="36" t="s">
        <v>89</v>
      </c>
      <c r="D21" s="36" t="s">
        <v>13</v>
      </c>
      <c r="E21" s="36"/>
      <c r="F21" s="88">
        <f>SUM(F22:F24)</f>
        <v>379000</v>
      </c>
      <c r="G21" s="88">
        <f>SUM(G22:G24)</f>
        <v>379000</v>
      </c>
    </row>
    <row r="22" spans="1:7" ht="21" customHeight="1">
      <c r="A22" s="9" t="s">
        <v>255</v>
      </c>
      <c r="B22" s="8" t="s">
        <v>79</v>
      </c>
      <c r="C22" s="7" t="s">
        <v>89</v>
      </c>
      <c r="D22" s="7" t="s">
        <v>13</v>
      </c>
      <c r="E22" s="7" t="s">
        <v>256</v>
      </c>
      <c r="F22" s="180">
        <v>354000</v>
      </c>
      <c r="G22" s="180">
        <v>354000</v>
      </c>
    </row>
    <row r="23" spans="1:7" ht="28.5" customHeight="1">
      <c r="A23" s="9" t="s">
        <v>257</v>
      </c>
      <c r="B23" s="8" t="s">
        <v>79</v>
      </c>
      <c r="C23" s="7" t="s">
        <v>89</v>
      </c>
      <c r="D23" s="7" t="s">
        <v>13</v>
      </c>
      <c r="E23" s="7" t="s">
        <v>258</v>
      </c>
      <c r="F23" s="180">
        <v>15000</v>
      </c>
      <c r="G23" s="180">
        <v>15000</v>
      </c>
    </row>
    <row r="24" spans="1:7" ht="21" customHeight="1">
      <c r="A24" s="9" t="s">
        <v>142</v>
      </c>
      <c r="B24" s="8" t="s">
        <v>79</v>
      </c>
      <c r="C24" s="7" t="s">
        <v>89</v>
      </c>
      <c r="D24" s="7" t="s">
        <v>13</v>
      </c>
      <c r="E24" s="7" t="s">
        <v>128</v>
      </c>
      <c r="F24" s="180">
        <v>10000</v>
      </c>
      <c r="G24" s="180">
        <v>10000</v>
      </c>
    </row>
    <row r="25" spans="1:7" ht="15" customHeight="1">
      <c r="A25" s="20" t="s">
        <v>312</v>
      </c>
      <c r="B25" s="35" t="s">
        <v>79</v>
      </c>
      <c r="C25" s="36" t="s">
        <v>89</v>
      </c>
      <c r="D25" s="36" t="s">
        <v>313</v>
      </c>
      <c r="E25" s="36"/>
      <c r="F25" s="88">
        <f>SUM(F26:F27)</f>
        <v>453400</v>
      </c>
      <c r="G25" s="88">
        <f>SUM(G26:G27)</f>
        <v>453400</v>
      </c>
    </row>
    <row r="26" spans="1:7" ht="15" customHeight="1">
      <c r="A26" s="9" t="s">
        <v>255</v>
      </c>
      <c r="B26" s="8" t="s">
        <v>79</v>
      </c>
      <c r="C26" s="7" t="s">
        <v>89</v>
      </c>
      <c r="D26" s="7" t="s">
        <v>313</v>
      </c>
      <c r="E26" s="7" t="s">
        <v>256</v>
      </c>
      <c r="F26" s="180">
        <f>288000+52500+87000+15900</f>
        <v>443400</v>
      </c>
      <c r="G26" s="180">
        <v>443400</v>
      </c>
    </row>
    <row r="27" spans="1:7" ht="18.75" customHeight="1">
      <c r="A27" s="9" t="s">
        <v>257</v>
      </c>
      <c r="B27" s="8" t="s">
        <v>79</v>
      </c>
      <c r="C27" s="7" t="s">
        <v>89</v>
      </c>
      <c r="D27" s="7" t="s">
        <v>313</v>
      </c>
      <c r="E27" s="7" t="s">
        <v>258</v>
      </c>
      <c r="F27" s="180">
        <v>10000</v>
      </c>
      <c r="G27" s="180">
        <v>10000</v>
      </c>
    </row>
    <row r="28" spans="1:7" ht="33" customHeight="1" hidden="1">
      <c r="A28" s="18" t="s">
        <v>137</v>
      </c>
      <c r="B28" s="12" t="s">
        <v>79</v>
      </c>
      <c r="C28" s="6" t="s">
        <v>89</v>
      </c>
      <c r="D28" s="6" t="s">
        <v>57</v>
      </c>
      <c r="E28" s="6"/>
      <c r="F28" s="88">
        <f>F30+F29</f>
        <v>200000</v>
      </c>
      <c r="G28" s="88">
        <f>G30+G29</f>
        <v>200000</v>
      </c>
    </row>
    <row r="29" spans="1:7" ht="22.5" customHeight="1" hidden="1">
      <c r="A29" s="9" t="s">
        <v>255</v>
      </c>
      <c r="B29" s="8" t="s">
        <v>79</v>
      </c>
      <c r="C29" s="7" t="s">
        <v>89</v>
      </c>
      <c r="D29" s="7" t="s">
        <v>57</v>
      </c>
      <c r="E29" s="7" t="s">
        <v>256</v>
      </c>
      <c r="F29" s="180">
        <v>0</v>
      </c>
      <c r="G29" s="180">
        <v>0</v>
      </c>
    </row>
    <row r="30" spans="1:7" ht="16.5" customHeight="1" hidden="1">
      <c r="A30" s="9" t="s">
        <v>257</v>
      </c>
      <c r="B30" s="8" t="s">
        <v>79</v>
      </c>
      <c r="C30" s="7" t="s">
        <v>89</v>
      </c>
      <c r="D30" s="7" t="s">
        <v>57</v>
      </c>
      <c r="E30" s="7" t="s">
        <v>258</v>
      </c>
      <c r="F30" s="180">
        <v>200000</v>
      </c>
      <c r="G30" s="180">
        <v>200000</v>
      </c>
    </row>
    <row r="31" spans="1:7" ht="16.5" customHeight="1" hidden="1">
      <c r="A31" s="18" t="s">
        <v>196</v>
      </c>
      <c r="B31" s="12" t="s">
        <v>79</v>
      </c>
      <c r="C31" s="6" t="s">
        <v>89</v>
      </c>
      <c r="D31" s="6" t="s">
        <v>58</v>
      </c>
      <c r="E31" s="6"/>
      <c r="F31" s="88">
        <f>SUM(F32:F32)</f>
        <v>40000</v>
      </c>
      <c r="G31" s="88">
        <f>SUM(G32:G32)</f>
        <v>40000</v>
      </c>
    </row>
    <row r="32" spans="1:7" ht="66" customHeight="1" hidden="1">
      <c r="A32" s="9" t="s">
        <v>257</v>
      </c>
      <c r="B32" s="8" t="s">
        <v>79</v>
      </c>
      <c r="C32" s="7" t="s">
        <v>89</v>
      </c>
      <c r="D32" s="7" t="s">
        <v>58</v>
      </c>
      <c r="E32" s="7" t="s">
        <v>258</v>
      </c>
      <c r="F32" s="180">
        <v>40000</v>
      </c>
      <c r="G32" s="180">
        <v>40000</v>
      </c>
    </row>
    <row r="33" spans="1:7" ht="0" customHeight="1" hidden="1">
      <c r="A33" s="18" t="s">
        <v>204</v>
      </c>
      <c r="B33" s="12" t="s">
        <v>79</v>
      </c>
      <c r="C33" s="6" t="s">
        <v>89</v>
      </c>
      <c r="D33" s="6" t="s">
        <v>59</v>
      </c>
      <c r="E33" s="6"/>
      <c r="F33" s="88">
        <f>F35+F34</f>
        <v>5000</v>
      </c>
      <c r="G33" s="88">
        <f>G35+G34</f>
        <v>5000</v>
      </c>
    </row>
    <row r="34" spans="1:7" ht="15" customHeight="1" hidden="1">
      <c r="A34" s="9" t="s">
        <v>255</v>
      </c>
      <c r="B34" s="8" t="s">
        <v>79</v>
      </c>
      <c r="C34" s="7" t="s">
        <v>89</v>
      </c>
      <c r="D34" s="7" t="s">
        <v>59</v>
      </c>
      <c r="E34" s="7" t="s">
        <v>256</v>
      </c>
      <c r="F34" s="180">
        <v>0</v>
      </c>
      <c r="G34" s="180">
        <v>0</v>
      </c>
    </row>
    <row r="35" spans="1:7" ht="19.5" customHeight="1" hidden="1">
      <c r="A35" s="9" t="s">
        <v>257</v>
      </c>
      <c r="B35" s="8" t="s">
        <v>79</v>
      </c>
      <c r="C35" s="7" t="s">
        <v>89</v>
      </c>
      <c r="D35" s="7" t="s">
        <v>59</v>
      </c>
      <c r="E35" s="7" t="s">
        <v>258</v>
      </c>
      <c r="F35" s="180">
        <v>5000</v>
      </c>
      <c r="G35" s="180">
        <v>5000</v>
      </c>
    </row>
    <row r="36" spans="1:7" ht="22.5" customHeight="1" hidden="1">
      <c r="A36" s="19" t="s">
        <v>53</v>
      </c>
      <c r="B36" s="12" t="s">
        <v>79</v>
      </c>
      <c r="C36" s="6" t="s">
        <v>89</v>
      </c>
      <c r="D36" s="6" t="s">
        <v>60</v>
      </c>
      <c r="E36" s="6"/>
      <c r="F36" s="88">
        <f>F37</f>
        <v>11000</v>
      </c>
      <c r="G36" s="88">
        <f>G37</f>
        <v>11000</v>
      </c>
    </row>
    <row r="37" spans="1:7" ht="16.5" customHeight="1" hidden="1">
      <c r="A37" s="9" t="s">
        <v>257</v>
      </c>
      <c r="B37" s="8" t="s">
        <v>79</v>
      </c>
      <c r="C37" s="7" t="s">
        <v>89</v>
      </c>
      <c r="D37" s="7" t="s">
        <v>61</v>
      </c>
      <c r="E37" s="7" t="s">
        <v>258</v>
      </c>
      <c r="F37" s="180">
        <v>11000</v>
      </c>
      <c r="G37" s="180">
        <v>11000</v>
      </c>
    </row>
    <row r="38" spans="1:7" ht="31.5" customHeight="1" hidden="1">
      <c r="A38" s="19" t="s">
        <v>54</v>
      </c>
      <c r="B38" s="12" t="s">
        <v>79</v>
      </c>
      <c r="C38" s="6" t="s">
        <v>89</v>
      </c>
      <c r="D38" s="6" t="s">
        <v>62</v>
      </c>
      <c r="E38" s="6"/>
      <c r="F38" s="88">
        <f>SUM(F39:F39)</f>
        <v>33000</v>
      </c>
      <c r="G38" s="88">
        <f>SUM(G39:G39)</f>
        <v>33000</v>
      </c>
    </row>
    <row r="39" spans="1:7" ht="16.5" customHeight="1" hidden="1">
      <c r="A39" s="9" t="s">
        <v>257</v>
      </c>
      <c r="B39" s="8" t="s">
        <v>79</v>
      </c>
      <c r="C39" s="7" t="s">
        <v>89</v>
      </c>
      <c r="D39" s="7" t="s">
        <v>62</v>
      </c>
      <c r="E39" s="7" t="s">
        <v>258</v>
      </c>
      <c r="F39" s="180">
        <v>33000</v>
      </c>
      <c r="G39" s="180">
        <v>33000</v>
      </c>
    </row>
    <row r="40" spans="1:7" ht="0" customHeight="1" hidden="1">
      <c r="A40" s="19" t="s">
        <v>55</v>
      </c>
      <c r="B40" s="12" t="s">
        <v>79</v>
      </c>
      <c r="C40" s="6" t="s">
        <v>89</v>
      </c>
      <c r="D40" s="6" t="s">
        <v>63</v>
      </c>
      <c r="E40" s="6"/>
      <c r="F40" s="88">
        <f>F41</f>
        <v>11000</v>
      </c>
      <c r="G40" s="88">
        <f>G41</f>
        <v>11000</v>
      </c>
    </row>
    <row r="41" spans="1:7" ht="16.5" customHeight="1" hidden="1">
      <c r="A41" s="9" t="s">
        <v>257</v>
      </c>
      <c r="B41" s="8" t="s">
        <v>79</v>
      </c>
      <c r="C41" s="7" t="s">
        <v>89</v>
      </c>
      <c r="D41" s="7" t="s">
        <v>63</v>
      </c>
      <c r="E41" s="7" t="s">
        <v>258</v>
      </c>
      <c r="F41" s="180">
        <v>11000</v>
      </c>
      <c r="G41" s="180">
        <v>11000</v>
      </c>
    </row>
    <row r="42" spans="1:7" ht="24.75" customHeight="1">
      <c r="A42" s="19" t="s">
        <v>56</v>
      </c>
      <c r="B42" s="12" t="s">
        <v>79</v>
      </c>
      <c r="C42" s="6" t="s">
        <v>89</v>
      </c>
      <c r="D42" s="6" t="s">
        <v>210</v>
      </c>
      <c r="E42" s="6"/>
      <c r="F42" s="88">
        <f>F43</f>
        <v>0</v>
      </c>
      <c r="G42" s="88">
        <f>G43</f>
        <v>0</v>
      </c>
    </row>
    <row r="43" spans="1:7" ht="29.25" customHeight="1">
      <c r="A43" s="9" t="s">
        <v>257</v>
      </c>
      <c r="B43" s="8" t="s">
        <v>79</v>
      </c>
      <c r="C43" s="7" t="s">
        <v>89</v>
      </c>
      <c r="D43" s="7" t="s">
        <v>210</v>
      </c>
      <c r="E43" s="7" t="s">
        <v>258</v>
      </c>
      <c r="F43" s="180">
        <v>0</v>
      </c>
      <c r="G43" s="180">
        <v>0</v>
      </c>
    </row>
    <row r="44" spans="1:7" ht="18" customHeight="1">
      <c r="A44" s="21" t="s">
        <v>1</v>
      </c>
      <c r="B44" s="10" t="s">
        <v>79</v>
      </c>
      <c r="C44" s="1" t="s">
        <v>85</v>
      </c>
      <c r="D44" s="1"/>
      <c r="E44" s="1"/>
      <c r="F44" s="135">
        <f>F45</f>
        <v>900</v>
      </c>
      <c r="G44" s="135">
        <f>G45</f>
        <v>800</v>
      </c>
    </row>
    <row r="45" spans="1:7" ht="70.5" customHeight="1">
      <c r="A45" s="19" t="s">
        <v>2</v>
      </c>
      <c r="B45" s="4" t="s">
        <v>79</v>
      </c>
      <c r="C45" s="3" t="s">
        <v>85</v>
      </c>
      <c r="D45" s="3" t="s">
        <v>50</v>
      </c>
      <c r="E45" s="3"/>
      <c r="F45" s="88">
        <f>F46</f>
        <v>900</v>
      </c>
      <c r="G45" s="88">
        <f>G46</f>
        <v>800</v>
      </c>
    </row>
    <row r="46" spans="1:7" ht="27" customHeight="1">
      <c r="A46" s="9" t="s">
        <v>257</v>
      </c>
      <c r="B46" s="5" t="s">
        <v>79</v>
      </c>
      <c r="C46" s="2" t="s">
        <v>85</v>
      </c>
      <c r="D46" s="2" t="s">
        <v>50</v>
      </c>
      <c r="E46" s="2" t="s">
        <v>258</v>
      </c>
      <c r="F46" s="180">
        <v>900</v>
      </c>
      <c r="G46" s="180">
        <v>800</v>
      </c>
    </row>
    <row r="47" spans="1:7" ht="17.25" customHeight="1">
      <c r="A47" s="21" t="s">
        <v>228</v>
      </c>
      <c r="B47" s="10" t="s">
        <v>79</v>
      </c>
      <c r="C47" s="1" t="s">
        <v>108</v>
      </c>
      <c r="D47" s="1"/>
      <c r="E47" s="1"/>
      <c r="F47" s="135">
        <f>F48</f>
        <v>100000</v>
      </c>
      <c r="G47" s="135">
        <f>G48</f>
        <v>100000</v>
      </c>
    </row>
    <row r="48" spans="1:7" ht="15" customHeight="1">
      <c r="A48" s="74" t="s">
        <v>113</v>
      </c>
      <c r="B48" s="4" t="s">
        <v>79</v>
      </c>
      <c r="C48" s="3" t="s">
        <v>108</v>
      </c>
      <c r="D48" s="3" t="s">
        <v>243</v>
      </c>
      <c r="E48" s="3"/>
      <c r="F48" s="88">
        <f>F49</f>
        <v>100000</v>
      </c>
      <c r="G48" s="88">
        <f>G49</f>
        <v>100000</v>
      </c>
    </row>
    <row r="49" spans="1:7" ht="12" customHeight="1">
      <c r="A49" s="75" t="s">
        <v>143</v>
      </c>
      <c r="B49" s="5" t="s">
        <v>79</v>
      </c>
      <c r="C49" s="2" t="s">
        <v>108</v>
      </c>
      <c r="D49" s="2" t="s">
        <v>243</v>
      </c>
      <c r="E49" s="2" t="s">
        <v>129</v>
      </c>
      <c r="F49" s="180">
        <v>100000</v>
      </c>
      <c r="G49" s="180">
        <v>100000</v>
      </c>
    </row>
    <row r="50" spans="1:7" ht="14.25" customHeight="1">
      <c r="A50" s="17" t="s">
        <v>93</v>
      </c>
      <c r="B50" s="33" t="s">
        <v>79</v>
      </c>
      <c r="C50" s="34" t="s">
        <v>116</v>
      </c>
      <c r="D50" s="34" t="s">
        <v>199</v>
      </c>
      <c r="E50" s="34"/>
      <c r="F50" s="135">
        <f>F51+F61+F65+F63+F78+F70+F57+F74+F59+F76</f>
        <v>14620800</v>
      </c>
      <c r="G50" s="135">
        <f>G51+G61+G65+G63+G78+G70+G57+G74+G59+G76</f>
        <v>13515727.8</v>
      </c>
    </row>
    <row r="51" spans="1:7" ht="15.75" customHeight="1">
      <c r="A51" s="100" t="s">
        <v>166</v>
      </c>
      <c r="B51" s="12" t="s">
        <v>79</v>
      </c>
      <c r="C51" s="6" t="s">
        <v>116</v>
      </c>
      <c r="D51" s="6" t="s">
        <v>211</v>
      </c>
      <c r="E51" s="6"/>
      <c r="F51" s="88">
        <f>SUM(F52:F56)</f>
        <v>1420800</v>
      </c>
      <c r="G51" s="88">
        <f>SUM(G52:G56)</f>
        <v>1420800</v>
      </c>
    </row>
    <row r="52" spans="1:7" ht="15" customHeight="1">
      <c r="A52" s="9" t="s">
        <v>257</v>
      </c>
      <c r="B52" s="8" t="s">
        <v>79</v>
      </c>
      <c r="C52" s="7" t="s">
        <v>116</v>
      </c>
      <c r="D52" s="7" t="s">
        <v>211</v>
      </c>
      <c r="E52" s="7" t="s">
        <v>258</v>
      </c>
      <c r="F52" s="180">
        <v>1000000</v>
      </c>
      <c r="G52" s="180">
        <v>1000000</v>
      </c>
    </row>
    <row r="53" spans="1:7" ht="18.75" customHeight="1">
      <c r="A53" s="9" t="s">
        <v>67</v>
      </c>
      <c r="B53" s="8" t="s">
        <v>79</v>
      </c>
      <c r="C53" s="7" t="s">
        <v>116</v>
      </c>
      <c r="D53" s="7" t="s">
        <v>211</v>
      </c>
      <c r="E53" s="7" t="s">
        <v>66</v>
      </c>
      <c r="F53" s="180">
        <v>0</v>
      </c>
      <c r="G53" s="180">
        <v>0</v>
      </c>
    </row>
    <row r="54" spans="1:7" ht="19.5" customHeight="1">
      <c r="A54" s="161" t="s">
        <v>259</v>
      </c>
      <c r="B54" s="8" t="s">
        <v>79</v>
      </c>
      <c r="C54" s="7" t="s">
        <v>116</v>
      </c>
      <c r="D54" s="7" t="s">
        <v>211</v>
      </c>
      <c r="E54" s="7" t="s">
        <v>260</v>
      </c>
      <c r="F54" s="180">
        <v>122800</v>
      </c>
      <c r="G54" s="180">
        <v>122800</v>
      </c>
    </row>
    <row r="55" spans="1:7" ht="21.75" customHeight="1">
      <c r="A55" s="9" t="s">
        <v>261</v>
      </c>
      <c r="B55" s="8" t="s">
        <v>79</v>
      </c>
      <c r="C55" s="7" t="s">
        <v>116</v>
      </c>
      <c r="D55" s="7" t="s">
        <v>211</v>
      </c>
      <c r="E55" s="7" t="s">
        <v>262</v>
      </c>
      <c r="F55" s="180">
        <v>298000</v>
      </c>
      <c r="G55" s="180">
        <v>298000</v>
      </c>
    </row>
    <row r="56" spans="1:7" ht="12.75" customHeight="1">
      <c r="A56" s="9" t="s">
        <v>143</v>
      </c>
      <c r="B56" s="8" t="s">
        <v>79</v>
      </c>
      <c r="C56" s="7" t="s">
        <v>116</v>
      </c>
      <c r="D56" s="7" t="s">
        <v>211</v>
      </c>
      <c r="E56" s="7" t="s">
        <v>129</v>
      </c>
      <c r="F56" s="180">
        <v>0</v>
      </c>
      <c r="G56" s="180">
        <v>0</v>
      </c>
    </row>
    <row r="57" spans="1:7" ht="30" customHeight="1">
      <c r="A57" s="119" t="s">
        <v>362</v>
      </c>
      <c r="B57" s="104" t="s">
        <v>79</v>
      </c>
      <c r="C57" s="101" t="s">
        <v>116</v>
      </c>
      <c r="D57" s="101" t="s">
        <v>298</v>
      </c>
      <c r="E57" s="101"/>
      <c r="F57" s="137">
        <f>F58</f>
        <v>0</v>
      </c>
      <c r="G57" s="137">
        <f>G58</f>
        <v>0</v>
      </c>
    </row>
    <row r="58" spans="1:7" ht="28.5" customHeight="1">
      <c r="A58" s="9" t="s">
        <v>257</v>
      </c>
      <c r="B58" s="8" t="s">
        <v>79</v>
      </c>
      <c r="C58" s="7" t="s">
        <v>116</v>
      </c>
      <c r="D58" s="7" t="s">
        <v>298</v>
      </c>
      <c r="E58" s="7" t="s">
        <v>258</v>
      </c>
      <c r="F58" s="180">
        <v>0</v>
      </c>
      <c r="G58" s="180">
        <v>0</v>
      </c>
    </row>
    <row r="59" spans="1:7" ht="18" customHeight="1">
      <c r="A59" s="18" t="s">
        <v>364</v>
      </c>
      <c r="B59" s="104" t="s">
        <v>79</v>
      </c>
      <c r="C59" s="101" t="s">
        <v>116</v>
      </c>
      <c r="D59" s="101" t="s">
        <v>441</v>
      </c>
      <c r="E59" s="101"/>
      <c r="F59" s="137">
        <f>F60</f>
        <v>0</v>
      </c>
      <c r="G59" s="137">
        <f>G60</f>
        <v>0</v>
      </c>
    </row>
    <row r="60" spans="1:7" ht="18" customHeight="1">
      <c r="A60" s="9" t="s">
        <v>257</v>
      </c>
      <c r="B60" s="8" t="s">
        <v>79</v>
      </c>
      <c r="C60" s="7" t="s">
        <v>116</v>
      </c>
      <c r="D60" s="7" t="s">
        <v>441</v>
      </c>
      <c r="E60" s="7" t="s">
        <v>258</v>
      </c>
      <c r="F60" s="180">
        <v>0</v>
      </c>
      <c r="G60" s="180">
        <v>0</v>
      </c>
    </row>
    <row r="61" spans="1:7" ht="31.5" customHeight="1">
      <c r="A61" s="18" t="s">
        <v>296</v>
      </c>
      <c r="B61" s="12" t="s">
        <v>79</v>
      </c>
      <c r="C61" s="6" t="s">
        <v>116</v>
      </c>
      <c r="D61" s="6" t="s">
        <v>297</v>
      </c>
      <c r="E61" s="6"/>
      <c r="F61" s="88">
        <f>F62</f>
        <v>0</v>
      </c>
      <c r="G61" s="88">
        <f>G62</f>
        <v>0</v>
      </c>
    </row>
    <row r="62" spans="1:9" ht="18.75" customHeight="1">
      <c r="A62" s="9" t="s">
        <v>470</v>
      </c>
      <c r="B62" s="8" t="s">
        <v>79</v>
      </c>
      <c r="C62" s="7" t="s">
        <v>116</v>
      </c>
      <c r="D62" s="7" t="s">
        <v>297</v>
      </c>
      <c r="E62" s="7" t="s">
        <v>264</v>
      </c>
      <c r="F62" s="180">
        <v>0</v>
      </c>
      <c r="G62" s="180">
        <v>0</v>
      </c>
      <c r="I62" s="71"/>
    </row>
    <row r="63" spans="1:9" ht="18.75" customHeight="1">
      <c r="A63" s="18" t="s">
        <v>319</v>
      </c>
      <c r="B63" s="12" t="s">
        <v>79</v>
      </c>
      <c r="C63" s="6" t="s">
        <v>116</v>
      </c>
      <c r="D63" s="6" t="s">
        <v>307</v>
      </c>
      <c r="E63" s="6"/>
      <c r="F63" s="88">
        <f>F64</f>
        <v>2905000</v>
      </c>
      <c r="G63" s="88">
        <f>G64</f>
        <v>2417927.8</v>
      </c>
      <c r="I63" s="71"/>
    </row>
    <row r="64" spans="1:7" ht="36" customHeight="1">
      <c r="A64" s="9" t="s">
        <v>257</v>
      </c>
      <c r="B64" s="8" t="s">
        <v>79</v>
      </c>
      <c r="C64" s="7" t="s">
        <v>116</v>
      </c>
      <c r="D64" s="7" t="s">
        <v>307</v>
      </c>
      <c r="E64" s="7" t="s">
        <v>258</v>
      </c>
      <c r="F64" s="180">
        <v>2905000</v>
      </c>
      <c r="G64" s="180">
        <v>2417927.8</v>
      </c>
    </row>
    <row r="65" spans="1:7" ht="17.25" customHeight="1">
      <c r="A65" s="98" t="s">
        <v>365</v>
      </c>
      <c r="B65" s="12" t="s">
        <v>79</v>
      </c>
      <c r="C65" s="6" t="s">
        <v>116</v>
      </c>
      <c r="D65" s="6" t="s">
        <v>14</v>
      </c>
      <c r="E65" s="6"/>
      <c r="F65" s="88">
        <f>SUM(F66:F69)</f>
        <v>6678000</v>
      </c>
      <c r="G65" s="88">
        <f>SUM(G66:G69)</f>
        <v>6478000</v>
      </c>
    </row>
    <row r="66" spans="1:7" ht="18.75" customHeight="1">
      <c r="A66" s="9" t="s">
        <v>470</v>
      </c>
      <c r="B66" s="8" t="s">
        <v>79</v>
      </c>
      <c r="C66" s="7" t="s">
        <v>116</v>
      </c>
      <c r="D66" s="7" t="s">
        <v>14</v>
      </c>
      <c r="E66" s="7" t="s">
        <v>264</v>
      </c>
      <c r="F66" s="180">
        <f>3850000+35000+1163000</f>
        <v>5048000</v>
      </c>
      <c r="G66" s="180">
        <v>5048000</v>
      </c>
    </row>
    <row r="67" spans="1:7" ht="18" customHeight="1">
      <c r="A67" s="9" t="s">
        <v>257</v>
      </c>
      <c r="B67" s="8" t="s">
        <v>79</v>
      </c>
      <c r="C67" s="7" t="s">
        <v>116</v>
      </c>
      <c r="D67" s="7" t="s">
        <v>14</v>
      </c>
      <c r="E67" s="7" t="s">
        <v>258</v>
      </c>
      <c r="F67" s="180">
        <v>1500000</v>
      </c>
      <c r="G67" s="180">
        <v>1300000</v>
      </c>
    </row>
    <row r="68" spans="1:10" ht="18" customHeight="1">
      <c r="A68" s="161" t="s">
        <v>259</v>
      </c>
      <c r="B68" s="8" t="s">
        <v>79</v>
      </c>
      <c r="C68" s="7" t="s">
        <v>116</v>
      </c>
      <c r="D68" s="7" t="s">
        <v>14</v>
      </c>
      <c r="E68" s="7" t="s">
        <v>260</v>
      </c>
      <c r="F68" s="180">
        <v>0</v>
      </c>
      <c r="G68" s="180">
        <v>0</v>
      </c>
      <c r="J68" s="71"/>
    </row>
    <row r="69" spans="1:7" ht="29.25" customHeight="1">
      <c r="A69" s="9" t="s">
        <v>261</v>
      </c>
      <c r="B69" s="8" t="s">
        <v>79</v>
      </c>
      <c r="C69" s="7" t="s">
        <v>116</v>
      </c>
      <c r="D69" s="7" t="s">
        <v>14</v>
      </c>
      <c r="E69" s="7" t="s">
        <v>262</v>
      </c>
      <c r="F69" s="180">
        <v>130000</v>
      </c>
      <c r="G69" s="180">
        <v>130000</v>
      </c>
    </row>
    <row r="70" spans="1:7" ht="12.75">
      <c r="A70" s="99" t="s">
        <v>293</v>
      </c>
      <c r="B70" s="76" t="s">
        <v>79</v>
      </c>
      <c r="C70" s="77" t="s">
        <v>116</v>
      </c>
      <c r="D70" s="77" t="s">
        <v>251</v>
      </c>
      <c r="E70" s="16"/>
      <c r="F70" s="88">
        <f>SUM(F71:F73)</f>
        <v>3612000</v>
      </c>
      <c r="G70" s="88">
        <f>SUM(G71:G73)</f>
        <v>3194000</v>
      </c>
    </row>
    <row r="71" spans="1:10" ht="15.75" customHeight="1">
      <c r="A71" s="9" t="s">
        <v>470</v>
      </c>
      <c r="B71" s="8" t="s">
        <v>79</v>
      </c>
      <c r="C71" s="7" t="s">
        <v>116</v>
      </c>
      <c r="D71" s="7" t="s">
        <v>251</v>
      </c>
      <c r="E71" s="7" t="s">
        <v>264</v>
      </c>
      <c r="F71" s="180">
        <v>3502000</v>
      </c>
      <c r="G71" s="180">
        <v>3134000</v>
      </c>
      <c r="J71" s="71"/>
    </row>
    <row r="72" spans="1:7" ht="30.75" customHeight="1">
      <c r="A72" s="9" t="s">
        <v>257</v>
      </c>
      <c r="B72" s="8" t="s">
        <v>79</v>
      </c>
      <c r="C72" s="7" t="s">
        <v>116</v>
      </c>
      <c r="D72" s="7" t="s">
        <v>251</v>
      </c>
      <c r="E72" s="7" t="s">
        <v>258</v>
      </c>
      <c r="F72" s="180">
        <v>100000</v>
      </c>
      <c r="G72" s="180">
        <v>50000</v>
      </c>
    </row>
    <row r="73" spans="1:7" ht="15.75" customHeight="1">
      <c r="A73" s="9" t="s">
        <v>261</v>
      </c>
      <c r="B73" s="8" t="s">
        <v>79</v>
      </c>
      <c r="C73" s="7" t="s">
        <v>116</v>
      </c>
      <c r="D73" s="7" t="s">
        <v>251</v>
      </c>
      <c r="E73" s="7" t="s">
        <v>262</v>
      </c>
      <c r="F73" s="180">
        <v>10000</v>
      </c>
      <c r="G73" s="180">
        <v>10000</v>
      </c>
    </row>
    <row r="74" spans="1:7" ht="31.5" customHeight="1">
      <c r="A74" s="22" t="s">
        <v>327</v>
      </c>
      <c r="B74" s="37" t="s">
        <v>79</v>
      </c>
      <c r="C74" s="6" t="s">
        <v>116</v>
      </c>
      <c r="D74" s="6" t="s">
        <v>328</v>
      </c>
      <c r="E74" s="16"/>
      <c r="F74" s="88">
        <f>SUM(F75:F75)</f>
        <v>0</v>
      </c>
      <c r="G74" s="88">
        <f>SUM(G75:G75)</f>
        <v>0</v>
      </c>
    </row>
    <row r="75" spans="1:7" ht="27" customHeight="1">
      <c r="A75" s="9" t="s">
        <v>257</v>
      </c>
      <c r="B75" s="8" t="s">
        <v>79</v>
      </c>
      <c r="C75" s="7" t="s">
        <v>116</v>
      </c>
      <c r="D75" s="7" t="s">
        <v>328</v>
      </c>
      <c r="E75" s="7" t="s">
        <v>258</v>
      </c>
      <c r="F75" s="180">
        <v>0</v>
      </c>
      <c r="G75" s="180">
        <v>0</v>
      </c>
    </row>
    <row r="76" spans="1:7" ht="25.5" customHeight="1">
      <c r="A76" s="22" t="s">
        <v>366</v>
      </c>
      <c r="B76" s="37" t="s">
        <v>79</v>
      </c>
      <c r="C76" s="6" t="s">
        <v>116</v>
      </c>
      <c r="D76" s="6" t="s">
        <v>471</v>
      </c>
      <c r="E76" s="7"/>
      <c r="F76" s="88">
        <f>SUM(F77:F77)</f>
        <v>0</v>
      </c>
      <c r="G76" s="88">
        <f>SUM(G77:G77)</f>
        <v>0</v>
      </c>
    </row>
    <row r="77" spans="1:7" ht="28.5" customHeight="1">
      <c r="A77" s="9" t="s">
        <v>257</v>
      </c>
      <c r="B77" s="8" t="s">
        <v>79</v>
      </c>
      <c r="C77" s="7" t="s">
        <v>116</v>
      </c>
      <c r="D77" s="7" t="s">
        <v>471</v>
      </c>
      <c r="E77" s="7" t="s">
        <v>258</v>
      </c>
      <c r="F77" s="180">
        <v>0</v>
      </c>
      <c r="G77" s="180">
        <v>0</v>
      </c>
    </row>
    <row r="78" spans="1:7" ht="27.75" customHeight="1">
      <c r="A78" s="22" t="s">
        <v>472</v>
      </c>
      <c r="B78" s="37" t="s">
        <v>79</v>
      </c>
      <c r="C78" s="6" t="s">
        <v>116</v>
      </c>
      <c r="D78" s="6" t="s">
        <v>16</v>
      </c>
      <c r="E78" s="16"/>
      <c r="F78" s="88">
        <f>SUM(F79:F79)</f>
        <v>5000</v>
      </c>
      <c r="G78" s="88">
        <f>SUM(G79:G79)</f>
        <v>5000</v>
      </c>
    </row>
    <row r="79" spans="1:7" ht="18.75" customHeight="1">
      <c r="A79" s="9" t="s">
        <v>257</v>
      </c>
      <c r="B79" s="38" t="s">
        <v>79</v>
      </c>
      <c r="C79" s="16" t="s">
        <v>116</v>
      </c>
      <c r="D79" s="7" t="s">
        <v>16</v>
      </c>
      <c r="E79" s="16" t="s">
        <v>258</v>
      </c>
      <c r="F79" s="180">
        <v>5000</v>
      </c>
      <c r="G79" s="180">
        <v>5000</v>
      </c>
    </row>
    <row r="80" spans="1:7" ht="30.75" customHeight="1">
      <c r="A80" s="39" t="s">
        <v>124</v>
      </c>
      <c r="B80" s="40" t="s">
        <v>86</v>
      </c>
      <c r="C80" s="41"/>
      <c r="D80" s="162"/>
      <c r="E80" s="41"/>
      <c r="F80" s="139">
        <f aca="true" t="shared" si="0" ref="F80:G82">F81</f>
        <v>808400</v>
      </c>
      <c r="G80" s="139">
        <f t="shared" si="0"/>
        <v>829100</v>
      </c>
    </row>
    <row r="81" spans="1:7" ht="18" customHeight="1">
      <c r="A81" s="42" t="s">
        <v>125</v>
      </c>
      <c r="B81" s="33" t="s">
        <v>86</v>
      </c>
      <c r="C81" s="34" t="s">
        <v>88</v>
      </c>
      <c r="D81" s="34"/>
      <c r="E81" s="34"/>
      <c r="F81" s="135">
        <f t="shared" si="0"/>
        <v>808400</v>
      </c>
      <c r="G81" s="135">
        <f t="shared" si="0"/>
        <v>829100</v>
      </c>
    </row>
    <row r="82" spans="1:7" ht="26.25" customHeight="1">
      <c r="A82" s="19" t="s">
        <v>117</v>
      </c>
      <c r="B82" s="12" t="s">
        <v>86</v>
      </c>
      <c r="C82" s="6" t="s">
        <v>88</v>
      </c>
      <c r="D82" s="6" t="s">
        <v>18</v>
      </c>
      <c r="E82" s="6"/>
      <c r="F82" s="88">
        <f t="shared" si="0"/>
        <v>808400</v>
      </c>
      <c r="G82" s="88">
        <f t="shared" si="0"/>
        <v>829100</v>
      </c>
    </row>
    <row r="83" spans="1:7" ht="19.5" customHeight="1">
      <c r="A83" s="9" t="s">
        <v>142</v>
      </c>
      <c r="B83" s="8" t="s">
        <v>86</v>
      </c>
      <c r="C83" s="7" t="s">
        <v>88</v>
      </c>
      <c r="D83" s="7" t="s">
        <v>18</v>
      </c>
      <c r="E83" s="7" t="s">
        <v>128</v>
      </c>
      <c r="F83" s="180">
        <v>808400</v>
      </c>
      <c r="G83" s="180">
        <v>829100</v>
      </c>
    </row>
    <row r="84" spans="1:9" ht="15.75" customHeight="1">
      <c r="A84" s="84" t="s">
        <v>235</v>
      </c>
      <c r="B84" s="85" t="s">
        <v>88</v>
      </c>
      <c r="C84" s="86"/>
      <c r="D84" s="86"/>
      <c r="E84" s="86"/>
      <c r="F84" s="141">
        <f>F85</f>
        <v>145000</v>
      </c>
      <c r="G84" s="141">
        <f>G85</f>
        <v>85000</v>
      </c>
      <c r="I84" s="71"/>
    </row>
    <row r="85" spans="1:7" ht="19.5" customHeight="1">
      <c r="A85" s="83" t="s">
        <v>236</v>
      </c>
      <c r="B85" s="10" t="s">
        <v>88</v>
      </c>
      <c r="C85" s="1" t="s">
        <v>110</v>
      </c>
      <c r="D85" s="1"/>
      <c r="E85" s="1"/>
      <c r="F85" s="135">
        <f>F86+F88+F90</f>
        <v>145000</v>
      </c>
      <c r="G85" s="135">
        <f>G86+G88+G90</f>
        <v>85000</v>
      </c>
    </row>
    <row r="86" spans="1:7" ht="18" customHeight="1">
      <c r="A86" s="19" t="s">
        <v>473</v>
      </c>
      <c r="B86" s="4" t="s">
        <v>88</v>
      </c>
      <c r="C86" s="3" t="s">
        <v>110</v>
      </c>
      <c r="D86" s="3" t="s">
        <v>243</v>
      </c>
      <c r="E86" s="3"/>
      <c r="F86" s="88">
        <f>F87</f>
        <v>0</v>
      </c>
      <c r="G86" s="88">
        <f>G87</f>
        <v>0</v>
      </c>
    </row>
    <row r="87" spans="1:7" ht="27" customHeight="1">
      <c r="A87" s="9" t="s">
        <v>257</v>
      </c>
      <c r="B87" s="5" t="s">
        <v>88</v>
      </c>
      <c r="C87" s="2" t="s">
        <v>110</v>
      </c>
      <c r="D87" s="2" t="s">
        <v>243</v>
      </c>
      <c r="E87" s="2" t="s">
        <v>258</v>
      </c>
      <c r="F87" s="180">
        <v>0</v>
      </c>
      <c r="G87" s="180">
        <v>0</v>
      </c>
    </row>
    <row r="88" spans="1:9" ht="29.25" customHeight="1">
      <c r="A88" s="19" t="s">
        <v>237</v>
      </c>
      <c r="B88" s="4" t="s">
        <v>88</v>
      </c>
      <c r="C88" s="3" t="s">
        <v>110</v>
      </c>
      <c r="D88" s="3" t="s">
        <v>238</v>
      </c>
      <c r="E88" s="3"/>
      <c r="F88" s="88">
        <f>F89</f>
        <v>140000</v>
      </c>
      <c r="G88" s="88">
        <f>G89</f>
        <v>80000</v>
      </c>
      <c r="I88" s="71"/>
    </row>
    <row r="89" spans="1:9" ht="16.5" customHeight="1">
      <c r="A89" s="9" t="s">
        <v>257</v>
      </c>
      <c r="B89" s="5" t="s">
        <v>88</v>
      </c>
      <c r="C89" s="2" t="s">
        <v>110</v>
      </c>
      <c r="D89" s="2" t="s">
        <v>238</v>
      </c>
      <c r="E89" s="2" t="s">
        <v>258</v>
      </c>
      <c r="F89" s="180">
        <v>140000</v>
      </c>
      <c r="G89" s="180">
        <v>80000</v>
      </c>
      <c r="I89" s="71"/>
    </row>
    <row r="90" spans="1:9" ht="39.75" customHeight="1">
      <c r="A90" s="19" t="s">
        <v>474</v>
      </c>
      <c r="B90" s="4" t="s">
        <v>88</v>
      </c>
      <c r="C90" s="3" t="s">
        <v>110</v>
      </c>
      <c r="D90" s="3" t="s">
        <v>329</v>
      </c>
      <c r="E90" s="3"/>
      <c r="F90" s="88">
        <f>F91</f>
        <v>5000</v>
      </c>
      <c r="G90" s="88">
        <f>G91</f>
        <v>5000</v>
      </c>
      <c r="I90" s="71"/>
    </row>
    <row r="91" spans="1:9" ht="27" customHeight="1">
      <c r="A91" s="9" t="s">
        <v>257</v>
      </c>
      <c r="B91" s="5" t="s">
        <v>88</v>
      </c>
      <c r="C91" s="2" t="s">
        <v>110</v>
      </c>
      <c r="D91" s="2" t="s">
        <v>329</v>
      </c>
      <c r="E91" s="2" t="s">
        <v>258</v>
      </c>
      <c r="F91" s="180">
        <v>5000</v>
      </c>
      <c r="G91" s="180">
        <v>5000</v>
      </c>
      <c r="I91" s="71"/>
    </row>
    <row r="92" spans="1:7" ht="18.75" customHeight="1">
      <c r="A92" s="39" t="s">
        <v>106</v>
      </c>
      <c r="B92" s="40" t="s">
        <v>89</v>
      </c>
      <c r="C92" s="43"/>
      <c r="D92" s="43"/>
      <c r="E92" s="43"/>
      <c r="F92" s="139">
        <f>F93+F99+F96</f>
        <v>1242000</v>
      </c>
      <c r="G92" s="139">
        <f>G93+G99+G96</f>
        <v>942000</v>
      </c>
    </row>
    <row r="93" spans="1:9" ht="21" customHeight="1">
      <c r="A93" s="24" t="s">
        <v>167</v>
      </c>
      <c r="B93" s="46" t="s">
        <v>89</v>
      </c>
      <c r="C93" s="34" t="s">
        <v>85</v>
      </c>
      <c r="D93" s="34"/>
      <c r="E93" s="34"/>
      <c r="F93" s="135">
        <f>F94</f>
        <v>742000</v>
      </c>
      <c r="G93" s="135">
        <f>G94</f>
        <v>742000</v>
      </c>
      <c r="I93" s="72"/>
    </row>
    <row r="94" spans="1:7" ht="39" customHeight="1">
      <c r="A94" s="19" t="s">
        <v>288</v>
      </c>
      <c r="B94" s="44" t="s">
        <v>89</v>
      </c>
      <c r="C94" s="6" t="s">
        <v>85</v>
      </c>
      <c r="D94" s="6" t="s">
        <v>17</v>
      </c>
      <c r="E94" s="6"/>
      <c r="F94" s="88">
        <f>F95</f>
        <v>742000</v>
      </c>
      <c r="G94" s="88">
        <f>G95</f>
        <v>742000</v>
      </c>
    </row>
    <row r="95" spans="1:7" ht="30" customHeight="1">
      <c r="A95" s="9" t="s">
        <v>257</v>
      </c>
      <c r="B95" s="45" t="s">
        <v>89</v>
      </c>
      <c r="C95" s="7" t="s">
        <v>85</v>
      </c>
      <c r="D95" s="7" t="s">
        <v>17</v>
      </c>
      <c r="E95" s="7" t="s">
        <v>258</v>
      </c>
      <c r="F95" s="180">
        <v>742000</v>
      </c>
      <c r="G95" s="180">
        <v>742000</v>
      </c>
    </row>
    <row r="96" spans="1:7" ht="21.75" customHeight="1">
      <c r="A96" s="24" t="s">
        <v>367</v>
      </c>
      <c r="B96" s="46" t="s">
        <v>89</v>
      </c>
      <c r="C96" s="34" t="s">
        <v>82</v>
      </c>
      <c r="D96" s="34"/>
      <c r="E96" s="7"/>
      <c r="F96" s="135">
        <f>F97</f>
        <v>0</v>
      </c>
      <c r="G96" s="135">
        <f>G97</f>
        <v>0</v>
      </c>
    </row>
    <row r="97" spans="1:7" ht="40.5" customHeight="1">
      <c r="A97" s="19" t="s">
        <v>368</v>
      </c>
      <c r="B97" s="44" t="s">
        <v>89</v>
      </c>
      <c r="C97" s="6" t="s">
        <v>82</v>
      </c>
      <c r="D97" s="6" t="s">
        <v>443</v>
      </c>
      <c r="E97" s="7"/>
      <c r="F97" s="88">
        <f>F98</f>
        <v>0</v>
      </c>
      <c r="G97" s="88">
        <f>G98</f>
        <v>0</v>
      </c>
    </row>
    <row r="98" spans="1:7" ht="16.5" customHeight="1">
      <c r="A98" s="9" t="s">
        <v>267</v>
      </c>
      <c r="B98" s="45" t="s">
        <v>475</v>
      </c>
      <c r="C98" s="7" t="s">
        <v>82</v>
      </c>
      <c r="D98" s="7" t="s">
        <v>443</v>
      </c>
      <c r="E98" s="7" t="s">
        <v>265</v>
      </c>
      <c r="F98" s="180">
        <v>0</v>
      </c>
      <c r="G98" s="180">
        <v>0</v>
      </c>
    </row>
    <row r="99" spans="1:7" ht="18" customHeight="1">
      <c r="A99" s="24" t="s">
        <v>114</v>
      </c>
      <c r="B99" s="46" t="s">
        <v>89</v>
      </c>
      <c r="C99" s="34" t="s">
        <v>83</v>
      </c>
      <c r="D99" s="34"/>
      <c r="E99" s="34"/>
      <c r="F99" s="135">
        <f>F100</f>
        <v>500000</v>
      </c>
      <c r="G99" s="135">
        <f>G100</f>
        <v>200000</v>
      </c>
    </row>
    <row r="100" spans="1:7" ht="28.5" customHeight="1">
      <c r="A100" s="19" t="s">
        <v>476</v>
      </c>
      <c r="B100" s="44" t="s">
        <v>89</v>
      </c>
      <c r="C100" s="6" t="s">
        <v>83</v>
      </c>
      <c r="D100" s="6" t="s">
        <v>316</v>
      </c>
      <c r="E100" s="6"/>
      <c r="F100" s="88">
        <f>F101</f>
        <v>500000</v>
      </c>
      <c r="G100" s="88">
        <f>G101</f>
        <v>200000</v>
      </c>
    </row>
    <row r="101" spans="1:7" ht="28.5" customHeight="1">
      <c r="A101" s="23" t="s">
        <v>266</v>
      </c>
      <c r="B101" s="45" t="s">
        <v>89</v>
      </c>
      <c r="C101" s="7" t="s">
        <v>83</v>
      </c>
      <c r="D101" s="7" t="s">
        <v>316</v>
      </c>
      <c r="E101" s="7" t="s">
        <v>165</v>
      </c>
      <c r="F101" s="180">
        <v>500000</v>
      </c>
      <c r="G101" s="180">
        <v>200000</v>
      </c>
    </row>
    <row r="102" spans="1:7" ht="18" customHeight="1">
      <c r="A102" s="47" t="s">
        <v>103</v>
      </c>
      <c r="B102" s="41" t="s">
        <v>85</v>
      </c>
      <c r="C102" s="41"/>
      <c r="D102" s="41"/>
      <c r="E102" s="41"/>
      <c r="F102" s="139">
        <f>F103+F121+F131+F149</f>
        <v>3421131.1399999997</v>
      </c>
      <c r="G102" s="139">
        <f>G103+G121+G131+G149</f>
        <v>1770000</v>
      </c>
    </row>
    <row r="103" spans="1:7" ht="20.25" customHeight="1">
      <c r="A103" s="32" t="s">
        <v>200</v>
      </c>
      <c r="B103" s="46" t="s">
        <v>85</v>
      </c>
      <c r="C103" s="46" t="s">
        <v>79</v>
      </c>
      <c r="D103" s="48"/>
      <c r="E103" s="48"/>
      <c r="F103" s="135">
        <f>F104+F106+F109+F112+F115+F118</f>
        <v>1551131.14</v>
      </c>
      <c r="G103" s="135">
        <f>G104+G106+G109+G112+G115+G118</f>
        <v>1100000</v>
      </c>
    </row>
    <row r="104" spans="1:7" ht="26.25" customHeight="1">
      <c r="A104" s="120" t="s">
        <v>369</v>
      </c>
      <c r="B104" s="44" t="s">
        <v>85</v>
      </c>
      <c r="C104" s="44" t="s">
        <v>79</v>
      </c>
      <c r="D104" s="158" t="s">
        <v>446</v>
      </c>
      <c r="E104" s="48"/>
      <c r="F104" s="88">
        <f>F105</f>
        <v>0</v>
      </c>
      <c r="G104" s="88">
        <f>G105</f>
        <v>0</v>
      </c>
    </row>
    <row r="105" spans="1:7" ht="15" customHeight="1">
      <c r="A105" s="9" t="s">
        <v>257</v>
      </c>
      <c r="B105" s="45" t="s">
        <v>85</v>
      </c>
      <c r="C105" s="45" t="s">
        <v>79</v>
      </c>
      <c r="D105" s="159" t="s">
        <v>446</v>
      </c>
      <c r="E105" s="159" t="s">
        <v>258</v>
      </c>
      <c r="F105" s="180">
        <v>0</v>
      </c>
      <c r="G105" s="180">
        <v>0</v>
      </c>
    </row>
    <row r="106" spans="1:7" ht="28.5" customHeight="1">
      <c r="A106" s="18" t="s">
        <v>477</v>
      </c>
      <c r="B106" s="44" t="s">
        <v>85</v>
      </c>
      <c r="C106" s="44" t="s">
        <v>79</v>
      </c>
      <c r="D106" s="44" t="s">
        <v>290</v>
      </c>
      <c r="E106" s="7"/>
      <c r="F106" s="88">
        <f>SUM(F107:F108)</f>
        <v>0</v>
      </c>
      <c r="G106" s="88">
        <f>SUM(G107:G108)</f>
        <v>0</v>
      </c>
    </row>
    <row r="107" spans="1:7" ht="18.75" customHeight="1">
      <c r="A107" s="9" t="s">
        <v>478</v>
      </c>
      <c r="B107" s="45" t="s">
        <v>85</v>
      </c>
      <c r="C107" s="45" t="s">
        <v>79</v>
      </c>
      <c r="D107" s="45" t="s">
        <v>290</v>
      </c>
      <c r="E107" s="7" t="s">
        <v>275</v>
      </c>
      <c r="F107" s="180">
        <v>0</v>
      </c>
      <c r="G107" s="180">
        <v>0</v>
      </c>
    </row>
    <row r="108" spans="1:7" ht="14.25" customHeight="1">
      <c r="A108" s="9" t="s">
        <v>267</v>
      </c>
      <c r="B108" s="45" t="s">
        <v>85</v>
      </c>
      <c r="C108" s="45" t="s">
        <v>79</v>
      </c>
      <c r="D108" s="45" t="s">
        <v>290</v>
      </c>
      <c r="E108" s="7" t="s">
        <v>265</v>
      </c>
      <c r="F108" s="180">
        <v>0</v>
      </c>
      <c r="G108" s="180">
        <v>0</v>
      </c>
    </row>
    <row r="109" spans="1:7" ht="29.25" customHeight="1">
      <c r="A109" s="18" t="s">
        <v>479</v>
      </c>
      <c r="B109" s="44" t="s">
        <v>85</v>
      </c>
      <c r="C109" s="163" t="s">
        <v>79</v>
      </c>
      <c r="D109" s="163" t="s">
        <v>291</v>
      </c>
      <c r="E109" s="7"/>
      <c r="F109" s="88">
        <f>SUM(F110:F111)</f>
        <v>0</v>
      </c>
      <c r="G109" s="88">
        <f>SUM(G110:G111)</f>
        <v>0</v>
      </c>
    </row>
    <row r="110" spans="1:7" ht="18" customHeight="1">
      <c r="A110" s="9" t="s">
        <v>478</v>
      </c>
      <c r="B110" s="45" t="s">
        <v>85</v>
      </c>
      <c r="C110" s="45" t="s">
        <v>79</v>
      </c>
      <c r="D110" s="45" t="s">
        <v>291</v>
      </c>
      <c r="E110" s="7" t="s">
        <v>275</v>
      </c>
      <c r="F110" s="180">
        <v>0</v>
      </c>
      <c r="G110" s="180">
        <v>0</v>
      </c>
    </row>
    <row r="111" spans="1:7" ht="18.75" customHeight="1">
      <c r="A111" s="9" t="s">
        <v>267</v>
      </c>
      <c r="B111" s="45" t="s">
        <v>85</v>
      </c>
      <c r="C111" s="45" t="s">
        <v>79</v>
      </c>
      <c r="D111" s="45" t="s">
        <v>291</v>
      </c>
      <c r="E111" s="7" t="s">
        <v>265</v>
      </c>
      <c r="F111" s="180">
        <v>0</v>
      </c>
      <c r="G111" s="180">
        <v>0</v>
      </c>
    </row>
    <row r="112" spans="1:7" ht="18.75" customHeight="1">
      <c r="A112" s="19" t="s">
        <v>4</v>
      </c>
      <c r="B112" s="44" t="s">
        <v>85</v>
      </c>
      <c r="C112" s="44" t="s">
        <v>79</v>
      </c>
      <c r="D112" s="44" t="s">
        <v>19</v>
      </c>
      <c r="E112" s="48"/>
      <c r="F112" s="88">
        <f>F113+F114</f>
        <v>300000</v>
      </c>
      <c r="G112" s="88">
        <f>G113+G114</f>
        <v>200000</v>
      </c>
    </row>
    <row r="113" spans="1:7" ht="27" customHeight="1">
      <c r="A113" s="9" t="s">
        <v>257</v>
      </c>
      <c r="B113" s="45" t="s">
        <v>85</v>
      </c>
      <c r="C113" s="45" t="s">
        <v>79</v>
      </c>
      <c r="D113" s="45" t="s">
        <v>19</v>
      </c>
      <c r="E113" s="7" t="s">
        <v>258</v>
      </c>
      <c r="F113" s="180">
        <v>300000</v>
      </c>
      <c r="G113" s="180">
        <v>200000</v>
      </c>
    </row>
    <row r="114" spans="1:7" ht="21" customHeight="1">
      <c r="A114" s="9" t="s">
        <v>478</v>
      </c>
      <c r="B114" s="45" t="s">
        <v>85</v>
      </c>
      <c r="C114" s="45" t="s">
        <v>79</v>
      </c>
      <c r="D114" s="45" t="s">
        <v>19</v>
      </c>
      <c r="E114" s="7" t="s">
        <v>275</v>
      </c>
      <c r="F114" s="180">
        <v>0</v>
      </c>
      <c r="G114" s="180">
        <v>0</v>
      </c>
    </row>
    <row r="115" spans="1:9" ht="27" customHeight="1">
      <c r="A115" s="19" t="s">
        <v>480</v>
      </c>
      <c r="B115" s="44" t="s">
        <v>85</v>
      </c>
      <c r="C115" s="44" t="s">
        <v>79</v>
      </c>
      <c r="D115" s="44" t="s">
        <v>447</v>
      </c>
      <c r="E115" s="48"/>
      <c r="F115" s="88">
        <f>F117+F116</f>
        <v>0</v>
      </c>
      <c r="G115" s="88">
        <f>G117+G116</f>
        <v>0</v>
      </c>
      <c r="I115" s="71"/>
    </row>
    <row r="116" spans="1:9" ht="16.5" customHeight="1">
      <c r="A116" s="9" t="s">
        <v>257</v>
      </c>
      <c r="B116" s="45" t="s">
        <v>85</v>
      </c>
      <c r="C116" s="45" t="s">
        <v>79</v>
      </c>
      <c r="D116" s="45" t="s">
        <v>447</v>
      </c>
      <c r="E116" s="7" t="s">
        <v>258</v>
      </c>
      <c r="F116" s="180">
        <v>0</v>
      </c>
      <c r="G116" s="180">
        <v>0</v>
      </c>
      <c r="I116" s="71"/>
    </row>
    <row r="117" spans="1:9" ht="14.25" customHeight="1">
      <c r="A117" s="105" t="s">
        <v>284</v>
      </c>
      <c r="B117" s="45" t="s">
        <v>85</v>
      </c>
      <c r="C117" s="45" t="s">
        <v>79</v>
      </c>
      <c r="D117" s="45" t="s">
        <v>447</v>
      </c>
      <c r="E117" s="7" t="s">
        <v>285</v>
      </c>
      <c r="F117" s="180">
        <v>0</v>
      </c>
      <c r="G117" s="180">
        <v>0</v>
      </c>
      <c r="I117" s="71"/>
    </row>
    <row r="118" spans="1:9" ht="18" customHeight="1">
      <c r="A118" s="19" t="s">
        <v>3</v>
      </c>
      <c r="B118" s="44" t="s">
        <v>85</v>
      </c>
      <c r="C118" s="44" t="s">
        <v>79</v>
      </c>
      <c r="D118" s="44" t="s">
        <v>20</v>
      </c>
      <c r="E118" s="48"/>
      <c r="F118" s="88">
        <f>F119+F120</f>
        <v>1251131.14</v>
      </c>
      <c r="G118" s="88">
        <f>G119+G120</f>
        <v>900000</v>
      </c>
      <c r="I118" s="71"/>
    </row>
    <row r="119" spans="1:7" ht="24" customHeight="1">
      <c r="A119" s="9" t="s">
        <v>257</v>
      </c>
      <c r="B119" s="45" t="s">
        <v>85</v>
      </c>
      <c r="C119" s="45" t="s">
        <v>79</v>
      </c>
      <c r="D119" s="45" t="s">
        <v>20</v>
      </c>
      <c r="E119" s="7" t="s">
        <v>258</v>
      </c>
      <c r="F119" s="180">
        <v>1251131.14</v>
      </c>
      <c r="G119" s="180">
        <v>900000</v>
      </c>
    </row>
    <row r="120" spans="1:7" ht="25.5">
      <c r="A120" s="9" t="s">
        <v>257</v>
      </c>
      <c r="B120" s="45" t="s">
        <v>85</v>
      </c>
      <c r="C120" s="45" t="s">
        <v>79</v>
      </c>
      <c r="D120" s="45" t="s">
        <v>449</v>
      </c>
      <c r="E120" s="7" t="s">
        <v>258</v>
      </c>
      <c r="F120" s="180">
        <v>0</v>
      </c>
      <c r="G120" s="180">
        <v>0</v>
      </c>
    </row>
    <row r="121" spans="1:9" ht="18.75" customHeight="1">
      <c r="A121" s="96" t="s">
        <v>240</v>
      </c>
      <c r="B121" s="13" t="s">
        <v>85</v>
      </c>
      <c r="C121" s="13" t="s">
        <v>86</v>
      </c>
      <c r="D121" s="13"/>
      <c r="E121" s="13"/>
      <c r="F121" s="144">
        <f>F122+F124+F127+F129</f>
        <v>240000</v>
      </c>
      <c r="G121" s="144">
        <f>G122+G124+G127+G129</f>
        <v>240000</v>
      </c>
      <c r="H121" s="144">
        <f>H122+H124+H127+H129</f>
        <v>0</v>
      </c>
      <c r="I121" s="144">
        <f>I122+I124+I127+I129</f>
        <v>0</v>
      </c>
    </row>
    <row r="122" spans="1:7" ht="51">
      <c r="A122" s="97" t="s">
        <v>481</v>
      </c>
      <c r="B122" s="37" t="s">
        <v>85</v>
      </c>
      <c r="C122" s="37" t="s">
        <v>86</v>
      </c>
      <c r="D122" s="37" t="s">
        <v>350</v>
      </c>
      <c r="E122" s="37"/>
      <c r="F122" s="145">
        <f>F123</f>
        <v>0</v>
      </c>
      <c r="G122" s="145">
        <f>G123</f>
        <v>0</v>
      </c>
    </row>
    <row r="123" spans="1:7" ht="12.75">
      <c r="A123" s="122" t="s">
        <v>482</v>
      </c>
      <c r="B123" s="38" t="s">
        <v>85</v>
      </c>
      <c r="C123" s="38" t="s">
        <v>86</v>
      </c>
      <c r="D123" s="157" t="s">
        <v>350</v>
      </c>
      <c r="E123" s="38" t="s">
        <v>265</v>
      </c>
      <c r="F123" s="181">
        <v>0</v>
      </c>
      <c r="G123" s="181">
        <v>0</v>
      </c>
    </row>
    <row r="124" spans="1:7" ht="18.75" customHeight="1">
      <c r="A124" s="100" t="s">
        <v>330</v>
      </c>
      <c r="B124" s="102" t="s">
        <v>85</v>
      </c>
      <c r="C124" s="103" t="s">
        <v>86</v>
      </c>
      <c r="D124" s="101" t="s">
        <v>331</v>
      </c>
      <c r="E124" s="103"/>
      <c r="F124" s="137">
        <f>F125+F126</f>
        <v>240000</v>
      </c>
      <c r="G124" s="137">
        <f>G125+G126</f>
        <v>240000</v>
      </c>
    </row>
    <row r="125" spans="1:7" ht="25.5">
      <c r="A125" s="9" t="s">
        <v>257</v>
      </c>
      <c r="B125" s="38" t="s">
        <v>85</v>
      </c>
      <c r="C125" s="16" t="s">
        <v>86</v>
      </c>
      <c r="D125" s="7" t="s">
        <v>331</v>
      </c>
      <c r="E125" s="16" t="s">
        <v>258</v>
      </c>
      <c r="F125" s="180">
        <v>240000</v>
      </c>
      <c r="G125" s="180">
        <v>240000</v>
      </c>
    </row>
    <row r="126" spans="1:7" ht="28.5" customHeight="1">
      <c r="A126" s="9" t="s">
        <v>483</v>
      </c>
      <c r="B126" s="38" t="s">
        <v>85</v>
      </c>
      <c r="C126" s="16" t="s">
        <v>86</v>
      </c>
      <c r="D126" s="7" t="s">
        <v>331</v>
      </c>
      <c r="E126" s="16" t="s">
        <v>258</v>
      </c>
      <c r="F126" s="180">
        <v>0</v>
      </c>
      <c r="G126" s="180">
        <v>0</v>
      </c>
    </row>
    <row r="127" spans="1:7" ht="25.5">
      <c r="A127" s="100" t="s">
        <v>484</v>
      </c>
      <c r="B127" s="102" t="s">
        <v>85</v>
      </c>
      <c r="C127" s="103" t="s">
        <v>86</v>
      </c>
      <c r="D127" s="101" t="s">
        <v>456</v>
      </c>
      <c r="E127" s="103"/>
      <c r="F127" s="137">
        <f>F128</f>
        <v>0</v>
      </c>
      <c r="G127" s="137">
        <f>G128</f>
        <v>0</v>
      </c>
    </row>
    <row r="128" spans="1:7" ht="24" customHeight="1">
      <c r="A128" s="9" t="s">
        <v>257</v>
      </c>
      <c r="B128" s="38" t="s">
        <v>85</v>
      </c>
      <c r="C128" s="16" t="s">
        <v>86</v>
      </c>
      <c r="D128" s="7" t="s">
        <v>456</v>
      </c>
      <c r="E128" s="16" t="s">
        <v>285</v>
      </c>
      <c r="F128" s="180">
        <v>0</v>
      </c>
      <c r="G128" s="180">
        <v>0</v>
      </c>
    </row>
    <row r="129" spans="1:7" ht="36" customHeight="1">
      <c r="A129" s="100" t="s">
        <v>485</v>
      </c>
      <c r="B129" s="102" t="s">
        <v>85</v>
      </c>
      <c r="C129" s="103" t="s">
        <v>86</v>
      </c>
      <c r="D129" s="101" t="s">
        <v>455</v>
      </c>
      <c r="E129" s="103"/>
      <c r="F129" s="137">
        <f>F130</f>
        <v>0</v>
      </c>
      <c r="G129" s="137">
        <f>G130</f>
        <v>0</v>
      </c>
    </row>
    <row r="130" spans="1:7" ht="30.75" customHeight="1">
      <c r="A130" s="9" t="s">
        <v>257</v>
      </c>
      <c r="B130" s="38" t="s">
        <v>85</v>
      </c>
      <c r="C130" s="16" t="s">
        <v>86</v>
      </c>
      <c r="D130" s="7" t="s">
        <v>455</v>
      </c>
      <c r="E130" s="16" t="s">
        <v>285</v>
      </c>
      <c r="F130" s="180">
        <v>0</v>
      </c>
      <c r="G130" s="180">
        <v>0</v>
      </c>
    </row>
    <row r="131" spans="1:7" ht="15.75" customHeight="1">
      <c r="A131" s="26" t="s">
        <v>202</v>
      </c>
      <c r="B131" s="13" t="s">
        <v>85</v>
      </c>
      <c r="C131" s="49" t="s">
        <v>88</v>
      </c>
      <c r="D131" s="6"/>
      <c r="E131" s="49"/>
      <c r="F131" s="135">
        <f>F132+F134+F136+F138+F140+F142+F144+F146</f>
        <v>1500000</v>
      </c>
      <c r="G131" s="135">
        <f>G132+G134+G136+G138+G140+G142+G144+G146</f>
        <v>300000</v>
      </c>
    </row>
    <row r="132" spans="1:7" ht="17.25" customHeight="1">
      <c r="A132" s="18" t="s">
        <v>332</v>
      </c>
      <c r="B132" s="102" t="s">
        <v>85</v>
      </c>
      <c r="C132" s="103" t="s">
        <v>88</v>
      </c>
      <c r="D132" s="101" t="s">
        <v>333</v>
      </c>
      <c r="E132" s="103"/>
      <c r="F132" s="137">
        <f>F133</f>
        <v>0</v>
      </c>
      <c r="G132" s="137">
        <f>G133</f>
        <v>0</v>
      </c>
    </row>
    <row r="133" spans="1:7" ht="18.75" customHeight="1">
      <c r="A133" s="9" t="s">
        <v>284</v>
      </c>
      <c r="B133" s="38" t="s">
        <v>85</v>
      </c>
      <c r="C133" s="16" t="s">
        <v>88</v>
      </c>
      <c r="D133" s="7" t="s">
        <v>333</v>
      </c>
      <c r="E133" s="16" t="s">
        <v>285</v>
      </c>
      <c r="F133" s="180">
        <v>0</v>
      </c>
      <c r="G133" s="180">
        <v>0</v>
      </c>
    </row>
    <row r="134" spans="1:7" ht="24.75" customHeight="1">
      <c r="A134" s="100" t="s">
        <v>398</v>
      </c>
      <c r="B134" s="102" t="s">
        <v>85</v>
      </c>
      <c r="C134" s="103" t="s">
        <v>88</v>
      </c>
      <c r="D134" s="101" t="s">
        <v>310</v>
      </c>
      <c r="E134" s="103"/>
      <c r="F134" s="137">
        <f>F135</f>
        <v>1500000</v>
      </c>
      <c r="G134" s="137">
        <f>G135</f>
        <v>300000</v>
      </c>
    </row>
    <row r="135" spans="1:7" ht="27.75" customHeight="1">
      <c r="A135" s="9" t="s">
        <v>257</v>
      </c>
      <c r="B135" s="38" t="s">
        <v>85</v>
      </c>
      <c r="C135" s="16" t="s">
        <v>88</v>
      </c>
      <c r="D135" s="7" t="s">
        <v>310</v>
      </c>
      <c r="E135" s="16" t="s">
        <v>258</v>
      </c>
      <c r="F135" s="180">
        <v>1500000</v>
      </c>
      <c r="G135" s="180">
        <v>300000</v>
      </c>
    </row>
    <row r="136" spans="1:7" ht="15.75" customHeight="1">
      <c r="A136" s="18" t="s">
        <v>486</v>
      </c>
      <c r="B136" s="102" t="s">
        <v>85</v>
      </c>
      <c r="C136" s="103" t="s">
        <v>88</v>
      </c>
      <c r="D136" s="101" t="s">
        <v>241</v>
      </c>
      <c r="E136" s="103"/>
      <c r="F136" s="137">
        <f>F137</f>
        <v>0</v>
      </c>
      <c r="G136" s="137">
        <f>G137</f>
        <v>0</v>
      </c>
    </row>
    <row r="137" spans="1:7" ht="12" customHeight="1">
      <c r="A137" s="9" t="s">
        <v>257</v>
      </c>
      <c r="B137" s="38" t="s">
        <v>85</v>
      </c>
      <c r="C137" s="16" t="s">
        <v>88</v>
      </c>
      <c r="D137" s="7" t="s">
        <v>241</v>
      </c>
      <c r="E137" s="16" t="s">
        <v>258</v>
      </c>
      <c r="F137" s="180">
        <v>0</v>
      </c>
      <c r="G137" s="180">
        <v>0</v>
      </c>
    </row>
    <row r="138" spans="1:7" ht="27.75" customHeight="1">
      <c r="A138" s="18" t="s">
        <v>487</v>
      </c>
      <c r="B138" s="102" t="s">
        <v>85</v>
      </c>
      <c r="C138" s="103" t="s">
        <v>88</v>
      </c>
      <c r="D138" s="101" t="s">
        <v>461</v>
      </c>
      <c r="E138" s="103"/>
      <c r="F138" s="137">
        <f>F139</f>
        <v>0</v>
      </c>
      <c r="G138" s="137">
        <f>G139</f>
        <v>0</v>
      </c>
    </row>
    <row r="139" spans="1:7" ht="27.75" customHeight="1">
      <c r="A139" s="9" t="s">
        <v>257</v>
      </c>
      <c r="B139" s="38" t="s">
        <v>85</v>
      </c>
      <c r="C139" s="16" t="s">
        <v>88</v>
      </c>
      <c r="D139" s="7" t="s">
        <v>461</v>
      </c>
      <c r="E139" s="16" t="s">
        <v>258</v>
      </c>
      <c r="F139" s="180">
        <v>0</v>
      </c>
      <c r="G139" s="180">
        <v>0</v>
      </c>
    </row>
    <row r="140" spans="1:7" ht="27.75" customHeight="1">
      <c r="A140" s="18" t="s">
        <v>488</v>
      </c>
      <c r="B140" s="102" t="s">
        <v>85</v>
      </c>
      <c r="C140" s="103" t="s">
        <v>88</v>
      </c>
      <c r="D140" s="101" t="s">
        <v>459</v>
      </c>
      <c r="E140" s="103"/>
      <c r="F140" s="137">
        <f>F141</f>
        <v>0</v>
      </c>
      <c r="G140" s="137">
        <f>G141</f>
        <v>0</v>
      </c>
    </row>
    <row r="141" spans="1:9" ht="16.5" customHeight="1">
      <c r="A141" s="9" t="s">
        <v>284</v>
      </c>
      <c r="B141" s="38" t="s">
        <v>85</v>
      </c>
      <c r="C141" s="16" t="s">
        <v>88</v>
      </c>
      <c r="D141" s="7" t="s">
        <v>459</v>
      </c>
      <c r="E141" s="16" t="s">
        <v>285</v>
      </c>
      <c r="F141" s="180">
        <v>0</v>
      </c>
      <c r="G141" s="180">
        <v>0</v>
      </c>
      <c r="I141" s="71"/>
    </row>
    <row r="142" spans="1:9" ht="29.25" customHeight="1">
      <c r="A142" s="18" t="s">
        <v>489</v>
      </c>
      <c r="B142" s="102" t="s">
        <v>85</v>
      </c>
      <c r="C142" s="103" t="s">
        <v>88</v>
      </c>
      <c r="D142" s="101" t="s">
        <v>71</v>
      </c>
      <c r="E142" s="103"/>
      <c r="F142" s="137">
        <f>F143</f>
        <v>0</v>
      </c>
      <c r="G142" s="137">
        <f>G143</f>
        <v>0</v>
      </c>
      <c r="I142" s="71"/>
    </row>
    <row r="143" spans="1:7" ht="15.75" customHeight="1">
      <c r="A143" s="9" t="s">
        <v>482</v>
      </c>
      <c r="B143" s="38" t="s">
        <v>85</v>
      </c>
      <c r="C143" s="16" t="s">
        <v>88</v>
      </c>
      <c r="D143" s="7" t="s">
        <v>71</v>
      </c>
      <c r="E143" s="16" t="s">
        <v>265</v>
      </c>
      <c r="F143" s="180">
        <v>0</v>
      </c>
      <c r="G143" s="180">
        <v>0</v>
      </c>
    </row>
    <row r="144" spans="1:7" ht="32.25" customHeight="1">
      <c r="A144" s="18" t="s">
        <v>490</v>
      </c>
      <c r="B144" s="102" t="s">
        <v>85</v>
      </c>
      <c r="C144" s="103" t="s">
        <v>88</v>
      </c>
      <c r="D144" s="101" t="s">
        <v>457</v>
      </c>
      <c r="E144" s="103"/>
      <c r="F144" s="137">
        <f>F145</f>
        <v>0</v>
      </c>
      <c r="G144" s="137">
        <f>G145</f>
        <v>0</v>
      </c>
    </row>
    <row r="145" spans="1:9" ht="27.75" customHeight="1">
      <c r="A145" s="9" t="s">
        <v>257</v>
      </c>
      <c r="B145" s="38" t="s">
        <v>85</v>
      </c>
      <c r="C145" s="16" t="s">
        <v>88</v>
      </c>
      <c r="D145" s="7" t="s">
        <v>457</v>
      </c>
      <c r="E145" s="16" t="s">
        <v>258</v>
      </c>
      <c r="F145" s="180">
        <v>0</v>
      </c>
      <c r="G145" s="180">
        <v>0</v>
      </c>
      <c r="I145" s="72"/>
    </row>
    <row r="146" spans="1:7" ht="18" customHeight="1">
      <c r="A146" s="18" t="s">
        <v>491</v>
      </c>
      <c r="B146" s="37" t="s">
        <v>85</v>
      </c>
      <c r="C146" s="15" t="s">
        <v>88</v>
      </c>
      <c r="D146" s="6" t="s">
        <v>239</v>
      </c>
      <c r="E146" s="15"/>
      <c r="F146" s="88">
        <f>F147+F148</f>
        <v>0</v>
      </c>
      <c r="G146" s="88">
        <f>G147+G148</f>
        <v>0</v>
      </c>
    </row>
    <row r="147" spans="1:7" ht="34.5" customHeight="1">
      <c r="A147" s="9" t="s">
        <v>257</v>
      </c>
      <c r="B147" s="38" t="s">
        <v>85</v>
      </c>
      <c r="C147" s="16" t="s">
        <v>88</v>
      </c>
      <c r="D147" s="7" t="s">
        <v>239</v>
      </c>
      <c r="E147" s="16" t="s">
        <v>258</v>
      </c>
      <c r="F147" s="180">
        <v>0</v>
      </c>
      <c r="G147" s="180">
        <v>0</v>
      </c>
    </row>
    <row r="148" spans="1:7" ht="25.5">
      <c r="A148" s="9" t="s">
        <v>483</v>
      </c>
      <c r="B148" s="38" t="s">
        <v>85</v>
      </c>
      <c r="C148" s="16" t="s">
        <v>88</v>
      </c>
      <c r="D148" s="7" t="s">
        <v>239</v>
      </c>
      <c r="E148" s="16" t="s">
        <v>258</v>
      </c>
      <c r="F148" s="180">
        <v>0</v>
      </c>
      <c r="G148" s="180">
        <v>0</v>
      </c>
    </row>
    <row r="149" spans="1:7" ht="15" customHeight="1">
      <c r="A149" s="26" t="s">
        <v>334</v>
      </c>
      <c r="B149" s="13" t="s">
        <v>85</v>
      </c>
      <c r="C149" s="49" t="s">
        <v>85</v>
      </c>
      <c r="D149" s="6"/>
      <c r="E149" s="49"/>
      <c r="F149" s="135">
        <f>F150</f>
        <v>130000</v>
      </c>
      <c r="G149" s="135">
        <f>G150</f>
        <v>130000</v>
      </c>
    </row>
    <row r="150" spans="1:7" ht="15" customHeight="1">
      <c r="A150" s="100" t="s">
        <v>335</v>
      </c>
      <c r="B150" s="102" t="s">
        <v>85</v>
      </c>
      <c r="C150" s="103" t="s">
        <v>85</v>
      </c>
      <c r="D150" s="101" t="s">
        <v>336</v>
      </c>
      <c r="E150" s="103"/>
      <c r="F150" s="137">
        <f>F151+F152</f>
        <v>130000</v>
      </c>
      <c r="G150" s="137">
        <f>G151+G152</f>
        <v>130000</v>
      </c>
    </row>
    <row r="151" spans="1:7" ht="20.25" customHeight="1">
      <c r="A151" s="9" t="s">
        <v>470</v>
      </c>
      <c r="B151" s="38" t="s">
        <v>85</v>
      </c>
      <c r="C151" s="16" t="s">
        <v>85</v>
      </c>
      <c r="D151" s="7" t="s">
        <v>336</v>
      </c>
      <c r="E151" s="16" t="s">
        <v>264</v>
      </c>
      <c r="F151" s="180">
        <v>70000</v>
      </c>
      <c r="G151" s="180">
        <v>70000</v>
      </c>
    </row>
    <row r="152" spans="1:7" ht="17.25" customHeight="1">
      <c r="A152" s="9" t="s">
        <v>257</v>
      </c>
      <c r="B152" s="38" t="s">
        <v>85</v>
      </c>
      <c r="C152" s="16" t="s">
        <v>85</v>
      </c>
      <c r="D152" s="7" t="s">
        <v>336</v>
      </c>
      <c r="E152" s="16" t="s">
        <v>258</v>
      </c>
      <c r="F152" s="180">
        <v>60000</v>
      </c>
      <c r="G152" s="180">
        <v>60000</v>
      </c>
    </row>
    <row r="153" spans="1:7" ht="15.75">
      <c r="A153" s="47" t="s">
        <v>98</v>
      </c>
      <c r="B153" s="41" t="s">
        <v>80</v>
      </c>
      <c r="C153" s="41"/>
      <c r="D153" s="41"/>
      <c r="E153" s="41"/>
      <c r="F153" s="139">
        <f>F154+F183+F242+F256+F269</f>
        <v>315500268.53</v>
      </c>
      <c r="G153" s="139">
        <f>G154+G183+G242+G256+G269</f>
        <v>315245350</v>
      </c>
    </row>
    <row r="154" spans="1:7" ht="18" customHeight="1">
      <c r="A154" s="78" t="s">
        <v>99</v>
      </c>
      <c r="B154" s="79" t="s">
        <v>80</v>
      </c>
      <c r="C154" s="79" t="s">
        <v>79</v>
      </c>
      <c r="D154" s="80"/>
      <c r="E154" s="80"/>
      <c r="F154" s="147">
        <f>F155</f>
        <v>91151000</v>
      </c>
      <c r="G154" s="147">
        <f>G155</f>
        <v>91151000</v>
      </c>
    </row>
    <row r="155" spans="1:7" ht="12.75" customHeight="1">
      <c r="A155" s="115" t="s">
        <v>492</v>
      </c>
      <c r="B155" s="164" t="s">
        <v>80</v>
      </c>
      <c r="C155" s="165" t="s">
        <v>79</v>
      </c>
      <c r="D155" s="166" t="s">
        <v>6</v>
      </c>
      <c r="E155" s="166"/>
      <c r="F155" s="148">
        <f>F156+F158+F160+F162+F169+F171+F177+F180</f>
        <v>91151000</v>
      </c>
      <c r="G155" s="148">
        <f>G156+G158+G160+G162+G169+G171+G177+G180</f>
        <v>91151000</v>
      </c>
    </row>
    <row r="156" spans="1:7" ht="21" customHeight="1">
      <c r="A156" s="100" t="s">
        <v>317</v>
      </c>
      <c r="B156" s="163" t="s">
        <v>80</v>
      </c>
      <c r="C156" s="101" t="s">
        <v>79</v>
      </c>
      <c r="D156" s="101" t="s">
        <v>308</v>
      </c>
      <c r="E156" s="101"/>
      <c r="F156" s="137">
        <f>F157</f>
        <v>4860000</v>
      </c>
      <c r="G156" s="137">
        <f>G157</f>
        <v>4860000</v>
      </c>
    </row>
    <row r="157" spans="1:7" ht="26.25" customHeight="1">
      <c r="A157" s="9" t="s">
        <v>257</v>
      </c>
      <c r="B157" s="45" t="s">
        <v>80</v>
      </c>
      <c r="C157" s="7" t="s">
        <v>79</v>
      </c>
      <c r="D157" s="7" t="s">
        <v>308</v>
      </c>
      <c r="E157" s="7" t="s">
        <v>258</v>
      </c>
      <c r="F157" s="180">
        <v>4860000</v>
      </c>
      <c r="G157" s="180">
        <v>4860000</v>
      </c>
    </row>
    <row r="158" spans="1:7" ht="15" customHeight="1">
      <c r="A158" s="112" t="s">
        <v>172</v>
      </c>
      <c r="B158" s="163" t="s">
        <v>80</v>
      </c>
      <c r="C158" s="101" t="s">
        <v>79</v>
      </c>
      <c r="D158" s="101" t="s">
        <v>21</v>
      </c>
      <c r="E158" s="101"/>
      <c r="F158" s="137">
        <f>F159</f>
        <v>14568000</v>
      </c>
      <c r="G158" s="137">
        <f>G159</f>
        <v>14568000</v>
      </c>
    </row>
    <row r="159" spans="1:7" ht="15" customHeight="1">
      <c r="A159" s="9" t="s">
        <v>257</v>
      </c>
      <c r="B159" s="45" t="s">
        <v>80</v>
      </c>
      <c r="C159" s="7" t="s">
        <v>79</v>
      </c>
      <c r="D159" s="7" t="s">
        <v>21</v>
      </c>
      <c r="E159" s="7" t="s">
        <v>258</v>
      </c>
      <c r="F159" s="180">
        <v>14568000</v>
      </c>
      <c r="G159" s="180">
        <v>14568000</v>
      </c>
    </row>
    <row r="160" spans="1:7" ht="16.5" customHeight="1">
      <c r="A160" s="112" t="s">
        <v>205</v>
      </c>
      <c r="B160" s="163" t="s">
        <v>80</v>
      </c>
      <c r="C160" s="101" t="s">
        <v>79</v>
      </c>
      <c r="D160" s="101" t="s">
        <v>22</v>
      </c>
      <c r="E160" s="101"/>
      <c r="F160" s="137">
        <f>F161</f>
        <v>300000</v>
      </c>
      <c r="G160" s="137">
        <f>G161</f>
        <v>300000</v>
      </c>
    </row>
    <row r="161" spans="1:7" ht="30.75" customHeight="1">
      <c r="A161" s="9" t="s">
        <v>257</v>
      </c>
      <c r="B161" s="45" t="s">
        <v>80</v>
      </c>
      <c r="C161" s="7" t="s">
        <v>79</v>
      </c>
      <c r="D161" s="7" t="s">
        <v>22</v>
      </c>
      <c r="E161" s="7" t="s">
        <v>258</v>
      </c>
      <c r="F161" s="180">
        <v>300000</v>
      </c>
      <c r="G161" s="180">
        <v>300000</v>
      </c>
    </row>
    <row r="162" spans="1:7" ht="18.75" customHeight="1">
      <c r="A162" s="112" t="s">
        <v>171</v>
      </c>
      <c r="B162" s="163" t="s">
        <v>80</v>
      </c>
      <c r="C162" s="101" t="s">
        <v>79</v>
      </c>
      <c r="D162" s="101" t="s">
        <v>23</v>
      </c>
      <c r="E162" s="101"/>
      <c r="F162" s="137">
        <f>SUM(F163:F168)</f>
        <v>13032000</v>
      </c>
      <c r="G162" s="137">
        <f>SUM(G163:G168)</f>
        <v>13032000</v>
      </c>
    </row>
    <row r="163" spans="1:7" ht="15" customHeight="1">
      <c r="A163" s="9" t="s">
        <v>263</v>
      </c>
      <c r="B163" s="38" t="s">
        <v>80</v>
      </c>
      <c r="C163" s="16" t="s">
        <v>79</v>
      </c>
      <c r="D163" s="7" t="s">
        <v>23</v>
      </c>
      <c r="E163" s="7" t="s">
        <v>264</v>
      </c>
      <c r="F163" s="180">
        <f>8300000+150000+2500000</f>
        <v>10950000</v>
      </c>
      <c r="G163" s="180">
        <v>10950000</v>
      </c>
    </row>
    <row r="164" spans="1:7" ht="28.5" customHeight="1">
      <c r="A164" s="9" t="s">
        <v>257</v>
      </c>
      <c r="B164" s="38" t="s">
        <v>80</v>
      </c>
      <c r="C164" s="16" t="s">
        <v>79</v>
      </c>
      <c r="D164" s="7" t="s">
        <v>23</v>
      </c>
      <c r="E164" s="7" t="s">
        <v>258</v>
      </c>
      <c r="F164" s="180">
        <v>1500000</v>
      </c>
      <c r="G164" s="180">
        <v>1500000</v>
      </c>
    </row>
    <row r="165" spans="1:7" ht="15.75" customHeight="1">
      <c r="A165" s="9" t="s">
        <v>268</v>
      </c>
      <c r="B165" s="38" t="s">
        <v>80</v>
      </c>
      <c r="C165" s="16" t="s">
        <v>79</v>
      </c>
      <c r="D165" s="7" t="s">
        <v>23</v>
      </c>
      <c r="E165" s="7" t="s">
        <v>269</v>
      </c>
      <c r="F165" s="180">
        <v>60000</v>
      </c>
      <c r="G165" s="180">
        <v>60000</v>
      </c>
    </row>
    <row r="166" spans="1:7" ht="18.75" customHeight="1">
      <c r="A166" s="9" t="s">
        <v>270</v>
      </c>
      <c r="B166" s="38" t="s">
        <v>80</v>
      </c>
      <c r="C166" s="16" t="s">
        <v>79</v>
      </c>
      <c r="D166" s="7" t="s">
        <v>23</v>
      </c>
      <c r="E166" s="7" t="s">
        <v>271</v>
      </c>
      <c r="F166" s="180">
        <v>350000</v>
      </c>
      <c r="G166" s="180">
        <v>350000</v>
      </c>
    </row>
    <row r="167" spans="1:7" ht="15.75" customHeight="1">
      <c r="A167" s="161" t="s">
        <v>259</v>
      </c>
      <c r="B167" s="38" t="s">
        <v>80</v>
      </c>
      <c r="C167" s="16" t="s">
        <v>79</v>
      </c>
      <c r="D167" s="7" t="s">
        <v>23</v>
      </c>
      <c r="E167" s="7" t="s">
        <v>260</v>
      </c>
      <c r="F167" s="180">
        <v>50000</v>
      </c>
      <c r="G167" s="180">
        <v>50000</v>
      </c>
    </row>
    <row r="168" spans="1:7" ht="18" customHeight="1">
      <c r="A168" s="9" t="s">
        <v>261</v>
      </c>
      <c r="B168" s="38" t="s">
        <v>80</v>
      </c>
      <c r="C168" s="16" t="s">
        <v>79</v>
      </c>
      <c r="D168" s="7" t="s">
        <v>23</v>
      </c>
      <c r="E168" s="7" t="s">
        <v>262</v>
      </c>
      <c r="F168" s="180">
        <v>122000</v>
      </c>
      <c r="G168" s="180">
        <v>122000</v>
      </c>
    </row>
    <row r="169" spans="1:7" ht="15" customHeight="1">
      <c r="A169" s="19" t="s">
        <v>493</v>
      </c>
      <c r="B169" s="37" t="s">
        <v>80</v>
      </c>
      <c r="C169" s="15" t="s">
        <v>79</v>
      </c>
      <c r="D169" s="6" t="s">
        <v>494</v>
      </c>
      <c r="E169" s="6"/>
      <c r="F169" s="137">
        <f>F170</f>
        <v>0</v>
      </c>
      <c r="G169" s="137">
        <f>G170</f>
        <v>0</v>
      </c>
    </row>
    <row r="170" spans="1:7" ht="29.25" customHeight="1">
      <c r="A170" s="9" t="s">
        <v>257</v>
      </c>
      <c r="B170" s="38" t="s">
        <v>80</v>
      </c>
      <c r="C170" s="16" t="s">
        <v>79</v>
      </c>
      <c r="D170" s="7" t="s">
        <v>494</v>
      </c>
      <c r="E170" s="7" t="s">
        <v>258</v>
      </c>
      <c r="F170" s="180">
        <v>0</v>
      </c>
      <c r="G170" s="180">
        <v>0</v>
      </c>
    </row>
    <row r="171" spans="1:7" ht="37.5" customHeight="1">
      <c r="A171" s="19" t="s">
        <v>195</v>
      </c>
      <c r="B171" s="37" t="s">
        <v>80</v>
      </c>
      <c r="C171" s="15" t="s">
        <v>79</v>
      </c>
      <c r="D171" s="6" t="s">
        <v>215</v>
      </c>
      <c r="E171" s="6"/>
      <c r="F171" s="137">
        <f>SUM(F172:F176)</f>
        <v>57039000</v>
      </c>
      <c r="G171" s="137">
        <f>SUM(G172:G176)</f>
        <v>57039000</v>
      </c>
    </row>
    <row r="172" spans="1:7" ht="18" customHeight="1">
      <c r="A172" s="9" t="s">
        <v>263</v>
      </c>
      <c r="B172" s="38" t="s">
        <v>80</v>
      </c>
      <c r="C172" s="16" t="s">
        <v>79</v>
      </c>
      <c r="D172" s="7" t="s">
        <v>215</v>
      </c>
      <c r="E172" s="7" t="s">
        <v>264</v>
      </c>
      <c r="F172" s="180">
        <f>40900000+10000+12352000</f>
        <v>53262000</v>
      </c>
      <c r="G172" s="180">
        <f>53262000</f>
        <v>53262000</v>
      </c>
    </row>
    <row r="173" spans="1:7" ht="18" customHeight="1">
      <c r="A173" s="9" t="s">
        <v>257</v>
      </c>
      <c r="B173" s="38" t="s">
        <v>80</v>
      </c>
      <c r="C173" s="16" t="s">
        <v>79</v>
      </c>
      <c r="D173" s="7" t="s">
        <v>215</v>
      </c>
      <c r="E173" s="7" t="s">
        <v>258</v>
      </c>
      <c r="F173" s="180">
        <v>461000</v>
      </c>
      <c r="G173" s="180">
        <v>461000</v>
      </c>
    </row>
    <row r="174" spans="1:7" ht="19.5" customHeight="1">
      <c r="A174" s="9" t="s">
        <v>268</v>
      </c>
      <c r="B174" s="38" t="s">
        <v>80</v>
      </c>
      <c r="C174" s="16" t="s">
        <v>79</v>
      </c>
      <c r="D174" s="7" t="s">
        <v>215</v>
      </c>
      <c r="E174" s="7" t="s">
        <v>269</v>
      </c>
      <c r="F174" s="180">
        <v>177000</v>
      </c>
      <c r="G174" s="180">
        <v>177000</v>
      </c>
    </row>
    <row r="175" spans="1:7" ht="19.5" customHeight="1">
      <c r="A175" s="9" t="s">
        <v>270</v>
      </c>
      <c r="B175" s="38" t="s">
        <v>80</v>
      </c>
      <c r="C175" s="16" t="s">
        <v>79</v>
      </c>
      <c r="D175" s="7" t="s">
        <v>215</v>
      </c>
      <c r="E175" s="7" t="s">
        <v>271</v>
      </c>
      <c r="F175" s="180">
        <v>3139000</v>
      </c>
      <c r="G175" s="180">
        <v>3139000</v>
      </c>
    </row>
    <row r="176" spans="1:7" ht="18" customHeight="1">
      <c r="A176" s="9" t="s">
        <v>261</v>
      </c>
      <c r="B176" s="38" t="s">
        <v>80</v>
      </c>
      <c r="C176" s="16" t="s">
        <v>79</v>
      </c>
      <c r="D176" s="7" t="s">
        <v>215</v>
      </c>
      <c r="E176" s="7" t="s">
        <v>262</v>
      </c>
      <c r="F176" s="180">
        <v>0</v>
      </c>
      <c r="G176" s="180">
        <v>0</v>
      </c>
    </row>
    <row r="177" spans="1:7" ht="16.5" customHeight="1">
      <c r="A177" s="22" t="s">
        <v>197</v>
      </c>
      <c r="B177" s="12" t="s">
        <v>80</v>
      </c>
      <c r="C177" s="6" t="s">
        <v>79</v>
      </c>
      <c r="D177" s="6" t="s">
        <v>25</v>
      </c>
      <c r="E177" s="6"/>
      <c r="F177" s="137">
        <f>F178+F179</f>
        <v>920000</v>
      </c>
      <c r="G177" s="137">
        <f>G178+G179</f>
        <v>920000</v>
      </c>
    </row>
    <row r="178" spans="1:7" ht="17.25" customHeight="1">
      <c r="A178" s="11" t="s">
        <v>263</v>
      </c>
      <c r="B178" s="8" t="s">
        <v>80</v>
      </c>
      <c r="C178" s="7" t="s">
        <v>79</v>
      </c>
      <c r="D178" s="7" t="s">
        <v>25</v>
      </c>
      <c r="E178" s="7" t="s">
        <v>264</v>
      </c>
      <c r="F178" s="180">
        <v>800000</v>
      </c>
      <c r="G178" s="180">
        <v>800000</v>
      </c>
    </row>
    <row r="179" spans="1:7" ht="18" customHeight="1">
      <c r="A179" s="9" t="s">
        <v>270</v>
      </c>
      <c r="B179" s="8" t="s">
        <v>80</v>
      </c>
      <c r="C179" s="7" t="s">
        <v>79</v>
      </c>
      <c r="D179" s="7" t="s">
        <v>25</v>
      </c>
      <c r="E179" s="7" t="s">
        <v>271</v>
      </c>
      <c r="F179" s="180">
        <v>120000</v>
      </c>
      <c r="G179" s="180">
        <v>120000</v>
      </c>
    </row>
    <row r="180" spans="1:7" ht="17.25" customHeight="1">
      <c r="A180" s="22" t="s">
        <v>198</v>
      </c>
      <c r="B180" s="12" t="s">
        <v>80</v>
      </c>
      <c r="C180" s="6" t="s">
        <v>79</v>
      </c>
      <c r="D180" s="6" t="s">
        <v>26</v>
      </c>
      <c r="E180" s="6"/>
      <c r="F180" s="137">
        <f>SUM(F181:F182)</f>
        <v>432000</v>
      </c>
      <c r="G180" s="137">
        <f>SUM(G181:G182)</f>
        <v>432000</v>
      </c>
    </row>
    <row r="181" spans="1:7" ht="15" customHeight="1">
      <c r="A181" s="9" t="s">
        <v>263</v>
      </c>
      <c r="B181" s="8" t="s">
        <v>80</v>
      </c>
      <c r="C181" s="7" t="s">
        <v>79</v>
      </c>
      <c r="D181" s="7" t="s">
        <v>26</v>
      </c>
      <c r="E181" s="7" t="s">
        <v>264</v>
      </c>
      <c r="F181" s="180">
        <v>197000</v>
      </c>
      <c r="G181" s="180">
        <v>197000</v>
      </c>
    </row>
    <row r="182" spans="1:7" ht="31.5" customHeight="1">
      <c r="A182" s="9" t="s">
        <v>257</v>
      </c>
      <c r="B182" s="8" t="s">
        <v>80</v>
      </c>
      <c r="C182" s="7" t="s">
        <v>79</v>
      </c>
      <c r="D182" s="7" t="s">
        <v>26</v>
      </c>
      <c r="E182" s="7" t="s">
        <v>258</v>
      </c>
      <c r="F182" s="180">
        <v>235000</v>
      </c>
      <c r="G182" s="180">
        <v>235000</v>
      </c>
    </row>
    <row r="183" spans="1:7" ht="14.25" customHeight="1">
      <c r="A183" s="78" t="s">
        <v>100</v>
      </c>
      <c r="B183" s="81" t="s">
        <v>80</v>
      </c>
      <c r="C183" s="81" t="s">
        <v>86</v>
      </c>
      <c r="D183" s="82"/>
      <c r="E183" s="81"/>
      <c r="F183" s="152">
        <f>F184+F187+F189+F196+F205+F208+F214+F218+F222+F225+F230+F232+F200+F236+F239</f>
        <v>195156618.53</v>
      </c>
      <c r="G183" s="152">
        <f>G184+G187+G189+G196+G205+G208+G214+G218+G222+G225+G230+G232+G200+G236+G239</f>
        <v>194901700</v>
      </c>
    </row>
    <row r="184" spans="1:7" ht="30" customHeight="1">
      <c r="A184" s="100" t="s">
        <v>318</v>
      </c>
      <c r="B184" s="102" t="s">
        <v>80</v>
      </c>
      <c r="C184" s="103" t="s">
        <v>86</v>
      </c>
      <c r="D184" s="101" t="s">
        <v>309</v>
      </c>
      <c r="E184" s="101"/>
      <c r="F184" s="137">
        <f>F185+F186</f>
        <v>21928000</v>
      </c>
      <c r="G184" s="137">
        <f>G185+G186</f>
        <v>21928000</v>
      </c>
    </row>
    <row r="185" spans="1:7" ht="28.5" customHeight="1">
      <c r="A185" s="9" t="s">
        <v>257</v>
      </c>
      <c r="B185" s="38" t="s">
        <v>80</v>
      </c>
      <c r="C185" s="16" t="s">
        <v>86</v>
      </c>
      <c r="D185" s="7" t="s">
        <v>309</v>
      </c>
      <c r="E185" s="7" t="s">
        <v>258</v>
      </c>
      <c r="F185" s="180">
        <f>798000+13964000</f>
        <v>14762000</v>
      </c>
      <c r="G185" s="180">
        <v>14762000</v>
      </c>
    </row>
    <row r="186" spans="1:7" ht="19.5" customHeight="1">
      <c r="A186" s="9" t="s">
        <v>270</v>
      </c>
      <c r="B186" s="38" t="s">
        <v>80</v>
      </c>
      <c r="C186" s="16" t="s">
        <v>86</v>
      </c>
      <c r="D186" s="7" t="s">
        <v>309</v>
      </c>
      <c r="E186" s="7" t="s">
        <v>271</v>
      </c>
      <c r="F186" s="180">
        <v>7166000</v>
      </c>
      <c r="G186" s="180">
        <v>7166000</v>
      </c>
    </row>
    <row r="187" spans="1:7" ht="16.5" customHeight="1">
      <c r="A187" s="100" t="s">
        <v>173</v>
      </c>
      <c r="B187" s="102" t="s">
        <v>80</v>
      </c>
      <c r="C187" s="103" t="s">
        <v>86</v>
      </c>
      <c r="D187" s="101" t="s">
        <v>27</v>
      </c>
      <c r="E187" s="101"/>
      <c r="F187" s="137">
        <f>F188</f>
        <v>2500000</v>
      </c>
      <c r="G187" s="137">
        <f>G188</f>
        <v>2500000</v>
      </c>
    </row>
    <row r="188" spans="1:7" ht="22.5" customHeight="1">
      <c r="A188" s="9" t="s">
        <v>257</v>
      </c>
      <c r="B188" s="38" t="s">
        <v>80</v>
      </c>
      <c r="C188" s="16" t="s">
        <v>86</v>
      </c>
      <c r="D188" s="7" t="s">
        <v>27</v>
      </c>
      <c r="E188" s="7" t="s">
        <v>258</v>
      </c>
      <c r="F188" s="180">
        <v>2500000</v>
      </c>
      <c r="G188" s="180">
        <v>2500000</v>
      </c>
    </row>
    <row r="189" spans="1:7" ht="14.25" customHeight="1">
      <c r="A189" s="112" t="s">
        <v>174</v>
      </c>
      <c r="B189" s="102" t="s">
        <v>80</v>
      </c>
      <c r="C189" s="103" t="s">
        <v>86</v>
      </c>
      <c r="D189" s="101" t="s">
        <v>28</v>
      </c>
      <c r="E189" s="103"/>
      <c r="F189" s="137">
        <f>SUM(F190:F195)</f>
        <v>19871518.53</v>
      </c>
      <c r="G189" s="137">
        <f>SUM(G190:G195)</f>
        <v>19871000</v>
      </c>
    </row>
    <row r="190" spans="1:7" ht="26.25" customHeight="1">
      <c r="A190" s="9" t="s">
        <v>263</v>
      </c>
      <c r="B190" s="38" t="s">
        <v>80</v>
      </c>
      <c r="C190" s="16" t="s">
        <v>86</v>
      </c>
      <c r="D190" s="7" t="s">
        <v>28</v>
      </c>
      <c r="E190" s="7" t="s">
        <v>264</v>
      </c>
      <c r="F190" s="180">
        <f>8185000+370000+2472000</f>
        <v>11027000</v>
      </c>
      <c r="G190" s="180">
        <v>11027000</v>
      </c>
    </row>
    <row r="191" spans="1:7" ht="27.75" customHeight="1">
      <c r="A191" s="9" t="s">
        <v>257</v>
      </c>
      <c r="B191" s="38" t="s">
        <v>80</v>
      </c>
      <c r="C191" s="16" t="s">
        <v>86</v>
      </c>
      <c r="D191" s="7" t="s">
        <v>28</v>
      </c>
      <c r="E191" s="7" t="s">
        <v>258</v>
      </c>
      <c r="F191" s="180">
        <v>3300518.53</v>
      </c>
      <c r="G191" s="180">
        <v>3300000</v>
      </c>
    </row>
    <row r="192" spans="1:9" ht="15" customHeight="1">
      <c r="A192" s="9" t="s">
        <v>268</v>
      </c>
      <c r="B192" s="38" t="s">
        <v>80</v>
      </c>
      <c r="C192" s="16" t="s">
        <v>86</v>
      </c>
      <c r="D192" s="7" t="s">
        <v>28</v>
      </c>
      <c r="E192" s="7" t="s">
        <v>269</v>
      </c>
      <c r="F192" s="180">
        <v>80000</v>
      </c>
      <c r="G192" s="180">
        <v>80000</v>
      </c>
      <c r="I192" s="71"/>
    </row>
    <row r="193" spans="1:7" ht="18.75" customHeight="1">
      <c r="A193" s="9" t="s">
        <v>270</v>
      </c>
      <c r="B193" s="38" t="s">
        <v>80</v>
      </c>
      <c r="C193" s="16" t="s">
        <v>86</v>
      </c>
      <c r="D193" s="7" t="s">
        <v>28</v>
      </c>
      <c r="E193" s="7" t="s">
        <v>271</v>
      </c>
      <c r="F193" s="180">
        <v>4579000</v>
      </c>
      <c r="G193" s="180">
        <v>4579000</v>
      </c>
    </row>
    <row r="194" spans="1:7" ht="18" customHeight="1">
      <c r="A194" s="23" t="s">
        <v>495</v>
      </c>
      <c r="B194" s="38" t="s">
        <v>80</v>
      </c>
      <c r="C194" s="16" t="s">
        <v>86</v>
      </c>
      <c r="D194" s="7" t="s">
        <v>28</v>
      </c>
      <c r="E194" s="7" t="s">
        <v>260</v>
      </c>
      <c r="F194" s="180">
        <v>328000</v>
      </c>
      <c r="G194" s="180">
        <v>328000</v>
      </c>
    </row>
    <row r="195" spans="1:7" ht="18.75" customHeight="1">
      <c r="A195" s="9" t="s">
        <v>261</v>
      </c>
      <c r="B195" s="38" t="s">
        <v>80</v>
      </c>
      <c r="C195" s="16" t="s">
        <v>86</v>
      </c>
      <c r="D195" s="7" t="s">
        <v>28</v>
      </c>
      <c r="E195" s="7" t="s">
        <v>262</v>
      </c>
      <c r="F195" s="180">
        <v>557000</v>
      </c>
      <c r="G195" s="180">
        <v>557000</v>
      </c>
    </row>
    <row r="196" spans="1:7" ht="12.75">
      <c r="A196" s="90" t="s">
        <v>253</v>
      </c>
      <c r="B196" s="167" t="s">
        <v>80</v>
      </c>
      <c r="C196" s="168" t="s">
        <v>86</v>
      </c>
      <c r="D196" s="169" t="s">
        <v>245</v>
      </c>
      <c r="E196" s="7"/>
      <c r="F196" s="137">
        <f>SUM(F197:F199)</f>
        <v>500000</v>
      </c>
      <c r="G196" s="137">
        <f>SUM(G197:G199)</f>
        <v>0</v>
      </c>
    </row>
    <row r="197" spans="1:7" ht="15.75" customHeight="1">
      <c r="A197" s="9" t="s">
        <v>263</v>
      </c>
      <c r="B197" s="38" t="s">
        <v>80</v>
      </c>
      <c r="C197" s="16" t="s">
        <v>86</v>
      </c>
      <c r="D197" s="7" t="s">
        <v>245</v>
      </c>
      <c r="E197" s="7" t="s">
        <v>264</v>
      </c>
      <c r="F197" s="180">
        <v>0</v>
      </c>
      <c r="G197" s="180">
        <v>0</v>
      </c>
    </row>
    <row r="198" spans="1:7" ht="27" customHeight="1">
      <c r="A198" s="9" t="s">
        <v>257</v>
      </c>
      <c r="B198" s="38" t="s">
        <v>80</v>
      </c>
      <c r="C198" s="16" t="s">
        <v>86</v>
      </c>
      <c r="D198" s="7" t="s">
        <v>245</v>
      </c>
      <c r="E198" s="7" t="s">
        <v>258</v>
      </c>
      <c r="F198" s="180">
        <v>500000</v>
      </c>
      <c r="G198" s="180">
        <v>0</v>
      </c>
    </row>
    <row r="199" spans="1:7" ht="15.75" customHeight="1">
      <c r="A199" s="9" t="s">
        <v>270</v>
      </c>
      <c r="B199" s="38" t="s">
        <v>80</v>
      </c>
      <c r="C199" s="16" t="s">
        <v>86</v>
      </c>
      <c r="D199" s="7" t="s">
        <v>245</v>
      </c>
      <c r="E199" s="7" t="s">
        <v>271</v>
      </c>
      <c r="F199" s="180">
        <v>0</v>
      </c>
      <c r="G199" s="180">
        <v>0</v>
      </c>
    </row>
    <row r="200" spans="1:7" ht="40.5" customHeight="1">
      <c r="A200" s="90" t="s">
        <v>496</v>
      </c>
      <c r="B200" s="167" t="s">
        <v>80</v>
      </c>
      <c r="C200" s="168" t="s">
        <v>86</v>
      </c>
      <c r="D200" s="169" t="s">
        <v>244</v>
      </c>
      <c r="E200" s="7"/>
      <c r="F200" s="137">
        <f>SUM(F201:F204)</f>
        <v>1000</v>
      </c>
      <c r="G200" s="137">
        <f>SUM(G201:G204)</f>
        <v>1000</v>
      </c>
    </row>
    <row r="201" spans="1:7" ht="25.5">
      <c r="A201" s="9" t="s">
        <v>257</v>
      </c>
      <c r="B201" s="38" t="s">
        <v>80</v>
      </c>
      <c r="C201" s="16" t="s">
        <v>86</v>
      </c>
      <c r="D201" s="7" t="s">
        <v>244</v>
      </c>
      <c r="E201" s="7" t="s">
        <v>258</v>
      </c>
      <c r="F201" s="180">
        <v>0</v>
      </c>
      <c r="G201" s="180">
        <v>0</v>
      </c>
    </row>
    <row r="202" spans="1:7" ht="25.5">
      <c r="A202" s="9" t="s">
        <v>257</v>
      </c>
      <c r="B202" s="38" t="s">
        <v>80</v>
      </c>
      <c r="C202" s="16" t="s">
        <v>86</v>
      </c>
      <c r="D202" s="7" t="s">
        <v>244</v>
      </c>
      <c r="E202" s="7" t="s">
        <v>258</v>
      </c>
      <c r="F202" s="180">
        <v>1000</v>
      </c>
      <c r="G202" s="180">
        <v>1000</v>
      </c>
    </row>
    <row r="203" spans="1:7" ht="12.75">
      <c r="A203" s="9" t="s">
        <v>270</v>
      </c>
      <c r="B203" s="38" t="s">
        <v>80</v>
      </c>
      <c r="C203" s="16" t="s">
        <v>86</v>
      </c>
      <c r="D203" s="7" t="s">
        <v>244</v>
      </c>
      <c r="E203" s="7" t="s">
        <v>271</v>
      </c>
      <c r="F203" s="180">
        <v>0</v>
      </c>
      <c r="G203" s="180">
        <v>0</v>
      </c>
    </row>
    <row r="204" spans="1:7" ht="12.75">
      <c r="A204" s="9" t="s">
        <v>497</v>
      </c>
      <c r="B204" s="38" t="s">
        <v>80</v>
      </c>
      <c r="C204" s="16" t="s">
        <v>86</v>
      </c>
      <c r="D204" s="7" t="s">
        <v>244</v>
      </c>
      <c r="E204" s="7" t="s">
        <v>271</v>
      </c>
      <c r="F204" s="180">
        <v>0</v>
      </c>
      <c r="G204" s="180">
        <v>0</v>
      </c>
    </row>
    <row r="205" spans="1:7" ht="58.5" customHeight="1">
      <c r="A205" s="22" t="s">
        <v>197</v>
      </c>
      <c r="B205" s="12" t="s">
        <v>80</v>
      </c>
      <c r="C205" s="6" t="s">
        <v>86</v>
      </c>
      <c r="D205" s="6" t="s">
        <v>74</v>
      </c>
      <c r="E205" s="6"/>
      <c r="F205" s="137">
        <f>F206+F207</f>
        <v>2997000</v>
      </c>
      <c r="G205" s="137">
        <f>G206+G207</f>
        <v>2997000</v>
      </c>
    </row>
    <row r="206" spans="1:7" ht="14.25" customHeight="1">
      <c r="A206" s="9" t="s">
        <v>263</v>
      </c>
      <c r="B206" s="8" t="s">
        <v>80</v>
      </c>
      <c r="C206" s="7" t="s">
        <v>86</v>
      </c>
      <c r="D206" s="7" t="s">
        <v>74</v>
      </c>
      <c r="E206" s="7" t="s">
        <v>264</v>
      </c>
      <c r="F206" s="180">
        <v>2000000</v>
      </c>
      <c r="G206" s="180">
        <v>2000000</v>
      </c>
    </row>
    <row r="207" spans="1:7" ht="12.75">
      <c r="A207" s="9" t="s">
        <v>270</v>
      </c>
      <c r="B207" s="8" t="s">
        <v>80</v>
      </c>
      <c r="C207" s="7" t="s">
        <v>86</v>
      </c>
      <c r="D207" s="7" t="s">
        <v>74</v>
      </c>
      <c r="E207" s="7" t="s">
        <v>271</v>
      </c>
      <c r="F207" s="180">
        <v>997000</v>
      </c>
      <c r="G207" s="180">
        <v>997000</v>
      </c>
    </row>
    <row r="208" spans="1:7" ht="63.75">
      <c r="A208" s="19" t="s">
        <v>0</v>
      </c>
      <c r="B208" s="37" t="s">
        <v>80</v>
      </c>
      <c r="C208" s="15" t="s">
        <v>86</v>
      </c>
      <c r="D208" s="6" t="s">
        <v>216</v>
      </c>
      <c r="E208" s="15"/>
      <c r="F208" s="137">
        <f>SUM(F209:F213)</f>
        <v>135269600</v>
      </c>
      <c r="G208" s="137">
        <f>SUM(G209:G213)</f>
        <v>135269600</v>
      </c>
    </row>
    <row r="209" spans="1:7" ht="12.75">
      <c r="A209" s="9" t="s">
        <v>30</v>
      </c>
      <c r="B209" s="8" t="s">
        <v>80</v>
      </c>
      <c r="C209" s="7" t="s">
        <v>86</v>
      </c>
      <c r="D209" s="7" t="s">
        <v>216</v>
      </c>
      <c r="E209" s="7" t="s">
        <v>264</v>
      </c>
      <c r="F209" s="180">
        <f>50157000+6000+14952000</f>
        <v>65115000</v>
      </c>
      <c r="G209" s="180">
        <v>65115000</v>
      </c>
    </row>
    <row r="210" spans="1:7" ht="21" customHeight="1">
      <c r="A210" s="9" t="s">
        <v>268</v>
      </c>
      <c r="B210" s="8" t="s">
        <v>80</v>
      </c>
      <c r="C210" s="7" t="s">
        <v>86</v>
      </c>
      <c r="D210" s="7" t="s">
        <v>216</v>
      </c>
      <c r="E210" s="7" t="s">
        <v>269</v>
      </c>
      <c r="F210" s="180">
        <v>0</v>
      </c>
      <c r="G210" s="180">
        <v>0</v>
      </c>
    </row>
    <row r="211" spans="1:7" ht="25.5">
      <c r="A211" s="9" t="s">
        <v>257</v>
      </c>
      <c r="B211" s="8" t="s">
        <v>80</v>
      </c>
      <c r="C211" s="7" t="s">
        <v>86</v>
      </c>
      <c r="D211" s="7" t="s">
        <v>216</v>
      </c>
      <c r="E211" s="7" t="s">
        <v>258</v>
      </c>
      <c r="F211" s="180">
        <v>1360000</v>
      </c>
      <c r="G211" s="180">
        <v>1360000</v>
      </c>
    </row>
    <row r="212" spans="1:7" ht="12.75">
      <c r="A212" s="9" t="s">
        <v>270</v>
      </c>
      <c r="B212" s="8" t="s">
        <v>80</v>
      </c>
      <c r="C212" s="7" t="s">
        <v>86</v>
      </c>
      <c r="D212" s="7" t="s">
        <v>216</v>
      </c>
      <c r="E212" s="7" t="s">
        <v>271</v>
      </c>
      <c r="F212" s="180">
        <v>68794600</v>
      </c>
      <c r="G212" s="180">
        <v>68794600</v>
      </c>
    </row>
    <row r="213" spans="1:7" ht="12.75">
      <c r="A213" s="9" t="s">
        <v>261</v>
      </c>
      <c r="B213" s="8" t="s">
        <v>80</v>
      </c>
      <c r="C213" s="7" t="s">
        <v>86</v>
      </c>
      <c r="D213" s="7" t="s">
        <v>216</v>
      </c>
      <c r="E213" s="7" t="s">
        <v>262</v>
      </c>
      <c r="F213" s="180">
        <v>0</v>
      </c>
      <c r="G213" s="180">
        <v>0</v>
      </c>
    </row>
    <row r="214" spans="1:7" ht="76.5">
      <c r="A214" s="22" t="s">
        <v>198</v>
      </c>
      <c r="B214" s="12" t="s">
        <v>80</v>
      </c>
      <c r="C214" s="6" t="s">
        <v>86</v>
      </c>
      <c r="D214" s="6" t="s">
        <v>32</v>
      </c>
      <c r="E214" s="6"/>
      <c r="F214" s="137">
        <f>SUM(F215:F217)</f>
        <v>1003500</v>
      </c>
      <c r="G214" s="137">
        <f>SUM(G215:G217)</f>
        <v>1003500</v>
      </c>
    </row>
    <row r="215" spans="1:7" ht="12.75">
      <c r="A215" s="9" t="s">
        <v>30</v>
      </c>
      <c r="B215" s="8" t="s">
        <v>80</v>
      </c>
      <c r="C215" s="7" t="s">
        <v>86</v>
      </c>
      <c r="D215" s="7" t="s">
        <v>32</v>
      </c>
      <c r="E215" s="7" t="s">
        <v>264</v>
      </c>
      <c r="F215" s="180">
        <v>6500</v>
      </c>
      <c r="G215" s="180">
        <v>6500</v>
      </c>
    </row>
    <row r="216" spans="1:7" ht="25.5">
      <c r="A216" s="9" t="s">
        <v>257</v>
      </c>
      <c r="B216" s="8" t="s">
        <v>80</v>
      </c>
      <c r="C216" s="7" t="s">
        <v>86</v>
      </c>
      <c r="D216" s="7" t="s">
        <v>32</v>
      </c>
      <c r="E216" s="7" t="s">
        <v>258</v>
      </c>
      <c r="F216" s="180">
        <v>922000</v>
      </c>
      <c r="G216" s="180">
        <v>922000</v>
      </c>
    </row>
    <row r="217" spans="1:7" ht="12.75">
      <c r="A217" s="9" t="s">
        <v>270</v>
      </c>
      <c r="B217" s="8" t="s">
        <v>80</v>
      </c>
      <c r="C217" s="7" t="s">
        <v>86</v>
      </c>
      <c r="D217" s="7" t="s">
        <v>232</v>
      </c>
      <c r="E217" s="7" t="s">
        <v>271</v>
      </c>
      <c r="F217" s="180">
        <v>75000</v>
      </c>
      <c r="G217" s="180">
        <v>75000</v>
      </c>
    </row>
    <row r="218" spans="1:7" ht="25.5">
      <c r="A218" s="19" t="s">
        <v>218</v>
      </c>
      <c r="B218" s="37" t="s">
        <v>80</v>
      </c>
      <c r="C218" s="15" t="s">
        <v>86</v>
      </c>
      <c r="D218" s="6" t="s">
        <v>219</v>
      </c>
      <c r="E218" s="7"/>
      <c r="F218" s="137">
        <f>SUM(F219:F221)</f>
        <v>2345000</v>
      </c>
      <c r="G218" s="137">
        <f>SUM(G219:G221)</f>
        <v>2345000</v>
      </c>
    </row>
    <row r="219" spans="1:7" ht="25.5">
      <c r="A219" s="9" t="s">
        <v>257</v>
      </c>
      <c r="B219" s="38" t="s">
        <v>80</v>
      </c>
      <c r="C219" s="16" t="s">
        <v>86</v>
      </c>
      <c r="D219" s="7" t="s">
        <v>219</v>
      </c>
      <c r="E219" s="7" t="s">
        <v>258</v>
      </c>
      <c r="F219" s="180">
        <v>2345000</v>
      </c>
      <c r="G219" s="180">
        <v>2345000</v>
      </c>
    </row>
    <row r="220" spans="1:7" ht="12.75">
      <c r="A220" s="9" t="s">
        <v>274</v>
      </c>
      <c r="B220" s="38" t="s">
        <v>80</v>
      </c>
      <c r="C220" s="16" t="s">
        <v>86</v>
      </c>
      <c r="D220" s="7" t="s">
        <v>219</v>
      </c>
      <c r="E220" s="7" t="s">
        <v>275</v>
      </c>
      <c r="F220" s="180">
        <v>0</v>
      </c>
      <c r="G220" s="180">
        <v>0</v>
      </c>
    </row>
    <row r="221" spans="1:7" ht="12.75">
      <c r="A221" s="9" t="s">
        <v>270</v>
      </c>
      <c r="B221" s="38" t="s">
        <v>80</v>
      </c>
      <c r="C221" s="16" t="s">
        <v>86</v>
      </c>
      <c r="D221" s="7" t="s">
        <v>219</v>
      </c>
      <c r="E221" s="7" t="s">
        <v>271</v>
      </c>
      <c r="F221" s="180">
        <v>0</v>
      </c>
      <c r="G221" s="180">
        <v>0</v>
      </c>
    </row>
    <row r="222" spans="1:7" ht="38.25">
      <c r="A222" s="100" t="s">
        <v>412</v>
      </c>
      <c r="B222" s="102" t="s">
        <v>80</v>
      </c>
      <c r="C222" s="103" t="s">
        <v>86</v>
      </c>
      <c r="D222" s="101" t="s">
        <v>337</v>
      </c>
      <c r="E222" s="103"/>
      <c r="F222" s="137">
        <f>SUM(F223:F224)</f>
        <v>0</v>
      </c>
      <c r="G222" s="137">
        <f>SUM(G223:G224)</f>
        <v>0</v>
      </c>
    </row>
    <row r="223" spans="1:7" ht="12.75">
      <c r="A223" s="9" t="s">
        <v>30</v>
      </c>
      <c r="B223" s="38" t="s">
        <v>80</v>
      </c>
      <c r="C223" s="16" t="s">
        <v>86</v>
      </c>
      <c r="D223" s="7" t="s">
        <v>337</v>
      </c>
      <c r="E223" s="16" t="s">
        <v>264</v>
      </c>
      <c r="F223" s="180">
        <v>0</v>
      </c>
      <c r="G223" s="180">
        <v>0</v>
      </c>
    </row>
    <row r="224" spans="1:7" ht="12.75">
      <c r="A224" s="9" t="s">
        <v>270</v>
      </c>
      <c r="B224" s="38" t="s">
        <v>80</v>
      </c>
      <c r="C224" s="16" t="s">
        <v>86</v>
      </c>
      <c r="D224" s="7" t="s">
        <v>337</v>
      </c>
      <c r="E224" s="16" t="s">
        <v>271</v>
      </c>
      <c r="F224" s="180">
        <v>0</v>
      </c>
      <c r="G224" s="180">
        <v>0</v>
      </c>
    </row>
    <row r="225" spans="1:7" ht="12.75">
      <c r="A225" s="100" t="s">
        <v>338</v>
      </c>
      <c r="B225" s="102" t="s">
        <v>80</v>
      </c>
      <c r="C225" s="103" t="s">
        <v>86</v>
      </c>
      <c r="D225" s="101" t="s">
        <v>339</v>
      </c>
      <c r="E225" s="103"/>
      <c r="F225" s="137">
        <f>SUM(F226:F229)</f>
        <v>8478399.999999998</v>
      </c>
      <c r="G225" s="137">
        <f>SUM(G226:G229)</f>
        <v>8723999.999999998</v>
      </c>
    </row>
    <row r="226" spans="1:7" ht="25.5">
      <c r="A226" s="9" t="s">
        <v>257</v>
      </c>
      <c r="B226" s="38" t="s">
        <v>80</v>
      </c>
      <c r="C226" s="16" t="s">
        <v>86</v>
      </c>
      <c r="D226" s="7" t="s">
        <v>339</v>
      </c>
      <c r="E226" s="16" t="s">
        <v>258</v>
      </c>
      <c r="F226" s="180">
        <v>2764500</v>
      </c>
      <c r="G226" s="180">
        <v>3010100</v>
      </c>
    </row>
    <row r="227" spans="1:7" ht="25.5">
      <c r="A227" s="9" t="s">
        <v>257</v>
      </c>
      <c r="B227" s="38" t="s">
        <v>80</v>
      </c>
      <c r="C227" s="16" t="s">
        <v>86</v>
      </c>
      <c r="D227" s="7" t="s">
        <v>339</v>
      </c>
      <c r="E227" s="16" t="s">
        <v>258</v>
      </c>
      <c r="F227" s="180">
        <v>321.88</v>
      </c>
      <c r="G227" s="180">
        <v>321.88</v>
      </c>
    </row>
    <row r="228" spans="1:7" ht="12.75">
      <c r="A228" s="9" t="s">
        <v>270</v>
      </c>
      <c r="B228" s="38" t="s">
        <v>80</v>
      </c>
      <c r="C228" s="16" t="s">
        <v>86</v>
      </c>
      <c r="D228" s="7" t="s">
        <v>339</v>
      </c>
      <c r="E228" s="16" t="s">
        <v>271</v>
      </c>
      <c r="F228" s="180">
        <v>5712900</v>
      </c>
      <c r="G228" s="180">
        <v>5712900</v>
      </c>
    </row>
    <row r="229" spans="1:7" ht="12.75">
      <c r="A229" s="9" t="s">
        <v>270</v>
      </c>
      <c r="B229" s="38" t="s">
        <v>80</v>
      </c>
      <c r="C229" s="16" t="s">
        <v>86</v>
      </c>
      <c r="D229" s="7" t="s">
        <v>339</v>
      </c>
      <c r="E229" s="16" t="s">
        <v>271</v>
      </c>
      <c r="F229" s="180">
        <v>678.12</v>
      </c>
      <c r="G229" s="180">
        <v>678.12</v>
      </c>
    </row>
    <row r="230" spans="1:7" ht="25.5">
      <c r="A230" s="19" t="s">
        <v>416</v>
      </c>
      <c r="B230" s="37" t="s">
        <v>80</v>
      </c>
      <c r="C230" s="15" t="s">
        <v>86</v>
      </c>
      <c r="D230" s="6" t="s">
        <v>340</v>
      </c>
      <c r="E230" s="51"/>
      <c r="F230" s="137">
        <f>F231</f>
        <v>1000</v>
      </c>
      <c r="G230" s="137">
        <f>G231</f>
        <v>1000</v>
      </c>
    </row>
    <row r="231" spans="1:7" ht="25.5">
      <c r="A231" s="9" t="s">
        <v>257</v>
      </c>
      <c r="B231" s="8" t="s">
        <v>80</v>
      </c>
      <c r="C231" s="7" t="s">
        <v>86</v>
      </c>
      <c r="D231" s="7" t="s">
        <v>340</v>
      </c>
      <c r="E231" s="7" t="s">
        <v>258</v>
      </c>
      <c r="F231" s="180">
        <v>1000</v>
      </c>
      <c r="G231" s="180">
        <v>1000</v>
      </c>
    </row>
    <row r="232" spans="1:7" ht="25.5">
      <c r="A232" s="19" t="s">
        <v>217</v>
      </c>
      <c r="B232" s="37" t="s">
        <v>80</v>
      </c>
      <c r="C232" s="15" t="s">
        <v>86</v>
      </c>
      <c r="D232" s="6" t="s">
        <v>220</v>
      </c>
      <c r="E232" s="51"/>
      <c r="F232" s="137">
        <f>SUM(F233:F235)</f>
        <v>260600</v>
      </c>
      <c r="G232" s="137">
        <f>SUM(G233:G235)</f>
        <v>260600</v>
      </c>
    </row>
    <row r="233" spans="1:7" ht="25.5">
      <c r="A233" s="9" t="s">
        <v>257</v>
      </c>
      <c r="B233" s="8" t="s">
        <v>80</v>
      </c>
      <c r="C233" s="7" t="s">
        <v>86</v>
      </c>
      <c r="D233" s="7" t="s">
        <v>220</v>
      </c>
      <c r="E233" s="7" t="s">
        <v>258</v>
      </c>
      <c r="F233" s="180">
        <v>260600</v>
      </c>
      <c r="G233" s="180">
        <v>260600</v>
      </c>
    </row>
    <row r="234" spans="1:7" ht="12.75">
      <c r="A234" s="9" t="s">
        <v>274</v>
      </c>
      <c r="B234" s="8" t="s">
        <v>80</v>
      </c>
      <c r="C234" s="7" t="s">
        <v>86</v>
      </c>
      <c r="D234" s="7" t="s">
        <v>220</v>
      </c>
      <c r="E234" s="7" t="s">
        <v>275</v>
      </c>
      <c r="F234" s="180">
        <v>0</v>
      </c>
      <c r="G234" s="180">
        <v>0</v>
      </c>
    </row>
    <row r="235" spans="1:7" ht="12.75">
      <c r="A235" s="9" t="s">
        <v>270</v>
      </c>
      <c r="B235" s="8" t="s">
        <v>80</v>
      </c>
      <c r="C235" s="7" t="s">
        <v>86</v>
      </c>
      <c r="D235" s="7" t="s">
        <v>220</v>
      </c>
      <c r="E235" s="7" t="s">
        <v>271</v>
      </c>
      <c r="F235" s="180">
        <v>0</v>
      </c>
      <c r="G235" s="180">
        <v>0</v>
      </c>
    </row>
    <row r="236" spans="1:7" ht="25.5">
      <c r="A236" s="100" t="s">
        <v>341</v>
      </c>
      <c r="B236" s="102" t="s">
        <v>80</v>
      </c>
      <c r="C236" s="103" t="s">
        <v>86</v>
      </c>
      <c r="D236" s="101" t="s">
        <v>498</v>
      </c>
      <c r="E236" s="103"/>
      <c r="F236" s="137">
        <f>F237+F238</f>
        <v>0</v>
      </c>
      <c r="G236" s="137">
        <f>G237+G238</f>
        <v>0</v>
      </c>
    </row>
    <row r="237" spans="1:7" ht="25.5">
      <c r="A237" s="9" t="s">
        <v>257</v>
      </c>
      <c r="B237" s="8" t="s">
        <v>80</v>
      </c>
      <c r="C237" s="7" t="s">
        <v>86</v>
      </c>
      <c r="D237" s="7" t="s">
        <v>498</v>
      </c>
      <c r="E237" s="16" t="s">
        <v>258</v>
      </c>
      <c r="F237" s="180">
        <v>0</v>
      </c>
      <c r="G237" s="180">
        <v>0</v>
      </c>
    </row>
    <row r="238" spans="1:7" ht="12.75">
      <c r="A238" s="9" t="s">
        <v>270</v>
      </c>
      <c r="B238" s="8" t="s">
        <v>80</v>
      </c>
      <c r="C238" s="7" t="s">
        <v>86</v>
      </c>
      <c r="D238" s="7" t="s">
        <v>498</v>
      </c>
      <c r="E238" s="16" t="s">
        <v>271</v>
      </c>
      <c r="F238" s="180">
        <v>0</v>
      </c>
      <c r="G238" s="180">
        <v>0</v>
      </c>
    </row>
    <row r="239" spans="1:7" ht="51">
      <c r="A239" s="170" t="s">
        <v>499</v>
      </c>
      <c r="B239" s="102" t="s">
        <v>80</v>
      </c>
      <c r="C239" s="103" t="s">
        <v>86</v>
      </c>
      <c r="D239" s="101" t="s">
        <v>463</v>
      </c>
      <c r="E239" s="103"/>
      <c r="F239" s="137">
        <f>F240+F241</f>
        <v>1000</v>
      </c>
      <c r="G239" s="137">
        <f>G240+G241</f>
        <v>1000</v>
      </c>
    </row>
    <row r="240" spans="1:7" ht="25.5">
      <c r="A240" s="9" t="s">
        <v>257</v>
      </c>
      <c r="B240" s="8" t="s">
        <v>80</v>
      </c>
      <c r="C240" s="7" t="s">
        <v>86</v>
      </c>
      <c r="D240" s="7" t="s">
        <v>463</v>
      </c>
      <c r="E240" s="16" t="s">
        <v>258</v>
      </c>
      <c r="F240" s="180">
        <v>0</v>
      </c>
      <c r="G240" s="180">
        <v>0</v>
      </c>
    </row>
    <row r="241" spans="1:7" ht="25.5">
      <c r="A241" s="9" t="s">
        <v>257</v>
      </c>
      <c r="B241" s="8" t="s">
        <v>80</v>
      </c>
      <c r="C241" s="7" t="s">
        <v>86</v>
      </c>
      <c r="D241" s="7" t="s">
        <v>463</v>
      </c>
      <c r="E241" s="16" t="s">
        <v>258</v>
      </c>
      <c r="F241" s="180">
        <v>1000</v>
      </c>
      <c r="G241" s="180">
        <v>1000</v>
      </c>
    </row>
    <row r="242" spans="1:7" ht="12.75">
      <c r="A242" s="26" t="s">
        <v>206</v>
      </c>
      <c r="B242" s="13" t="s">
        <v>80</v>
      </c>
      <c r="C242" s="49" t="s">
        <v>88</v>
      </c>
      <c r="D242" s="34"/>
      <c r="E242" s="51"/>
      <c r="F242" s="135">
        <f>F243+F245+F247+F249+F252+F254</f>
        <v>13278250</v>
      </c>
      <c r="G242" s="135">
        <f>G243+G245+G247+G249+G252+G254</f>
        <v>13278250</v>
      </c>
    </row>
    <row r="243" spans="1:7" ht="25.5">
      <c r="A243" s="22" t="s">
        <v>419</v>
      </c>
      <c r="B243" s="37" t="s">
        <v>80</v>
      </c>
      <c r="C243" s="15" t="s">
        <v>88</v>
      </c>
      <c r="D243" s="6" t="s">
        <v>309</v>
      </c>
      <c r="E243" s="16"/>
      <c r="F243" s="137">
        <f>F244</f>
        <v>1320000</v>
      </c>
      <c r="G243" s="137">
        <f>G244</f>
        <v>1320000</v>
      </c>
    </row>
    <row r="244" spans="1:7" ht="12.75">
      <c r="A244" s="9" t="s">
        <v>270</v>
      </c>
      <c r="B244" s="38" t="s">
        <v>80</v>
      </c>
      <c r="C244" s="16" t="s">
        <v>88</v>
      </c>
      <c r="D244" s="7" t="s">
        <v>309</v>
      </c>
      <c r="E244" s="16" t="s">
        <v>271</v>
      </c>
      <c r="F244" s="180">
        <v>1320000</v>
      </c>
      <c r="G244" s="180">
        <v>1320000</v>
      </c>
    </row>
    <row r="245" spans="1:7" ht="25.5">
      <c r="A245" s="22" t="s">
        <v>175</v>
      </c>
      <c r="B245" s="37" t="s">
        <v>80</v>
      </c>
      <c r="C245" s="15" t="s">
        <v>88</v>
      </c>
      <c r="D245" s="6" t="s">
        <v>31</v>
      </c>
      <c r="E245" s="16"/>
      <c r="F245" s="137">
        <f>F246</f>
        <v>7574000</v>
      </c>
      <c r="G245" s="137">
        <f>G246</f>
        <v>7574000</v>
      </c>
    </row>
    <row r="246" spans="1:7" ht="12.75">
      <c r="A246" s="9" t="s">
        <v>270</v>
      </c>
      <c r="B246" s="38" t="s">
        <v>80</v>
      </c>
      <c r="C246" s="16" t="s">
        <v>88</v>
      </c>
      <c r="D246" s="7" t="s">
        <v>31</v>
      </c>
      <c r="E246" s="16" t="s">
        <v>271</v>
      </c>
      <c r="F246" s="180">
        <v>7574000</v>
      </c>
      <c r="G246" s="180">
        <v>7574000</v>
      </c>
    </row>
    <row r="247" spans="1:7" ht="25.5">
      <c r="A247" s="22" t="s">
        <v>287</v>
      </c>
      <c r="B247" s="37" t="s">
        <v>80</v>
      </c>
      <c r="C247" s="15" t="s">
        <v>88</v>
      </c>
      <c r="D247" s="6" t="s">
        <v>286</v>
      </c>
      <c r="E247" s="16"/>
      <c r="F247" s="137">
        <f>F248</f>
        <v>4000000</v>
      </c>
      <c r="G247" s="137">
        <f>G248</f>
        <v>4000000</v>
      </c>
    </row>
    <row r="248" spans="1:7" ht="12.75">
      <c r="A248" s="9" t="s">
        <v>270</v>
      </c>
      <c r="B248" s="38" t="s">
        <v>80</v>
      </c>
      <c r="C248" s="16" t="s">
        <v>88</v>
      </c>
      <c r="D248" s="7" t="s">
        <v>286</v>
      </c>
      <c r="E248" s="16" t="s">
        <v>271</v>
      </c>
      <c r="F248" s="180">
        <v>4000000</v>
      </c>
      <c r="G248" s="180">
        <v>4000000</v>
      </c>
    </row>
    <row r="249" spans="1:7" ht="25.5">
      <c r="A249" s="18" t="s">
        <v>420</v>
      </c>
      <c r="B249" s="12" t="s">
        <v>80</v>
      </c>
      <c r="C249" s="6" t="s">
        <v>88</v>
      </c>
      <c r="D249" s="6" t="s">
        <v>464</v>
      </c>
      <c r="E249" s="7"/>
      <c r="F249" s="137">
        <f>SUM(F250:F251)</f>
        <v>0</v>
      </c>
      <c r="G249" s="137">
        <f>SUM(G250:G251)</f>
        <v>0</v>
      </c>
    </row>
    <row r="250" spans="1:7" ht="12.75">
      <c r="A250" s="9" t="s">
        <v>270</v>
      </c>
      <c r="B250" s="8" t="s">
        <v>80</v>
      </c>
      <c r="C250" s="7" t="s">
        <v>88</v>
      </c>
      <c r="D250" s="7" t="s">
        <v>464</v>
      </c>
      <c r="E250" s="7" t="s">
        <v>271</v>
      </c>
      <c r="F250" s="180">
        <v>0</v>
      </c>
      <c r="G250" s="180">
        <v>0</v>
      </c>
    </row>
    <row r="251" spans="1:7" ht="12.75">
      <c r="A251" s="9" t="s">
        <v>270</v>
      </c>
      <c r="B251" s="8" t="s">
        <v>80</v>
      </c>
      <c r="C251" s="7" t="s">
        <v>88</v>
      </c>
      <c r="D251" s="7" t="s">
        <v>464</v>
      </c>
      <c r="E251" s="7" t="s">
        <v>271</v>
      </c>
      <c r="F251" s="180">
        <v>0</v>
      </c>
      <c r="G251" s="180">
        <v>0</v>
      </c>
    </row>
    <row r="252" spans="1:7" ht="25.5">
      <c r="A252" s="18" t="s">
        <v>217</v>
      </c>
      <c r="B252" s="12" t="s">
        <v>80</v>
      </c>
      <c r="C252" s="6" t="s">
        <v>88</v>
      </c>
      <c r="D252" s="6" t="s">
        <v>220</v>
      </c>
      <c r="E252" s="7"/>
      <c r="F252" s="137">
        <f>F253</f>
        <v>384250</v>
      </c>
      <c r="G252" s="137">
        <f>G253</f>
        <v>384250</v>
      </c>
    </row>
    <row r="253" spans="1:7" ht="20.25" customHeight="1">
      <c r="A253" s="9" t="s">
        <v>270</v>
      </c>
      <c r="B253" s="8" t="s">
        <v>80</v>
      </c>
      <c r="C253" s="7" t="s">
        <v>88</v>
      </c>
      <c r="D253" s="7" t="s">
        <v>220</v>
      </c>
      <c r="E253" s="7" t="s">
        <v>271</v>
      </c>
      <c r="F253" s="180">
        <v>384250</v>
      </c>
      <c r="G253" s="180">
        <v>384250</v>
      </c>
    </row>
    <row r="254" spans="1:7" ht="24" customHeight="1">
      <c r="A254" s="19" t="s">
        <v>218</v>
      </c>
      <c r="B254" s="37" t="s">
        <v>80</v>
      </c>
      <c r="C254" s="15" t="s">
        <v>88</v>
      </c>
      <c r="D254" s="6" t="s">
        <v>219</v>
      </c>
      <c r="E254" s="7"/>
      <c r="F254" s="137">
        <f>F255</f>
        <v>0</v>
      </c>
      <c r="G254" s="137">
        <f>G255</f>
        <v>0</v>
      </c>
    </row>
    <row r="255" spans="1:7" ht="12.75">
      <c r="A255" s="9" t="s">
        <v>270</v>
      </c>
      <c r="B255" s="38" t="s">
        <v>80</v>
      </c>
      <c r="C255" s="16" t="s">
        <v>88</v>
      </c>
      <c r="D255" s="7" t="s">
        <v>219</v>
      </c>
      <c r="E255" s="16" t="s">
        <v>271</v>
      </c>
      <c r="F255" s="180">
        <v>0</v>
      </c>
      <c r="G255" s="180">
        <v>0</v>
      </c>
    </row>
    <row r="256" spans="1:7" ht="12.75">
      <c r="A256" s="25" t="s">
        <v>131</v>
      </c>
      <c r="B256" s="33" t="s">
        <v>80</v>
      </c>
      <c r="C256" s="34" t="s">
        <v>80</v>
      </c>
      <c r="D256" s="7"/>
      <c r="E256" s="7"/>
      <c r="F256" s="116">
        <f>F257+F260+F263+F266</f>
        <v>1820400</v>
      </c>
      <c r="G256" s="116">
        <f>G257+G260+G263+G266</f>
        <v>1820400</v>
      </c>
    </row>
    <row r="257" spans="1:7" ht="16.5" customHeight="1">
      <c r="A257" s="18" t="s">
        <v>70</v>
      </c>
      <c r="B257" s="37" t="s">
        <v>80</v>
      </c>
      <c r="C257" s="15" t="s">
        <v>80</v>
      </c>
      <c r="D257" s="6" t="s">
        <v>221</v>
      </c>
      <c r="E257" s="6"/>
      <c r="F257" s="137">
        <f>F258+F259</f>
        <v>1362800</v>
      </c>
      <c r="G257" s="137">
        <f>G258+G259</f>
        <v>1362800</v>
      </c>
    </row>
    <row r="258" spans="1:7" ht="25.5">
      <c r="A258" s="9" t="s">
        <v>257</v>
      </c>
      <c r="B258" s="38" t="s">
        <v>80</v>
      </c>
      <c r="C258" s="16" t="s">
        <v>80</v>
      </c>
      <c r="D258" s="7" t="s">
        <v>221</v>
      </c>
      <c r="E258" s="7" t="s">
        <v>258</v>
      </c>
      <c r="F258" s="180">
        <v>562800</v>
      </c>
      <c r="G258" s="180">
        <v>562800</v>
      </c>
    </row>
    <row r="259" spans="1:7" ht="12.75">
      <c r="A259" s="9" t="s">
        <v>270</v>
      </c>
      <c r="B259" s="38" t="s">
        <v>80</v>
      </c>
      <c r="C259" s="16" t="s">
        <v>80</v>
      </c>
      <c r="D259" s="7" t="s">
        <v>221</v>
      </c>
      <c r="E259" s="7" t="s">
        <v>271</v>
      </c>
      <c r="F259" s="180">
        <v>800000</v>
      </c>
      <c r="G259" s="180">
        <v>800000</v>
      </c>
    </row>
    <row r="260" spans="1:7" ht="25.5">
      <c r="A260" s="22" t="s">
        <v>176</v>
      </c>
      <c r="B260" s="37" t="s">
        <v>80</v>
      </c>
      <c r="C260" s="6" t="s">
        <v>80</v>
      </c>
      <c r="D260" s="6" t="s">
        <v>222</v>
      </c>
      <c r="E260" s="6"/>
      <c r="F260" s="137">
        <f>SUM(F261:F262)</f>
        <v>151600</v>
      </c>
      <c r="G260" s="137">
        <f>SUM(G261:G262)</f>
        <v>151600</v>
      </c>
    </row>
    <row r="261" spans="1:7" ht="25.5">
      <c r="A261" s="9" t="s">
        <v>257</v>
      </c>
      <c r="B261" s="38" t="s">
        <v>80</v>
      </c>
      <c r="C261" s="16" t="s">
        <v>80</v>
      </c>
      <c r="D261" s="7" t="s">
        <v>222</v>
      </c>
      <c r="E261" s="7" t="s">
        <v>258</v>
      </c>
      <c r="F261" s="180">
        <v>62600</v>
      </c>
      <c r="G261" s="180">
        <v>62600</v>
      </c>
    </row>
    <row r="262" spans="1:7" ht="12.75">
      <c r="A262" s="9" t="s">
        <v>270</v>
      </c>
      <c r="B262" s="38" t="s">
        <v>80</v>
      </c>
      <c r="C262" s="16" t="s">
        <v>80</v>
      </c>
      <c r="D262" s="7" t="s">
        <v>222</v>
      </c>
      <c r="E262" s="16" t="s">
        <v>271</v>
      </c>
      <c r="F262" s="180">
        <v>89000</v>
      </c>
      <c r="G262" s="180">
        <v>89000</v>
      </c>
    </row>
    <row r="263" spans="1:7" ht="25.5">
      <c r="A263" s="22" t="s">
        <v>5</v>
      </c>
      <c r="B263" s="37" t="s">
        <v>80</v>
      </c>
      <c r="C263" s="6" t="s">
        <v>80</v>
      </c>
      <c r="D263" s="6" t="s">
        <v>33</v>
      </c>
      <c r="E263" s="7"/>
      <c r="F263" s="137">
        <f>F264+F265</f>
        <v>161000</v>
      </c>
      <c r="G263" s="137">
        <f>G264+G265</f>
        <v>161000</v>
      </c>
    </row>
    <row r="264" spans="1:7" ht="12.75">
      <c r="A264" s="9" t="s">
        <v>263</v>
      </c>
      <c r="B264" s="38" t="s">
        <v>80</v>
      </c>
      <c r="C264" s="7" t="s">
        <v>80</v>
      </c>
      <c r="D264" s="7" t="s">
        <v>33</v>
      </c>
      <c r="E264" s="7" t="s">
        <v>264</v>
      </c>
      <c r="F264" s="182">
        <v>91000</v>
      </c>
      <c r="G264" s="182">
        <v>91000</v>
      </c>
    </row>
    <row r="265" spans="1:7" ht="12.75">
      <c r="A265" s="9" t="s">
        <v>270</v>
      </c>
      <c r="B265" s="38" t="s">
        <v>80</v>
      </c>
      <c r="C265" s="7" t="s">
        <v>80</v>
      </c>
      <c r="D265" s="7" t="s">
        <v>33</v>
      </c>
      <c r="E265" s="7" t="s">
        <v>271</v>
      </c>
      <c r="F265" s="182">
        <v>70000</v>
      </c>
      <c r="G265" s="182">
        <v>70000</v>
      </c>
    </row>
    <row r="266" spans="1:7" ht="12.75">
      <c r="A266" s="22" t="s">
        <v>500</v>
      </c>
      <c r="B266" s="37" t="s">
        <v>80</v>
      </c>
      <c r="C266" s="6" t="s">
        <v>80</v>
      </c>
      <c r="D266" s="6" t="s">
        <v>51</v>
      </c>
      <c r="E266" s="6"/>
      <c r="F266" s="137">
        <f>SUM(F267:F268)</f>
        <v>145000</v>
      </c>
      <c r="G266" s="137">
        <f>SUM(G267:G268)</f>
        <v>145000</v>
      </c>
    </row>
    <row r="267" spans="1:7" ht="25.5">
      <c r="A267" s="9" t="s">
        <v>257</v>
      </c>
      <c r="B267" s="38" t="s">
        <v>80</v>
      </c>
      <c r="C267" s="16" t="s">
        <v>80</v>
      </c>
      <c r="D267" s="7" t="s">
        <v>51</v>
      </c>
      <c r="E267" s="7" t="s">
        <v>258</v>
      </c>
      <c r="F267" s="180">
        <v>100000</v>
      </c>
      <c r="G267" s="180">
        <v>100000</v>
      </c>
    </row>
    <row r="268" spans="1:7" ht="12.75">
      <c r="A268" s="9" t="s">
        <v>213</v>
      </c>
      <c r="B268" s="38" t="s">
        <v>80</v>
      </c>
      <c r="C268" s="16" t="s">
        <v>80</v>
      </c>
      <c r="D268" s="7" t="s">
        <v>51</v>
      </c>
      <c r="E268" s="7" t="s">
        <v>212</v>
      </c>
      <c r="F268" s="180">
        <v>45000</v>
      </c>
      <c r="G268" s="180">
        <v>45000</v>
      </c>
    </row>
    <row r="269" spans="1:7" ht="12.75">
      <c r="A269" s="26" t="s">
        <v>101</v>
      </c>
      <c r="B269" s="13" t="s">
        <v>80</v>
      </c>
      <c r="C269" s="34" t="s">
        <v>82</v>
      </c>
      <c r="D269" s="34"/>
      <c r="E269" s="34"/>
      <c r="F269" s="135">
        <f>F270+F274+F277+F281+F284</f>
        <v>14094000</v>
      </c>
      <c r="G269" s="135">
        <f>G270+G274+G277+G281+G284</f>
        <v>14094000</v>
      </c>
    </row>
    <row r="270" spans="1:7" ht="25.5">
      <c r="A270" s="27" t="s">
        <v>177</v>
      </c>
      <c r="B270" s="50" t="s">
        <v>80</v>
      </c>
      <c r="C270" s="14" t="s">
        <v>82</v>
      </c>
      <c r="D270" s="14" t="s">
        <v>52</v>
      </c>
      <c r="E270" s="14"/>
      <c r="F270" s="89">
        <f>SUM(F271:F273)</f>
        <v>6274000</v>
      </c>
      <c r="G270" s="89">
        <f>SUM(G271:G273)</f>
        <v>6274000</v>
      </c>
    </row>
    <row r="271" spans="1:7" ht="12.75">
      <c r="A271" s="9" t="s">
        <v>263</v>
      </c>
      <c r="B271" s="38" t="s">
        <v>80</v>
      </c>
      <c r="C271" s="7" t="s">
        <v>82</v>
      </c>
      <c r="D271" s="7" t="s">
        <v>52</v>
      </c>
      <c r="E271" s="7" t="s">
        <v>264</v>
      </c>
      <c r="F271" s="180">
        <f>4302000+140000+1300000</f>
        <v>5742000</v>
      </c>
      <c r="G271" s="180">
        <v>5742000</v>
      </c>
    </row>
    <row r="272" spans="1:7" ht="25.5">
      <c r="A272" s="9" t="s">
        <v>257</v>
      </c>
      <c r="B272" s="38" t="s">
        <v>80</v>
      </c>
      <c r="C272" s="7" t="s">
        <v>82</v>
      </c>
      <c r="D272" s="7" t="s">
        <v>52</v>
      </c>
      <c r="E272" s="7" t="s">
        <v>258</v>
      </c>
      <c r="F272" s="180">
        <v>480000</v>
      </c>
      <c r="G272" s="180">
        <v>480000</v>
      </c>
    </row>
    <row r="273" spans="1:7" ht="12.75">
      <c r="A273" s="9" t="s">
        <v>261</v>
      </c>
      <c r="B273" s="38" t="s">
        <v>80</v>
      </c>
      <c r="C273" s="7" t="s">
        <v>82</v>
      </c>
      <c r="D273" s="7" t="s">
        <v>52</v>
      </c>
      <c r="E273" s="7" t="s">
        <v>262</v>
      </c>
      <c r="F273" s="180">
        <v>52000</v>
      </c>
      <c r="G273" s="180">
        <v>52000</v>
      </c>
    </row>
    <row r="274" spans="1:7" ht="63.75">
      <c r="A274" s="19" t="s">
        <v>0</v>
      </c>
      <c r="B274" s="37" t="s">
        <v>80</v>
      </c>
      <c r="C274" s="15" t="s">
        <v>82</v>
      </c>
      <c r="D274" s="6" t="s">
        <v>216</v>
      </c>
      <c r="E274" s="15"/>
      <c r="F274" s="137">
        <f>SUM(F275:F276)</f>
        <v>6695000</v>
      </c>
      <c r="G274" s="137">
        <f>SUM(G275:G276)</f>
        <v>6695000</v>
      </c>
    </row>
    <row r="275" spans="1:7" ht="12.75">
      <c r="A275" s="9" t="s">
        <v>263</v>
      </c>
      <c r="B275" s="8" t="s">
        <v>80</v>
      </c>
      <c r="C275" s="7" t="s">
        <v>82</v>
      </c>
      <c r="D275" s="7" t="s">
        <v>216</v>
      </c>
      <c r="E275" s="7" t="s">
        <v>264</v>
      </c>
      <c r="F275" s="180">
        <v>6695000</v>
      </c>
      <c r="G275" s="180">
        <v>6695000</v>
      </c>
    </row>
    <row r="276" spans="1:7" ht="25.5">
      <c r="A276" s="9" t="s">
        <v>257</v>
      </c>
      <c r="B276" s="8" t="s">
        <v>80</v>
      </c>
      <c r="C276" s="7" t="s">
        <v>82</v>
      </c>
      <c r="D276" s="7" t="s">
        <v>216</v>
      </c>
      <c r="E276" s="7" t="s">
        <v>258</v>
      </c>
      <c r="F276" s="180">
        <v>0</v>
      </c>
      <c r="G276" s="180">
        <v>0</v>
      </c>
    </row>
    <row r="277" spans="1:7" ht="38.25">
      <c r="A277" s="22" t="s">
        <v>203</v>
      </c>
      <c r="B277" s="37" t="s">
        <v>80</v>
      </c>
      <c r="C277" s="6" t="s">
        <v>82</v>
      </c>
      <c r="D277" s="6" t="s">
        <v>65</v>
      </c>
      <c r="E277" s="6"/>
      <c r="F277" s="88">
        <f>SUM(F278:F280)</f>
        <v>25000</v>
      </c>
      <c r="G277" s="88">
        <f>SUM(G278:G280)</f>
        <v>25000</v>
      </c>
    </row>
    <row r="278" spans="1:7" ht="12.75">
      <c r="A278" s="9" t="s">
        <v>263</v>
      </c>
      <c r="B278" s="38" t="s">
        <v>80</v>
      </c>
      <c r="C278" s="16" t="s">
        <v>82</v>
      </c>
      <c r="D278" s="7" t="s">
        <v>65</v>
      </c>
      <c r="E278" s="7" t="s">
        <v>264</v>
      </c>
      <c r="F278" s="180">
        <v>5000</v>
      </c>
      <c r="G278" s="180">
        <v>5000</v>
      </c>
    </row>
    <row r="279" spans="1:7" ht="25.5">
      <c r="A279" s="9" t="s">
        <v>257</v>
      </c>
      <c r="B279" s="38" t="s">
        <v>80</v>
      </c>
      <c r="C279" s="7" t="s">
        <v>82</v>
      </c>
      <c r="D279" s="7" t="s">
        <v>65</v>
      </c>
      <c r="E279" s="7" t="s">
        <v>258</v>
      </c>
      <c r="F279" s="180">
        <v>20000</v>
      </c>
      <c r="G279" s="180">
        <v>20000</v>
      </c>
    </row>
    <row r="280" spans="1:7" ht="12.75">
      <c r="A280" s="9" t="s">
        <v>270</v>
      </c>
      <c r="B280" s="38" t="s">
        <v>80</v>
      </c>
      <c r="C280" s="7" t="s">
        <v>82</v>
      </c>
      <c r="D280" s="7" t="s">
        <v>65</v>
      </c>
      <c r="E280" s="7" t="s">
        <v>271</v>
      </c>
      <c r="F280" s="180">
        <v>0</v>
      </c>
      <c r="G280" s="180">
        <v>0</v>
      </c>
    </row>
    <row r="281" spans="1:7" ht="18" customHeight="1">
      <c r="A281" s="22" t="s">
        <v>178</v>
      </c>
      <c r="B281" s="37" t="s">
        <v>80</v>
      </c>
      <c r="C281" s="6" t="s">
        <v>82</v>
      </c>
      <c r="D281" s="6" t="s">
        <v>34</v>
      </c>
      <c r="E281" s="6"/>
      <c r="F281" s="88">
        <f>F282+F283</f>
        <v>800000</v>
      </c>
      <c r="G281" s="88">
        <f>G282+G283</f>
        <v>800000</v>
      </c>
    </row>
    <row r="282" spans="1:7" ht="25.5">
      <c r="A282" s="9" t="s">
        <v>257</v>
      </c>
      <c r="B282" s="38" t="s">
        <v>80</v>
      </c>
      <c r="C282" s="7" t="s">
        <v>82</v>
      </c>
      <c r="D282" s="7" t="s">
        <v>34</v>
      </c>
      <c r="E282" s="7" t="s">
        <v>258</v>
      </c>
      <c r="F282" s="180">
        <v>800000</v>
      </c>
      <c r="G282" s="180">
        <v>800000</v>
      </c>
    </row>
    <row r="283" spans="1:7" ht="12.75">
      <c r="A283" s="9" t="s">
        <v>270</v>
      </c>
      <c r="B283" s="38" t="s">
        <v>80</v>
      </c>
      <c r="C283" s="7" t="s">
        <v>82</v>
      </c>
      <c r="D283" s="7" t="s">
        <v>34</v>
      </c>
      <c r="E283" s="7" t="s">
        <v>271</v>
      </c>
      <c r="F283" s="180">
        <v>0</v>
      </c>
      <c r="G283" s="180">
        <v>0</v>
      </c>
    </row>
    <row r="284" spans="1:7" ht="12.75">
      <c r="A284" s="22" t="s">
        <v>179</v>
      </c>
      <c r="B284" s="37" t="s">
        <v>80</v>
      </c>
      <c r="C284" s="6" t="s">
        <v>82</v>
      </c>
      <c r="D284" s="6" t="s">
        <v>35</v>
      </c>
      <c r="E284" s="6"/>
      <c r="F284" s="88">
        <f>F285+F286</f>
        <v>300000</v>
      </c>
      <c r="G284" s="88">
        <f>G285+G286</f>
        <v>300000</v>
      </c>
    </row>
    <row r="285" spans="1:7" ht="25.5">
      <c r="A285" s="9" t="s">
        <v>257</v>
      </c>
      <c r="B285" s="38" t="s">
        <v>80</v>
      </c>
      <c r="C285" s="7" t="s">
        <v>82</v>
      </c>
      <c r="D285" s="7" t="s">
        <v>35</v>
      </c>
      <c r="E285" s="7" t="s">
        <v>258</v>
      </c>
      <c r="F285" s="180">
        <v>300000</v>
      </c>
      <c r="G285" s="180">
        <v>300000</v>
      </c>
    </row>
    <row r="286" spans="1:7" ht="12.75">
      <c r="A286" s="9" t="s">
        <v>270</v>
      </c>
      <c r="B286" s="38" t="s">
        <v>80</v>
      </c>
      <c r="C286" s="7" t="s">
        <v>82</v>
      </c>
      <c r="D286" s="7" t="s">
        <v>35</v>
      </c>
      <c r="E286" s="7" t="s">
        <v>271</v>
      </c>
      <c r="F286" s="180">
        <v>0</v>
      </c>
      <c r="G286" s="180">
        <v>0</v>
      </c>
    </row>
    <row r="287" spans="1:7" ht="15.75">
      <c r="A287" s="47" t="s">
        <v>127</v>
      </c>
      <c r="B287" s="53" t="s">
        <v>81</v>
      </c>
      <c r="C287" s="41"/>
      <c r="D287" s="41"/>
      <c r="E287" s="41"/>
      <c r="F287" s="139">
        <f>F288</f>
        <v>9986000</v>
      </c>
      <c r="G287" s="139">
        <f>G288</f>
        <v>9986000</v>
      </c>
    </row>
    <row r="288" spans="1:7" ht="12.75">
      <c r="A288" s="26" t="s">
        <v>102</v>
      </c>
      <c r="B288" s="171" t="s">
        <v>81</v>
      </c>
      <c r="C288" s="34" t="s">
        <v>79</v>
      </c>
      <c r="D288" s="34"/>
      <c r="E288" s="34"/>
      <c r="F288" s="116">
        <f>F289+F301+F308+F310</f>
        <v>9986000</v>
      </c>
      <c r="G288" s="116">
        <f>G289+G301+G308+G310</f>
        <v>9986000</v>
      </c>
    </row>
    <row r="289" spans="1:7" ht="12.75">
      <c r="A289" s="27" t="s">
        <v>501</v>
      </c>
      <c r="B289" s="52" t="s">
        <v>81</v>
      </c>
      <c r="C289" s="14" t="s">
        <v>79</v>
      </c>
      <c r="D289" s="14" t="s">
        <v>7</v>
      </c>
      <c r="E289" s="14"/>
      <c r="F289" s="148">
        <f>F290+F305</f>
        <v>9986000</v>
      </c>
      <c r="G289" s="148">
        <f>G290+G305</f>
        <v>9986000</v>
      </c>
    </row>
    <row r="290" spans="1:7" ht="38.25">
      <c r="A290" s="17" t="s">
        <v>180</v>
      </c>
      <c r="B290" s="46" t="s">
        <v>191</v>
      </c>
      <c r="C290" s="34" t="s">
        <v>79</v>
      </c>
      <c r="D290" s="34" t="s">
        <v>8</v>
      </c>
      <c r="E290" s="34"/>
      <c r="F290" s="116">
        <f>F291+F293+F303+F295+F299</f>
        <v>9826000</v>
      </c>
      <c r="G290" s="116">
        <f>G291+G293+G303+G295+G299</f>
        <v>9826000</v>
      </c>
    </row>
    <row r="291" spans="1:7" ht="25.5">
      <c r="A291" s="22" t="s">
        <v>422</v>
      </c>
      <c r="B291" s="12" t="s">
        <v>81</v>
      </c>
      <c r="C291" s="6" t="s">
        <v>79</v>
      </c>
      <c r="D291" s="6" t="s">
        <v>302</v>
      </c>
      <c r="E291" s="6"/>
      <c r="F291" s="137">
        <f>SUM(F292:F292)</f>
        <v>1239000</v>
      </c>
      <c r="G291" s="137">
        <f>SUM(G292:G292)</f>
        <v>1239000</v>
      </c>
    </row>
    <row r="292" spans="1:7" ht="12.75">
      <c r="A292" s="9" t="s">
        <v>270</v>
      </c>
      <c r="B292" s="54" t="s">
        <v>81</v>
      </c>
      <c r="C292" s="7" t="s">
        <v>79</v>
      </c>
      <c r="D292" s="7" t="s">
        <v>302</v>
      </c>
      <c r="E292" s="7" t="s">
        <v>271</v>
      </c>
      <c r="F292" s="180">
        <v>1239000</v>
      </c>
      <c r="G292" s="180">
        <v>1239000</v>
      </c>
    </row>
    <row r="293" spans="1:7" ht="12.75">
      <c r="A293" s="22" t="s">
        <v>182</v>
      </c>
      <c r="B293" s="12" t="s">
        <v>81</v>
      </c>
      <c r="C293" s="6" t="s">
        <v>79</v>
      </c>
      <c r="D293" s="6" t="s">
        <v>36</v>
      </c>
      <c r="E293" s="6"/>
      <c r="F293" s="137">
        <f>SUM(F294:F294)</f>
        <v>8227000</v>
      </c>
      <c r="G293" s="137">
        <f>SUM(G294:G294)</f>
        <v>8227000</v>
      </c>
    </row>
    <row r="294" spans="1:7" ht="12.75">
      <c r="A294" s="9" t="s">
        <v>270</v>
      </c>
      <c r="B294" s="54" t="s">
        <v>81</v>
      </c>
      <c r="C294" s="7" t="s">
        <v>79</v>
      </c>
      <c r="D294" s="7" t="s">
        <v>36</v>
      </c>
      <c r="E294" s="7" t="s">
        <v>271</v>
      </c>
      <c r="F294" s="180">
        <v>8227000</v>
      </c>
      <c r="G294" s="180">
        <v>8227000</v>
      </c>
    </row>
    <row r="295" spans="1:7" ht="38.25">
      <c r="A295" s="18" t="s">
        <v>229</v>
      </c>
      <c r="B295" s="37" t="s">
        <v>81</v>
      </c>
      <c r="C295" s="6" t="s">
        <v>79</v>
      </c>
      <c r="D295" s="6" t="s">
        <v>230</v>
      </c>
      <c r="E295" s="6"/>
      <c r="F295" s="137">
        <f>SUM(F296:F298)</f>
        <v>0</v>
      </c>
      <c r="G295" s="137">
        <f>SUM(G296:G298)</f>
        <v>0</v>
      </c>
    </row>
    <row r="296" spans="1:7" ht="12.75">
      <c r="A296" s="9" t="s">
        <v>482</v>
      </c>
      <c r="B296" s="38" t="s">
        <v>81</v>
      </c>
      <c r="C296" s="7" t="s">
        <v>79</v>
      </c>
      <c r="D296" s="7" t="s">
        <v>230</v>
      </c>
      <c r="E296" s="7" t="s">
        <v>265</v>
      </c>
      <c r="F296" s="180">
        <v>0</v>
      </c>
      <c r="G296" s="180">
        <v>0</v>
      </c>
    </row>
    <row r="297" spans="1:7" ht="12.75">
      <c r="A297" s="9" t="s">
        <v>270</v>
      </c>
      <c r="B297" s="38" t="s">
        <v>81</v>
      </c>
      <c r="C297" s="7" t="s">
        <v>79</v>
      </c>
      <c r="D297" s="7" t="s">
        <v>230</v>
      </c>
      <c r="E297" s="7" t="s">
        <v>271</v>
      </c>
      <c r="F297" s="180">
        <v>0</v>
      </c>
      <c r="G297" s="180">
        <v>0</v>
      </c>
    </row>
    <row r="298" spans="1:7" ht="12.75">
      <c r="A298" s="11" t="s">
        <v>143</v>
      </c>
      <c r="B298" s="38" t="s">
        <v>81</v>
      </c>
      <c r="C298" s="7" t="s">
        <v>79</v>
      </c>
      <c r="D298" s="7" t="s">
        <v>230</v>
      </c>
      <c r="E298" s="7" t="s">
        <v>129</v>
      </c>
      <c r="F298" s="180">
        <v>0</v>
      </c>
      <c r="G298" s="180">
        <v>0</v>
      </c>
    </row>
    <row r="299" spans="1:7" ht="38.25">
      <c r="A299" s="18" t="s">
        <v>233</v>
      </c>
      <c r="B299" s="37" t="s">
        <v>81</v>
      </c>
      <c r="C299" s="6" t="s">
        <v>79</v>
      </c>
      <c r="D299" s="6" t="s">
        <v>234</v>
      </c>
      <c r="E299" s="6"/>
      <c r="F299" s="137">
        <f>F300</f>
        <v>360000</v>
      </c>
      <c r="G299" s="137">
        <f>G300</f>
        <v>360000</v>
      </c>
    </row>
    <row r="300" spans="1:7" ht="12.75">
      <c r="A300" s="9" t="s">
        <v>270</v>
      </c>
      <c r="B300" s="38" t="s">
        <v>81</v>
      </c>
      <c r="C300" s="7" t="s">
        <v>79</v>
      </c>
      <c r="D300" s="7" t="s">
        <v>234</v>
      </c>
      <c r="E300" s="7" t="s">
        <v>271</v>
      </c>
      <c r="F300" s="180">
        <v>360000</v>
      </c>
      <c r="G300" s="180">
        <v>360000</v>
      </c>
    </row>
    <row r="301" spans="1:7" ht="38.25">
      <c r="A301" s="18" t="s">
        <v>181</v>
      </c>
      <c r="B301" s="104" t="s">
        <v>81</v>
      </c>
      <c r="C301" s="101" t="s">
        <v>79</v>
      </c>
      <c r="D301" s="101" t="s">
        <v>64</v>
      </c>
      <c r="E301" s="101"/>
      <c r="F301" s="137">
        <f>SUM(F302:F302)</f>
        <v>0</v>
      </c>
      <c r="G301" s="137">
        <f>SUM(G302:G302)</f>
        <v>0</v>
      </c>
    </row>
    <row r="302" spans="1:7" ht="12.75">
      <c r="A302" s="9" t="s">
        <v>270</v>
      </c>
      <c r="B302" s="8" t="s">
        <v>81</v>
      </c>
      <c r="C302" s="7" t="s">
        <v>79</v>
      </c>
      <c r="D302" s="7" t="s">
        <v>64</v>
      </c>
      <c r="E302" s="7" t="s">
        <v>271</v>
      </c>
      <c r="F302" s="180">
        <v>0</v>
      </c>
      <c r="G302" s="180">
        <v>0</v>
      </c>
    </row>
    <row r="303" spans="1:7" ht="33" customHeight="1">
      <c r="A303" s="18" t="s">
        <v>304</v>
      </c>
      <c r="B303" s="104" t="s">
        <v>81</v>
      </c>
      <c r="C303" s="101" t="s">
        <v>79</v>
      </c>
      <c r="D303" s="101" t="s">
        <v>305</v>
      </c>
      <c r="E303" s="101"/>
      <c r="F303" s="137">
        <f>SUM(F304:F304)</f>
        <v>0</v>
      </c>
      <c r="G303" s="137">
        <f>SUM(G304:G304)</f>
        <v>0</v>
      </c>
    </row>
    <row r="304" spans="1:7" ht="12.75">
      <c r="A304" s="9" t="s">
        <v>270</v>
      </c>
      <c r="B304" s="8" t="s">
        <v>81</v>
      </c>
      <c r="C304" s="7" t="s">
        <v>79</v>
      </c>
      <c r="D304" s="7" t="s">
        <v>305</v>
      </c>
      <c r="E304" s="7" t="s">
        <v>265</v>
      </c>
      <c r="F304" s="180">
        <v>0</v>
      </c>
      <c r="G304" s="180">
        <v>0</v>
      </c>
    </row>
    <row r="305" spans="1:7" ht="12.75">
      <c r="A305" s="27" t="s">
        <v>184</v>
      </c>
      <c r="B305" s="50" t="s">
        <v>81</v>
      </c>
      <c r="C305" s="14" t="s">
        <v>79</v>
      </c>
      <c r="D305" s="14" t="s">
        <v>9</v>
      </c>
      <c r="E305" s="14"/>
      <c r="F305" s="148">
        <f>F306</f>
        <v>160000</v>
      </c>
      <c r="G305" s="148">
        <f>G306</f>
        <v>160000</v>
      </c>
    </row>
    <row r="306" spans="1:7" ht="12.75">
      <c r="A306" s="22" t="s">
        <v>185</v>
      </c>
      <c r="B306" s="37" t="s">
        <v>81</v>
      </c>
      <c r="C306" s="6" t="s">
        <v>79</v>
      </c>
      <c r="D306" s="6" t="s">
        <v>37</v>
      </c>
      <c r="E306" s="6"/>
      <c r="F306" s="137">
        <f>F307</f>
        <v>160000</v>
      </c>
      <c r="G306" s="137">
        <f>G307</f>
        <v>160000</v>
      </c>
    </row>
    <row r="307" spans="1:7" ht="12.75">
      <c r="A307" s="9" t="s">
        <v>270</v>
      </c>
      <c r="B307" s="38" t="s">
        <v>81</v>
      </c>
      <c r="C307" s="7" t="s">
        <v>79</v>
      </c>
      <c r="D307" s="7" t="s">
        <v>37</v>
      </c>
      <c r="E307" s="7" t="s">
        <v>271</v>
      </c>
      <c r="F307" s="180">
        <v>160000</v>
      </c>
      <c r="G307" s="180">
        <v>160000</v>
      </c>
    </row>
    <row r="308" spans="1:7" ht="25.5">
      <c r="A308" s="18" t="s">
        <v>426</v>
      </c>
      <c r="B308" s="37" t="s">
        <v>81</v>
      </c>
      <c r="C308" s="6" t="s">
        <v>79</v>
      </c>
      <c r="D308" s="6" t="s">
        <v>314</v>
      </c>
      <c r="E308" s="6"/>
      <c r="F308" s="137">
        <f>F309</f>
        <v>0</v>
      </c>
      <c r="G308" s="137">
        <f>G309</f>
        <v>0</v>
      </c>
    </row>
    <row r="309" spans="1:7" ht="12.75">
      <c r="A309" s="9" t="s">
        <v>482</v>
      </c>
      <c r="B309" s="38" t="s">
        <v>81</v>
      </c>
      <c r="C309" s="7" t="s">
        <v>79</v>
      </c>
      <c r="D309" s="7" t="s">
        <v>314</v>
      </c>
      <c r="E309" s="7" t="s">
        <v>265</v>
      </c>
      <c r="F309" s="180">
        <v>0</v>
      </c>
      <c r="G309" s="180">
        <v>0</v>
      </c>
    </row>
    <row r="310" spans="1:7" ht="25.5">
      <c r="A310" s="100" t="s">
        <v>502</v>
      </c>
      <c r="B310" s="102" t="s">
        <v>81</v>
      </c>
      <c r="C310" s="101" t="s">
        <v>79</v>
      </c>
      <c r="D310" s="101" t="s">
        <v>71</v>
      </c>
      <c r="E310" s="101"/>
      <c r="F310" s="137">
        <f>F311</f>
        <v>0</v>
      </c>
      <c r="G310" s="137">
        <f>G311</f>
        <v>0</v>
      </c>
    </row>
    <row r="311" spans="1:7" ht="12.75">
      <c r="A311" s="9" t="s">
        <v>482</v>
      </c>
      <c r="B311" s="38" t="s">
        <v>81</v>
      </c>
      <c r="C311" s="7" t="s">
        <v>79</v>
      </c>
      <c r="D311" s="7" t="s">
        <v>71</v>
      </c>
      <c r="E311" s="7" t="s">
        <v>265</v>
      </c>
      <c r="F311" s="180">
        <v>0</v>
      </c>
      <c r="G311" s="180">
        <v>0</v>
      </c>
    </row>
    <row r="312" spans="1:7" ht="15.75">
      <c r="A312" s="47" t="s">
        <v>90</v>
      </c>
      <c r="B312" s="53" t="s">
        <v>84</v>
      </c>
      <c r="C312" s="41"/>
      <c r="D312" s="41"/>
      <c r="E312" s="41"/>
      <c r="F312" s="141">
        <f>F313+F316+F330+F338</f>
        <v>28558667</v>
      </c>
      <c r="G312" s="141">
        <f>G313+G316+G330+G338</f>
        <v>28551876</v>
      </c>
    </row>
    <row r="313" spans="1:7" ht="12.75">
      <c r="A313" s="17" t="s">
        <v>94</v>
      </c>
      <c r="B313" s="33" t="s">
        <v>84</v>
      </c>
      <c r="C313" s="34" t="s">
        <v>79</v>
      </c>
      <c r="D313" s="34"/>
      <c r="E313" s="34"/>
      <c r="F313" s="135">
        <f>F314</f>
        <v>5484000</v>
      </c>
      <c r="G313" s="135">
        <f>G314</f>
        <v>5484000</v>
      </c>
    </row>
    <row r="314" spans="1:7" ht="12.75">
      <c r="A314" s="22" t="s">
        <v>107</v>
      </c>
      <c r="B314" s="12" t="s">
        <v>84</v>
      </c>
      <c r="C314" s="6" t="s">
        <v>79</v>
      </c>
      <c r="D314" s="6" t="s">
        <v>38</v>
      </c>
      <c r="E314" s="6"/>
      <c r="F314" s="88">
        <f>F315</f>
        <v>5484000</v>
      </c>
      <c r="G314" s="88">
        <f>G315</f>
        <v>5484000</v>
      </c>
    </row>
    <row r="315" spans="1:7" ht="12.75">
      <c r="A315" s="11" t="s">
        <v>272</v>
      </c>
      <c r="B315" s="54" t="s">
        <v>84</v>
      </c>
      <c r="C315" s="7" t="s">
        <v>79</v>
      </c>
      <c r="D315" s="7" t="s">
        <v>38</v>
      </c>
      <c r="E315" s="7" t="s">
        <v>273</v>
      </c>
      <c r="F315" s="180">
        <v>5484000</v>
      </c>
      <c r="G315" s="180">
        <v>5484000</v>
      </c>
    </row>
    <row r="316" spans="1:7" ht="12.75">
      <c r="A316" s="17" t="s">
        <v>91</v>
      </c>
      <c r="B316" s="33" t="s">
        <v>84</v>
      </c>
      <c r="C316" s="34" t="s">
        <v>88</v>
      </c>
      <c r="D316" s="7"/>
      <c r="E316" s="7"/>
      <c r="F316" s="135">
        <f>F317+F319+F322+F326+F328</f>
        <v>8917167</v>
      </c>
      <c r="G316" s="135">
        <f>G317+G319+G322+G326+G328</f>
        <v>8910376</v>
      </c>
    </row>
    <row r="317" spans="1:7" ht="76.5">
      <c r="A317" s="22" t="s">
        <v>198</v>
      </c>
      <c r="B317" s="104" t="s">
        <v>84</v>
      </c>
      <c r="C317" s="101" t="s">
        <v>88</v>
      </c>
      <c r="D317" s="101" t="s">
        <v>32</v>
      </c>
      <c r="E317" s="101"/>
      <c r="F317" s="137">
        <f>F318</f>
        <v>10000</v>
      </c>
      <c r="G317" s="137">
        <f>G318</f>
        <v>10000</v>
      </c>
    </row>
    <row r="318" spans="1:7" ht="12.75">
      <c r="A318" s="9" t="s">
        <v>503</v>
      </c>
      <c r="B318" s="8" t="s">
        <v>84</v>
      </c>
      <c r="C318" s="7" t="s">
        <v>88</v>
      </c>
      <c r="D318" s="7" t="s">
        <v>32</v>
      </c>
      <c r="E318" s="7" t="s">
        <v>271</v>
      </c>
      <c r="F318" s="180">
        <v>10000</v>
      </c>
      <c r="G318" s="180">
        <v>10000</v>
      </c>
    </row>
    <row r="319" spans="1:7" ht="25.5">
      <c r="A319" s="22" t="s">
        <v>224</v>
      </c>
      <c r="B319" s="12" t="s">
        <v>84</v>
      </c>
      <c r="C319" s="6" t="s">
        <v>88</v>
      </c>
      <c r="D319" s="6" t="s">
        <v>225</v>
      </c>
      <c r="E319" s="6"/>
      <c r="F319" s="88">
        <f>F320+F321</f>
        <v>6664000</v>
      </c>
      <c r="G319" s="88">
        <f>G320+G321</f>
        <v>6664000</v>
      </c>
    </row>
    <row r="320" spans="1:7" ht="12.75">
      <c r="A320" s="11" t="s">
        <v>268</v>
      </c>
      <c r="B320" s="8" t="s">
        <v>84</v>
      </c>
      <c r="C320" s="7" t="s">
        <v>88</v>
      </c>
      <c r="D320" s="7" t="s">
        <v>225</v>
      </c>
      <c r="E320" s="7" t="s">
        <v>269</v>
      </c>
      <c r="F320" s="180">
        <v>2599000</v>
      </c>
      <c r="G320" s="180">
        <v>2599000</v>
      </c>
    </row>
    <row r="321" spans="1:7" ht="12.75">
      <c r="A321" s="9" t="s">
        <v>503</v>
      </c>
      <c r="B321" s="8" t="s">
        <v>84</v>
      </c>
      <c r="C321" s="7" t="s">
        <v>88</v>
      </c>
      <c r="D321" s="7" t="s">
        <v>225</v>
      </c>
      <c r="E321" s="7" t="s">
        <v>271</v>
      </c>
      <c r="F321" s="180">
        <v>4065000</v>
      </c>
      <c r="G321" s="180">
        <v>4065000</v>
      </c>
    </row>
    <row r="322" spans="1:7" ht="38.25">
      <c r="A322" s="22" t="s">
        <v>427</v>
      </c>
      <c r="B322" s="12" t="s">
        <v>84</v>
      </c>
      <c r="C322" s="6" t="s">
        <v>88</v>
      </c>
      <c r="D322" s="6" t="s">
        <v>289</v>
      </c>
      <c r="E322" s="6"/>
      <c r="F322" s="88">
        <f>SUM(F323:F325)</f>
        <v>741000</v>
      </c>
      <c r="G322" s="88">
        <f>SUM(G323:G325)</f>
        <v>741000</v>
      </c>
    </row>
    <row r="323" spans="1:7" ht="25.5">
      <c r="A323" s="9" t="s">
        <v>257</v>
      </c>
      <c r="B323" s="8" t="s">
        <v>84</v>
      </c>
      <c r="C323" s="7" t="s">
        <v>88</v>
      </c>
      <c r="D323" s="7" t="s">
        <v>289</v>
      </c>
      <c r="E323" s="7" t="s">
        <v>258</v>
      </c>
      <c r="F323" s="180">
        <v>0</v>
      </c>
      <c r="G323" s="180">
        <v>0</v>
      </c>
    </row>
    <row r="324" spans="1:7" ht="12.75">
      <c r="A324" s="11" t="s">
        <v>268</v>
      </c>
      <c r="B324" s="8" t="s">
        <v>84</v>
      </c>
      <c r="C324" s="7" t="s">
        <v>88</v>
      </c>
      <c r="D324" s="7" t="s">
        <v>289</v>
      </c>
      <c r="E324" s="7" t="s">
        <v>269</v>
      </c>
      <c r="F324" s="180">
        <v>289000</v>
      </c>
      <c r="G324" s="180">
        <v>289000</v>
      </c>
    </row>
    <row r="325" spans="1:7" ht="12.75">
      <c r="A325" s="9" t="s">
        <v>503</v>
      </c>
      <c r="B325" s="8" t="s">
        <v>84</v>
      </c>
      <c r="C325" s="7" t="s">
        <v>88</v>
      </c>
      <c r="D325" s="7" t="s">
        <v>289</v>
      </c>
      <c r="E325" s="7" t="s">
        <v>271</v>
      </c>
      <c r="F325" s="180">
        <v>452000</v>
      </c>
      <c r="G325" s="180">
        <v>452000</v>
      </c>
    </row>
    <row r="326" spans="1:7" ht="38.25">
      <c r="A326" s="172" t="s">
        <v>428</v>
      </c>
      <c r="B326" s="173" t="s">
        <v>84</v>
      </c>
      <c r="C326" s="174" t="s">
        <v>88</v>
      </c>
      <c r="D326" s="101" t="s">
        <v>465</v>
      </c>
      <c r="E326" s="174"/>
      <c r="F326" s="183">
        <f>F327</f>
        <v>0</v>
      </c>
      <c r="G326" s="183">
        <f>G327</f>
        <v>0</v>
      </c>
    </row>
    <row r="327" spans="1:7" ht="12.75">
      <c r="A327" s="11" t="s">
        <v>268</v>
      </c>
      <c r="B327" s="8" t="s">
        <v>84</v>
      </c>
      <c r="C327" s="7" t="s">
        <v>88</v>
      </c>
      <c r="D327" s="7" t="s">
        <v>465</v>
      </c>
      <c r="E327" s="7" t="s">
        <v>269</v>
      </c>
      <c r="F327" s="180">
        <v>0</v>
      </c>
      <c r="G327" s="180">
        <v>0</v>
      </c>
    </row>
    <row r="328" spans="1:7" ht="25.5">
      <c r="A328" s="112" t="s">
        <v>504</v>
      </c>
      <c r="B328" s="104" t="s">
        <v>84</v>
      </c>
      <c r="C328" s="101" t="s">
        <v>88</v>
      </c>
      <c r="D328" s="101" t="s">
        <v>343</v>
      </c>
      <c r="E328" s="101"/>
      <c r="F328" s="137">
        <f>F329</f>
        <v>1502167</v>
      </c>
      <c r="G328" s="137">
        <f>G329</f>
        <v>1495376</v>
      </c>
    </row>
    <row r="329" spans="1:7" ht="12.75">
      <c r="A329" s="11" t="s">
        <v>268</v>
      </c>
      <c r="B329" s="8" t="s">
        <v>84</v>
      </c>
      <c r="C329" s="7" t="s">
        <v>88</v>
      </c>
      <c r="D329" s="7" t="s">
        <v>343</v>
      </c>
      <c r="E329" s="7" t="s">
        <v>269</v>
      </c>
      <c r="F329" s="180">
        <v>1502167</v>
      </c>
      <c r="G329" s="180">
        <v>1495376</v>
      </c>
    </row>
    <row r="330" spans="1:7" ht="12.75">
      <c r="A330" s="17" t="s">
        <v>119</v>
      </c>
      <c r="B330" s="33" t="s">
        <v>84</v>
      </c>
      <c r="C330" s="34" t="s">
        <v>89</v>
      </c>
      <c r="D330" s="55"/>
      <c r="E330" s="55"/>
      <c r="F330" s="135">
        <f>F331+F335</f>
        <v>12795000</v>
      </c>
      <c r="G330" s="135">
        <f>G331+G335</f>
        <v>12795000</v>
      </c>
    </row>
    <row r="331" spans="1:7" ht="38.25">
      <c r="A331" s="22" t="s">
        <v>115</v>
      </c>
      <c r="B331" s="37" t="s">
        <v>84</v>
      </c>
      <c r="C331" s="15" t="s">
        <v>89</v>
      </c>
      <c r="D331" s="6" t="s">
        <v>39</v>
      </c>
      <c r="E331" s="15"/>
      <c r="F331" s="88">
        <f>SUM(F332:F334)</f>
        <v>7599000</v>
      </c>
      <c r="G331" s="88">
        <f>SUM(G332:G334)</f>
        <v>7599000</v>
      </c>
    </row>
    <row r="332" spans="1:7" ht="25.5">
      <c r="A332" s="9" t="s">
        <v>257</v>
      </c>
      <c r="B332" s="38" t="s">
        <v>84</v>
      </c>
      <c r="C332" s="16" t="s">
        <v>89</v>
      </c>
      <c r="D332" s="7" t="s">
        <v>39</v>
      </c>
      <c r="E332" s="16" t="s">
        <v>258</v>
      </c>
      <c r="F332" s="180">
        <v>72000</v>
      </c>
      <c r="G332" s="180">
        <v>72000</v>
      </c>
    </row>
    <row r="333" spans="1:7" ht="12.75">
      <c r="A333" s="11" t="s">
        <v>268</v>
      </c>
      <c r="B333" s="38" t="s">
        <v>84</v>
      </c>
      <c r="C333" s="16" t="s">
        <v>89</v>
      </c>
      <c r="D333" s="7" t="s">
        <v>39</v>
      </c>
      <c r="E333" s="16" t="s">
        <v>269</v>
      </c>
      <c r="F333" s="180">
        <v>7227000</v>
      </c>
      <c r="G333" s="180">
        <v>7227000</v>
      </c>
    </row>
    <row r="334" spans="1:7" ht="12.75">
      <c r="A334" s="9" t="s">
        <v>503</v>
      </c>
      <c r="B334" s="38" t="s">
        <v>160</v>
      </c>
      <c r="C334" s="16" t="s">
        <v>89</v>
      </c>
      <c r="D334" s="7" t="s">
        <v>39</v>
      </c>
      <c r="E334" s="16" t="s">
        <v>271</v>
      </c>
      <c r="F334" s="180">
        <v>300000</v>
      </c>
      <c r="G334" s="180">
        <v>300000</v>
      </c>
    </row>
    <row r="335" spans="1:7" ht="38.25">
      <c r="A335" s="28" t="s">
        <v>75</v>
      </c>
      <c r="B335" s="37" t="s">
        <v>84</v>
      </c>
      <c r="C335" s="15" t="s">
        <v>89</v>
      </c>
      <c r="D335" s="6" t="s">
        <v>76</v>
      </c>
      <c r="E335" s="15"/>
      <c r="F335" s="88">
        <f>F336+F337</f>
        <v>5196000</v>
      </c>
      <c r="G335" s="88">
        <f>G336+G337</f>
        <v>5196000</v>
      </c>
    </row>
    <row r="336" spans="1:7" ht="12.75">
      <c r="A336" s="9" t="s">
        <v>478</v>
      </c>
      <c r="B336" s="38" t="s">
        <v>84</v>
      </c>
      <c r="C336" s="16" t="s">
        <v>89</v>
      </c>
      <c r="D336" s="7" t="s">
        <v>76</v>
      </c>
      <c r="E336" s="16" t="s">
        <v>275</v>
      </c>
      <c r="F336" s="180">
        <v>0</v>
      </c>
      <c r="G336" s="180">
        <v>0</v>
      </c>
    </row>
    <row r="337" spans="1:7" ht="12.75">
      <c r="A337" s="9" t="s">
        <v>478</v>
      </c>
      <c r="B337" s="38" t="s">
        <v>84</v>
      </c>
      <c r="C337" s="16" t="s">
        <v>89</v>
      </c>
      <c r="D337" s="7" t="s">
        <v>76</v>
      </c>
      <c r="E337" s="16" t="s">
        <v>275</v>
      </c>
      <c r="F337" s="180">
        <v>5196000</v>
      </c>
      <c r="G337" s="180">
        <v>5196000</v>
      </c>
    </row>
    <row r="338" spans="1:7" ht="12.75">
      <c r="A338" s="17" t="s">
        <v>187</v>
      </c>
      <c r="B338" s="33" t="s">
        <v>84</v>
      </c>
      <c r="C338" s="34" t="s">
        <v>188</v>
      </c>
      <c r="D338" s="55"/>
      <c r="E338" s="55"/>
      <c r="F338" s="135">
        <f>F339+F342+F344+F347</f>
        <v>1362500</v>
      </c>
      <c r="G338" s="135">
        <f>G339+G342+G344+G347</f>
        <v>1362500</v>
      </c>
    </row>
    <row r="339" spans="1:7" ht="38.25">
      <c r="A339" s="28" t="s">
        <v>75</v>
      </c>
      <c r="B339" s="37" t="s">
        <v>84</v>
      </c>
      <c r="C339" s="15" t="s">
        <v>188</v>
      </c>
      <c r="D339" s="6" t="s">
        <v>76</v>
      </c>
      <c r="E339" s="15"/>
      <c r="F339" s="88">
        <f>F340+F341</f>
        <v>53500</v>
      </c>
      <c r="G339" s="88">
        <f>G340+G341</f>
        <v>53500</v>
      </c>
    </row>
    <row r="340" spans="1:7" ht="12.75">
      <c r="A340" s="9" t="s">
        <v>255</v>
      </c>
      <c r="B340" s="8" t="s">
        <v>84</v>
      </c>
      <c r="C340" s="7" t="s">
        <v>188</v>
      </c>
      <c r="D340" s="7" t="s">
        <v>76</v>
      </c>
      <c r="E340" s="7" t="s">
        <v>256</v>
      </c>
      <c r="F340" s="180">
        <v>0</v>
      </c>
      <c r="G340" s="180">
        <v>0</v>
      </c>
    </row>
    <row r="341" spans="1:7" ht="25.5">
      <c r="A341" s="9" t="s">
        <v>257</v>
      </c>
      <c r="B341" s="38" t="s">
        <v>84</v>
      </c>
      <c r="C341" s="16" t="s">
        <v>188</v>
      </c>
      <c r="D341" s="7" t="s">
        <v>76</v>
      </c>
      <c r="E341" s="16" t="s">
        <v>258</v>
      </c>
      <c r="F341" s="180">
        <v>53500</v>
      </c>
      <c r="G341" s="180">
        <v>53500</v>
      </c>
    </row>
    <row r="342" spans="1:7" ht="12.75">
      <c r="A342" s="22" t="s">
        <v>186</v>
      </c>
      <c r="B342" s="37" t="s">
        <v>84</v>
      </c>
      <c r="C342" s="15" t="s">
        <v>188</v>
      </c>
      <c r="D342" s="6" t="s">
        <v>40</v>
      </c>
      <c r="E342" s="15"/>
      <c r="F342" s="88">
        <f>F343</f>
        <v>200000</v>
      </c>
      <c r="G342" s="88">
        <f>G343</f>
        <v>200000</v>
      </c>
    </row>
    <row r="343" spans="1:7" ht="25.5">
      <c r="A343" s="9" t="s">
        <v>257</v>
      </c>
      <c r="B343" s="38" t="s">
        <v>84</v>
      </c>
      <c r="C343" s="16" t="s">
        <v>188</v>
      </c>
      <c r="D343" s="7" t="s">
        <v>40</v>
      </c>
      <c r="E343" s="16" t="s">
        <v>258</v>
      </c>
      <c r="F343" s="180">
        <v>200000</v>
      </c>
      <c r="G343" s="180">
        <v>200000</v>
      </c>
    </row>
    <row r="344" spans="1:7" ht="12.75">
      <c r="A344" s="28" t="s">
        <v>312</v>
      </c>
      <c r="B344" s="37" t="s">
        <v>84</v>
      </c>
      <c r="C344" s="15" t="s">
        <v>188</v>
      </c>
      <c r="D344" s="6" t="s">
        <v>315</v>
      </c>
      <c r="E344" s="15"/>
      <c r="F344" s="88">
        <f>SUM(F345:F346)</f>
        <v>1059000</v>
      </c>
      <c r="G344" s="88">
        <f>SUM(G345:G346)</f>
        <v>1059000</v>
      </c>
    </row>
    <row r="345" spans="1:7" ht="12.75">
      <c r="A345" s="9" t="s">
        <v>255</v>
      </c>
      <c r="B345" s="8" t="s">
        <v>84</v>
      </c>
      <c r="C345" s="7" t="s">
        <v>188</v>
      </c>
      <c r="D345" s="7" t="s">
        <v>315</v>
      </c>
      <c r="E345" s="7" t="s">
        <v>256</v>
      </c>
      <c r="F345" s="180">
        <f>736600+222400</f>
        <v>959000</v>
      </c>
      <c r="G345" s="180">
        <v>959000</v>
      </c>
    </row>
    <row r="346" spans="1:7" ht="25.5">
      <c r="A346" s="9" t="s">
        <v>257</v>
      </c>
      <c r="B346" s="8" t="s">
        <v>84</v>
      </c>
      <c r="C346" s="7" t="s">
        <v>188</v>
      </c>
      <c r="D346" s="7" t="s">
        <v>315</v>
      </c>
      <c r="E346" s="7" t="s">
        <v>258</v>
      </c>
      <c r="F346" s="180">
        <v>100000</v>
      </c>
      <c r="G346" s="180">
        <v>100000</v>
      </c>
    </row>
    <row r="347" spans="1:7" ht="12.75">
      <c r="A347" s="28" t="s">
        <v>294</v>
      </c>
      <c r="B347" s="37" t="s">
        <v>84</v>
      </c>
      <c r="C347" s="15" t="s">
        <v>188</v>
      </c>
      <c r="D347" s="6" t="s">
        <v>295</v>
      </c>
      <c r="E347" s="15"/>
      <c r="F347" s="88">
        <f>F348</f>
        <v>50000</v>
      </c>
      <c r="G347" s="88">
        <f>G348</f>
        <v>50000</v>
      </c>
    </row>
    <row r="348" spans="1:7" ht="25.5">
      <c r="A348" s="9" t="s">
        <v>257</v>
      </c>
      <c r="B348" s="8" t="s">
        <v>84</v>
      </c>
      <c r="C348" s="7" t="s">
        <v>188</v>
      </c>
      <c r="D348" s="7" t="s">
        <v>295</v>
      </c>
      <c r="E348" s="7" t="s">
        <v>258</v>
      </c>
      <c r="F348" s="180">
        <v>50000</v>
      </c>
      <c r="G348" s="180">
        <v>50000</v>
      </c>
    </row>
    <row r="349" spans="1:7" ht="12.75">
      <c r="A349" s="56" t="s">
        <v>120</v>
      </c>
      <c r="B349" s="57" t="s">
        <v>108</v>
      </c>
      <c r="C349" s="57"/>
      <c r="D349" s="43"/>
      <c r="E349" s="57"/>
      <c r="F349" s="141">
        <f>F350+F356+F362+F368</f>
        <v>14962250</v>
      </c>
      <c r="G349" s="141">
        <f>G350+G356+G362+G368</f>
        <v>14919500</v>
      </c>
    </row>
    <row r="350" spans="1:7" ht="12.75">
      <c r="A350" s="91" t="s">
        <v>246</v>
      </c>
      <c r="B350" s="13" t="s">
        <v>108</v>
      </c>
      <c r="C350" s="49" t="s">
        <v>79</v>
      </c>
      <c r="D350" s="34"/>
      <c r="E350" s="49"/>
      <c r="F350" s="135">
        <f>F351</f>
        <v>14362250</v>
      </c>
      <c r="G350" s="135">
        <f>G351</f>
        <v>14339500</v>
      </c>
    </row>
    <row r="351" spans="1:7" ht="25.5">
      <c r="A351" s="27" t="s">
        <v>505</v>
      </c>
      <c r="B351" s="58" t="s">
        <v>108</v>
      </c>
      <c r="C351" s="14" t="s">
        <v>79</v>
      </c>
      <c r="D351" s="14" t="s">
        <v>10</v>
      </c>
      <c r="E351" s="14"/>
      <c r="F351" s="89">
        <f>F352+F354</f>
        <v>14362250</v>
      </c>
      <c r="G351" s="89">
        <f>G352+G354</f>
        <v>14339500</v>
      </c>
    </row>
    <row r="352" spans="1:7" ht="25.5">
      <c r="A352" s="22" t="s">
        <v>433</v>
      </c>
      <c r="B352" s="12" t="s">
        <v>108</v>
      </c>
      <c r="C352" s="6" t="s">
        <v>79</v>
      </c>
      <c r="D352" s="6" t="s">
        <v>303</v>
      </c>
      <c r="E352" s="6"/>
      <c r="F352" s="88">
        <f>F353</f>
        <v>4287250</v>
      </c>
      <c r="G352" s="88">
        <f>G353</f>
        <v>4264500</v>
      </c>
    </row>
    <row r="353" spans="1:7" ht="12.75">
      <c r="A353" s="9" t="s">
        <v>503</v>
      </c>
      <c r="B353" s="8" t="s">
        <v>108</v>
      </c>
      <c r="C353" s="7" t="s">
        <v>79</v>
      </c>
      <c r="D353" s="7" t="s">
        <v>303</v>
      </c>
      <c r="E353" s="7" t="s">
        <v>271</v>
      </c>
      <c r="F353" s="180">
        <v>4287250</v>
      </c>
      <c r="G353" s="180">
        <v>4264500</v>
      </c>
    </row>
    <row r="354" spans="1:7" ht="12.75">
      <c r="A354" s="22" t="s">
        <v>247</v>
      </c>
      <c r="B354" s="12" t="s">
        <v>108</v>
      </c>
      <c r="C354" s="6" t="s">
        <v>79</v>
      </c>
      <c r="D354" s="6" t="s">
        <v>248</v>
      </c>
      <c r="E354" s="6"/>
      <c r="F354" s="88">
        <f>F355</f>
        <v>10075000</v>
      </c>
      <c r="G354" s="88">
        <f>G355</f>
        <v>10075000</v>
      </c>
    </row>
    <row r="355" spans="1:7" ht="12.75">
      <c r="A355" s="9" t="s">
        <v>270</v>
      </c>
      <c r="B355" s="8" t="s">
        <v>108</v>
      </c>
      <c r="C355" s="7" t="s">
        <v>79</v>
      </c>
      <c r="D355" s="7" t="s">
        <v>248</v>
      </c>
      <c r="E355" s="7" t="s">
        <v>271</v>
      </c>
      <c r="F355" s="180">
        <v>10075000</v>
      </c>
      <c r="G355" s="180">
        <v>10075000</v>
      </c>
    </row>
    <row r="356" spans="1:7" ht="12.75">
      <c r="A356" s="92" t="s">
        <v>345</v>
      </c>
      <c r="B356" s="93" t="s">
        <v>108</v>
      </c>
      <c r="C356" s="94" t="s">
        <v>86</v>
      </c>
      <c r="D356" s="7"/>
      <c r="E356" s="7"/>
      <c r="F356" s="116">
        <f>F357+F360</f>
        <v>0</v>
      </c>
      <c r="G356" s="116">
        <f>G357+G360</f>
        <v>0</v>
      </c>
    </row>
    <row r="357" spans="1:7" ht="38.25">
      <c r="A357" s="115" t="s">
        <v>506</v>
      </c>
      <c r="B357" s="58" t="s">
        <v>108</v>
      </c>
      <c r="C357" s="14" t="s">
        <v>86</v>
      </c>
      <c r="D357" s="14" t="s">
        <v>347</v>
      </c>
      <c r="E357" s="14"/>
      <c r="F357" s="89">
        <f>F358</f>
        <v>0</v>
      </c>
      <c r="G357" s="89">
        <f>G358</f>
        <v>0</v>
      </c>
    </row>
    <row r="358" spans="1:7" ht="25.5">
      <c r="A358" s="22" t="s">
        <v>507</v>
      </c>
      <c r="B358" s="12" t="s">
        <v>108</v>
      </c>
      <c r="C358" s="6" t="s">
        <v>86</v>
      </c>
      <c r="D358" s="6" t="s">
        <v>349</v>
      </c>
      <c r="E358" s="6"/>
      <c r="F358" s="88">
        <f>F359</f>
        <v>0</v>
      </c>
      <c r="G358" s="88">
        <f>G359</f>
        <v>0</v>
      </c>
    </row>
    <row r="359" spans="1:7" ht="12.75">
      <c r="A359" s="9" t="s">
        <v>270</v>
      </c>
      <c r="B359" s="8" t="s">
        <v>108</v>
      </c>
      <c r="C359" s="7" t="s">
        <v>86</v>
      </c>
      <c r="D359" s="7" t="s">
        <v>349</v>
      </c>
      <c r="E359" s="7" t="s">
        <v>271</v>
      </c>
      <c r="F359" s="180">
        <v>0</v>
      </c>
      <c r="G359" s="180">
        <v>0</v>
      </c>
    </row>
    <row r="360" spans="1:7" ht="38.25">
      <c r="A360" s="22" t="s">
        <v>508</v>
      </c>
      <c r="B360" s="12" t="s">
        <v>108</v>
      </c>
      <c r="C360" s="6" t="s">
        <v>86</v>
      </c>
      <c r="D360" s="6" t="s">
        <v>467</v>
      </c>
      <c r="E360" s="6"/>
      <c r="F360" s="88">
        <f>F361</f>
        <v>0</v>
      </c>
      <c r="G360" s="88">
        <f>G361</f>
        <v>0</v>
      </c>
    </row>
    <row r="361" spans="1:7" ht="12.75">
      <c r="A361" s="9" t="s">
        <v>270</v>
      </c>
      <c r="B361" s="8" t="s">
        <v>108</v>
      </c>
      <c r="C361" s="7" t="s">
        <v>86</v>
      </c>
      <c r="D361" s="7" t="s">
        <v>467</v>
      </c>
      <c r="E361" s="7" t="s">
        <v>271</v>
      </c>
      <c r="F361" s="180">
        <v>0</v>
      </c>
      <c r="G361" s="180">
        <v>0</v>
      </c>
    </row>
    <row r="362" spans="1:7" ht="12.75">
      <c r="A362" s="92" t="s">
        <v>280</v>
      </c>
      <c r="B362" s="93" t="s">
        <v>108</v>
      </c>
      <c r="C362" s="94" t="s">
        <v>88</v>
      </c>
      <c r="D362" s="7"/>
      <c r="E362" s="7"/>
      <c r="F362" s="116">
        <f>F366+F364</f>
        <v>500000</v>
      </c>
      <c r="G362" s="116">
        <f>G366+G364</f>
        <v>500000</v>
      </c>
    </row>
    <row r="363" spans="1:7" ht="25.5">
      <c r="A363" s="27" t="s">
        <v>505</v>
      </c>
      <c r="B363" s="58" t="s">
        <v>108</v>
      </c>
      <c r="C363" s="14" t="s">
        <v>88</v>
      </c>
      <c r="D363" s="14" t="s">
        <v>10</v>
      </c>
      <c r="E363" s="14"/>
      <c r="F363" s="89">
        <f>F364+F366</f>
        <v>500000</v>
      </c>
      <c r="G363" s="89">
        <f>G364+G366</f>
        <v>500000</v>
      </c>
    </row>
    <row r="364" spans="1:7" ht="38.25">
      <c r="A364" s="22" t="s">
        <v>509</v>
      </c>
      <c r="B364" s="12" t="s">
        <v>108</v>
      </c>
      <c r="C364" s="6" t="s">
        <v>88</v>
      </c>
      <c r="D364" s="6" t="s">
        <v>467</v>
      </c>
      <c r="E364" s="6"/>
      <c r="F364" s="88">
        <f>F365</f>
        <v>0</v>
      </c>
      <c r="G364" s="88">
        <f>G365</f>
        <v>0</v>
      </c>
    </row>
    <row r="365" spans="1:7" ht="12.75">
      <c r="A365" s="9" t="s">
        <v>270</v>
      </c>
      <c r="B365" s="8" t="s">
        <v>108</v>
      </c>
      <c r="C365" s="7" t="s">
        <v>88</v>
      </c>
      <c r="D365" s="7" t="s">
        <v>467</v>
      </c>
      <c r="E365" s="7" t="s">
        <v>271</v>
      </c>
      <c r="F365" s="180">
        <v>0</v>
      </c>
      <c r="G365" s="180">
        <v>0</v>
      </c>
    </row>
    <row r="366" spans="1:7" ht="51">
      <c r="A366" s="22" t="s">
        <v>301</v>
      </c>
      <c r="B366" s="12" t="s">
        <v>108</v>
      </c>
      <c r="C366" s="6" t="s">
        <v>88</v>
      </c>
      <c r="D366" s="6" t="s">
        <v>510</v>
      </c>
      <c r="E366" s="6"/>
      <c r="F366" s="88">
        <f>F367</f>
        <v>500000</v>
      </c>
      <c r="G366" s="88">
        <f>G367</f>
        <v>500000</v>
      </c>
    </row>
    <row r="367" spans="1:7" ht="12.75">
      <c r="A367" s="9" t="s">
        <v>270</v>
      </c>
      <c r="B367" s="8" t="s">
        <v>108</v>
      </c>
      <c r="C367" s="7" t="s">
        <v>88</v>
      </c>
      <c r="D367" s="7" t="s">
        <v>510</v>
      </c>
      <c r="E367" s="7" t="s">
        <v>271</v>
      </c>
      <c r="F367" s="180">
        <v>500000</v>
      </c>
      <c r="G367" s="180">
        <v>500000</v>
      </c>
    </row>
    <row r="368" spans="1:7" ht="12.75">
      <c r="A368" s="17" t="s">
        <v>126</v>
      </c>
      <c r="B368" s="13" t="s">
        <v>108</v>
      </c>
      <c r="C368" s="49" t="s">
        <v>85</v>
      </c>
      <c r="D368" s="34"/>
      <c r="E368" s="49"/>
      <c r="F368" s="135">
        <f>F369</f>
        <v>100000</v>
      </c>
      <c r="G368" s="135">
        <f>G369</f>
        <v>80000</v>
      </c>
    </row>
    <row r="369" spans="1:7" ht="25.5">
      <c r="A369" s="27" t="s">
        <v>505</v>
      </c>
      <c r="B369" s="58" t="s">
        <v>108</v>
      </c>
      <c r="C369" s="14" t="s">
        <v>85</v>
      </c>
      <c r="D369" s="14" t="s">
        <v>10</v>
      </c>
      <c r="E369" s="14"/>
      <c r="F369" s="89">
        <f>F370</f>
        <v>100000</v>
      </c>
      <c r="G369" s="89">
        <f>G370</f>
        <v>80000</v>
      </c>
    </row>
    <row r="370" spans="1:7" ht="25.5">
      <c r="A370" s="22" t="s">
        <v>511</v>
      </c>
      <c r="B370" s="12" t="s">
        <v>108</v>
      </c>
      <c r="C370" s="6" t="s">
        <v>85</v>
      </c>
      <c r="D370" s="6" t="s">
        <v>41</v>
      </c>
      <c r="E370" s="6"/>
      <c r="F370" s="88">
        <f>F372+F371</f>
        <v>100000</v>
      </c>
      <c r="G370" s="88">
        <f>G372+G371</f>
        <v>80000</v>
      </c>
    </row>
    <row r="371" spans="1:7" ht="25.5">
      <c r="A371" s="9" t="s">
        <v>257</v>
      </c>
      <c r="B371" s="8" t="s">
        <v>108</v>
      </c>
      <c r="C371" s="7" t="s">
        <v>85</v>
      </c>
      <c r="D371" s="7" t="s">
        <v>41</v>
      </c>
      <c r="E371" s="7" t="s">
        <v>258</v>
      </c>
      <c r="F371" s="180">
        <v>100000</v>
      </c>
      <c r="G371" s="180">
        <v>80000</v>
      </c>
    </row>
    <row r="372" spans="1:7" ht="12.75">
      <c r="A372" s="9" t="s">
        <v>270</v>
      </c>
      <c r="B372" s="8" t="s">
        <v>108</v>
      </c>
      <c r="C372" s="7" t="s">
        <v>85</v>
      </c>
      <c r="D372" s="7" t="s">
        <v>41</v>
      </c>
      <c r="E372" s="7" t="s">
        <v>271</v>
      </c>
      <c r="F372" s="180">
        <v>0</v>
      </c>
      <c r="G372" s="180">
        <v>0</v>
      </c>
    </row>
    <row r="373" spans="1:7" ht="12.75">
      <c r="A373" s="56" t="s">
        <v>121</v>
      </c>
      <c r="B373" s="57" t="s">
        <v>83</v>
      </c>
      <c r="C373" s="57"/>
      <c r="D373" s="43"/>
      <c r="E373" s="57"/>
      <c r="F373" s="141">
        <f aca="true" t="shared" si="1" ref="F373:G375">F374</f>
        <v>600000</v>
      </c>
      <c r="G373" s="141">
        <f t="shared" si="1"/>
        <v>600000</v>
      </c>
    </row>
    <row r="374" spans="1:7" ht="12.75">
      <c r="A374" s="17" t="s">
        <v>104</v>
      </c>
      <c r="B374" s="13" t="s">
        <v>83</v>
      </c>
      <c r="C374" s="49" t="s">
        <v>86</v>
      </c>
      <c r="D374" s="34"/>
      <c r="E374" s="49"/>
      <c r="F374" s="135">
        <f t="shared" si="1"/>
        <v>600000</v>
      </c>
      <c r="G374" s="135">
        <f t="shared" si="1"/>
        <v>600000</v>
      </c>
    </row>
    <row r="375" spans="1:7" ht="25.5">
      <c r="A375" s="29" t="s">
        <v>193</v>
      </c>
      <c r="B375" s="59" t="s">
        <v>83</v>
      </c>
      <c r="C375" s="60" t="s">
        <v>86</v>
      </c>
      <c r="D375" s="60" t="s">
        <v>42</v>
      </c>
      <c r="E375" s="60"/>
      <c r="F375" s="89">
        <f t="shared" si="1"/>
        <v>600000</v>
      </c>
      <c r="G375" s="89">
        <f t="shared" si="1"/>
        <v>600000</v>
      </c>
    </row>
    <row r="376" spans="1:7" ht="12.75">
      <c r="A376" s="9" t="s">
        <v>276</v>
      </c>
      <c r="B376" s="8" t="s">
        <v>83</v>
      </c>
      <c r="C376" s="7" t="s">
        <v>86</v>
      </c>
      <c r="D376" s="7" t="s">
        <v>42</v>
      </c>
      <c r="E376" s="7" t="s">
        <v>277</v>
      </c>
      <c r="F376" s="180">
        <v>600000</v>
      </c>
      <c r="G376" s="180">
        <v>600000</v>
      </c>
    </row>
    <row r="377" spans="1:7" ht="15.75">
      <c r="A377" s="47" t="s">
        <v>118</v>
      </c>
      <c r="B377" s="53" t="s">
        <v>116</v>
      </c>
      <c r="C377" s="41"/>
      <c r="D377" s="41"/>
      <c r="E377" s="41"/>
      <c r="F377" s="139">
        <f aca="true" t="shared" si="2" ref="F377:G379">F378</f>
        <v>3900000</v>
      </c>
      <c r="G377" s="139">
        <f t="shared" si="2"/>
        <v>3900000</v>
      </c>
    </row>
    <row r="378" spans="1:7" ht="12.75">
      <c r="A378" s="17" t="s">
        <v>161</v>
      </c>
      <c r="B378" s="33" t="s">
        <v>116</v>
      </c>
      <c r="C378" s="46" t="s">
        <v>79</v>
      </c>
      <c r="D378" s="46"/>
      <c r="E378" s="46"/>
      <c r="F378" s="135">
        <f t="shared" si="2"/>
        <v>3900000</v>
      </c>
      <c r="G378" s="135">
        <f t="shared" si="2"/>
        <v>3900000</v>
      </c>
    </row>
    <row r="379" spans="1:7" ht="12.75">
      <c r="A379" s="22" t="s">
        <v>161</v>
      </c>
      <c r="B379" s="12" t="s">
        <v>116</v>
      </c>
      <c r="C379" s="6" t="s">
        <v>79</v>
      </c>
      <c r="D379" s="6" t="s">
        <v>43</v>
      </c>
      <c r="E379" s="6"/>
      <c r="F379" s="88">
        <f t="shared" si="2"/>
        <v>3900000</v>
      </c>
      <c r="G379" s="88">
        <f t="shared" si="2"/>
        <v>3900000</v>
      </c>
    </row>
    <row r="380" spans="1:7" ht="12.75">
      <c r="A380" s="11" t="s">
        <v>161</v>
      </c>
      <c r="B380" s="8" t="s">
        <v>116</v>
      </c>
      <c r="C380" s="7" t="s">
        <v>79</v>
      </c>
      <c r="D380" s="7" t="s">
        <v>43</v>
      </c>
      <c r="E380" s="7" t="s">
        <v>162</v>
      </c>
      <c r="F380" s="180">
        <v>3900000</v>
      </c>
      <c r="G380" s="180">
        <v>3900000</v>
      </c>
    </row>
    <row r="381" spans="1:7" ht="25.5">
      <c r="A381" s="56" t="s">
        <v>122</v>
      </c>
      <c r="B381" s="61" t="s">
        <v>110</v>
      </c>
      <c r="C381" s="43"/>
      <c r="D381" s="43"/>
      <c r="E381" s="43"/>
      <c r="F381" s="141">
        <f>F382+F387</f>
        <v>8725000</v>
      </c>
      <c r="G381" s="141">
        <f>G382+G387</f>
        <v>8725000</v>
      </c>
    </row>
    <row r="382" spans="1:7" ht="25.5">
      <c r="A382" s="32" t="s">
        <v>123</v>
      </c>
      <c r="B382" s="33" t="s">
        <v>110</v>
      </c>
      <c r="C382" s="46" t="s">
        <v>79</v>
      </c>
      <c r="D382" s="46"/>
      <c r="E382" s="46"/>
      <c r="F382" s="135">
        <f>F385+F383</f>
        <v>8725000</v>
      </c>
      <c r="G382" s="135">
        <f>G385+G383</f>
        <v>8725000</v>
      </c>
    </row>
    <row r="383" spans="1:7" ht="25.5">
      <c r="A383" s="30" t="s">
        <v>111</v>
      </c>
      <c r="B383" s="62" t="s">
        <v>110</v>
      </c>
      <c r="C383" s="62" t="s">
        <v>79</v>
      </c>
      <c r="D383" s="62" t="s">
        <v>45</v>
      </c>
      <c r="E383" s="44"/>
      <c r="F383" s="88">
        <f>F384</f>
        <v>4025000</v>
      </c>
      <c r="G383" s="88">
        <f>G384</f>
        <v>4025000</v>
      </c>
    </row>
    <row r="384" spans="1:7" ht="12.75">
      <c r="A384" s="31" t="s">
        <v>278</v>
      </c>
      <c r="B384" s="8" t="s">
        <v>110</v>
      </c>
      <c r="C384" s="45" t="s">
        <v>79</v>
      </c>
      <c r="D384" s="63" t="s">
        <v>45</v>
      </c>
      <c r="E384" s="45" t="s">
        <v>279</v>
      </c>
      <c r="F384" s="180">
        <v>4025000</v>
      </c>
      <c r="G384" s="180">
        <v>4025000</v>
      </c>
    </row>
    <row r="385" spans="1:7" ht="12.75">
      <c r="A385" s="30" t="s">
        <v>112</v>
      </c>
      <c r="B385" s="62" t="s">
        <v>110</v>
      </c>
      <c r="C385" s="62" t="s">
        <v>79</v>
      </c>
      <c r="D385" s="62" t="s">
        <v>44</v>
      </c>
      <c r="E385" s="44"/>
      <c r="F385" s="88">
        <f>F386</f>
        <v>4700000</v>
      </c>
      <c r="G385" s="88">
        <f>G386</f>
        <v>4700000</v>
      </c>
    </row>
    <row r="386" spans="1:7" ht="12.75">
      <c r="A386" s="31" t="s">
        <v>278</v>
      </c>
      <c r="B386" s="8" t="s">
        <v>110</v>
      </c>
      <c r="C386" s="45" t="s">
        <v>79</v>
      </c>
      <c r="D386" s="63" t="s">
        <v>44</v>
      </c>
      <c r="E386" s="45" t="s">
        <v>279</v>
      </c>
      <c r="F386" s="180">
        <v>4700000</v>
      </c>
      <c r="G386" s="180">
        <v>4700000</v>
      </c>
    </row>
    <row r="387" spans="1:7" ht="12.75">
      <c r="A387" s="32" t="s">
        <v>281</v>
      </c>
      <c r="B387" s="33" t="s">
        <v>110</v>
      </c>
      <c r="C387" s="46" t="s">
        <v>88</v>
      </c>
      <c r="D387" s="46"/>
      <c r="E387" s="46"/>
      <c r="F387" s="184">
        <f>F388</f>
        <v>0</v>
      </c>
      <c r="G387" s="184">
        <f>G388</f>
        <v>0</v>
      </c>
    </row>
    <row r="388" spans="1:7" ht="33.75" customHeight="1">
      <c r="A388" s="95" t="s">
        <v>282</v>
      </c>
      <c r="B388" s="175" t="s">
        <v>110</v>
      </c>
      <c r="C388" s="175" t="s">
        <v>88</v>
      </c>
      <c r="D388" s="175" t="s">
        <v>283</v>
      </c>
      <c r="E388" s="176"/>
      <c r="F388" s="185">
        <f>F389+F390</f>
        <v>0</v>
      </c>
      <c r="G388" s="185">
        <f>G389+G390</f>
        <v>0</v>
      </c>
    </row>
    <row r="389" spans="1:7" ht="12.75">
      <c r="A389" s="31" t="s">
        <v>284</v>
      </c>
      <c r="B389" s="8" t="s">
        <v>110</v>
      </c>
      <c r="C389" s="45" t="s">
        <v>88</v>
      </c>
      <c r="D389" s="63" t="s">
        <v>283</v>
      </c>
      <c r="E389" s="45" t="s">
        <v>285</v>
      </c>
      <c r="F389" s="186">
        <v>0</v>
      </c>
      <c r="G389" s="186">
        <v>0</v>
      </c>
    </row>
    <row r="390" spans="1:7" ht="13.5" thickBot="1">
      <c r="A390" s="177" t="s">
        <v>143</v>
      </c>
      <c r="B390" s="8" t="s">
        <v>110</v>
      </c>
      <c r="C390" s="45" t="s">
        <v>88</v>
      </c>
      <c r="D390" s="63" t="s">
        <v>283</v>
      </c>
      <c r="E390" s="45" t="s">
        <v>129</v>
      </c>
      <c r="F390" s="186">
        <v>0</v>
      </c>
      <c r="G390" s="186">
        <v>0</v>
      </c>
    </row>
    <row r="391" spans="1:7" ht="16.5" thickBot="1">
      <c r="A391" s="178" t="s">
        <v>95</v>
      </c>
      <c r="B391" s="106"/>
      <c r="C391" s="106"/>
      <c r="D391" s="106"/>
      <c r="E391" s="106"/>
      <c r="F391" s="156">
        <f>F13+F80+F84+F92+F102+F153+F287+F312+F349+F373+F377+F381</f>
        <v>427677816.66999996</v>
      </c>
      <c r="G391" s="156">
        <f>G13+G80+G84+G92+G102+G153+G287+G312+G349+G373+G377+G381</f>
        <v>424277753.8</v>
      </c>
    </row>
  </sheetData>
  <sheetProtection/>
  <mergeCells count="11">
    <mergeCell ref="D7:D12"/>
    <mergeCell ref="E7:E12"/>
    <mergeCell ref="F7:F12"/>
    <mergeCell ref="G7:G12"/>
    <mergeCell ref="E1:I1"/>
    <mergeCell ref="E2:I2"/>
    <mergeCell ref="E3:I3"/>
    <mergeCell ref="A5:G5"/>
    <mergeCell ref="A7:A12"/>
    <mergeCell ref="B7:B12"/>
    <mergeCell ref="C7:C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 Windows</cp:lastModifiedBy>
  <cp:lastPrinted>2021-11-12T13:07:45Z</cp:lastPrinted>
  <dcterms:created xsi:type="dcterms:W3CDTF">2004-09-08T10:28:32Z</dcterms:created>
  <dcterms:modified xsi:type="dcterms:W3CDTF">2021-11-29T09:49:42Z</dcterms:modified>
  <cp:category/>
  <cp:version/>
  <cp:contentType/>
  <cp:contentStatus/>
</cp:coreProperties>
</file>