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45" tabRatio="753" activeTab="2"/>
  </bookViews>
  <sheets>
    <sheet name="ДОХ" sheetId="1" r:id="rId1"/>
    <sheet name="РАСХ" sheetId="2" r:id="rId2"/>
    <sheet name="ИСТ" sheetId="3" r:id="rId3"/>
  </sheets>
  <definedNames>
    <definedName name="_xlnm.Print_Titles" localSheetId="1">'РАСХ'!$6:$11</definedName>
  </definedNames>
  <calcPr fullCalcOnLoad="1"/>
</workbook>
</file>

<file path=xl/sharedStrings.xml><?xml version="1.0" encoding="utf-8"?>
<sst xmlns="http://schemas.openxmlformats.org/spreadsheetml/2006/main" count="1002" uniqueCount="224">
  <si>
    <t xml:space="preserve"> 00</t>
  </si>
  <si>
    <t>Обеспечение деятельности подведомственных учреждений</t>
  </si>
  <si>
    <t>Центральный аппарат</t>
  </si>
  <si>
    <t>Наименование</t>
  </si>
  <si>
    <t>Раздел</t>
  </si>
  <si>
    <t>01</t>
  </si>
  <si>
    <t>08</t>
  </si>
  <si>
    <t>05</t>
  </si>
  <si>
    <t>02</t>
  </si>
  <si>
    <t>Подраздел</t>
  </si>
  <si>
    <t>03</t>
  </si>
  <si>
    <t>04</t>
  </si>
  <si>
    <t>Общегосударственные вопросы</t>
  </si>
  <si>
    <t xml:space="preserve">       ИТОГО РАСХОДОВ:</t>
  </si>
  <si>
    <t>Целевая статья</t>
  </si>
  <si>
    <t>Вид расходов</t>
  </si>
  <si>
    <t>001</t>
  </si>
  <si>
    <t>440</t>
  </si>
  <si>
    <t>00</t>
  </si>
  <si>
    <t>Руководство и управление в сфере установленных функций</t>
  </si>
  <si>
    <t>Культура</t>
  </si>
  <si>
    <t>Жилищно-коммунальное хозяйство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</si>
  <si>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</si>
  <si>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Функционирование высшего должностного лица субъекта РФ и органа местного самоуправления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</si>
  <si>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</si>
  <si>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</si>
  <si>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</si>
  <si>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Администрация Вешкельского сельского поселения</t>
  </si>
  <si>
    <t>Код администратора</t>
  </si>
  <si>
    <t>028</t>
  </si>
  <si>
    <t>Благоустройство</t>
  </si>
  <si>
    <t>600</t>
  </si>
  <si>
    <t>Уличное освещение</t>
  </si>
  <si>
    <t>002</t>
  </si>
  <si>
    <t>Глава муниципального образования</t>
  </si>
  <si>
    <t>Выполнение функций органами местного самоуправления</t>
  </si>
  <si>
    <t>500</t>
  </si>
  <si>
    <t>36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</si>
  <si>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</si>
  <si>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99</t>
  </si>
  <si>
    <t>Выполнение функций бюджетными учреждениями</t>
  </si>
  <si>
    <t>Иные межбюджетные трансферты</t>
  </si>
  <si>
    <t>017</t>
  </si>
  <si>
    <t>Выполнение функций бюджетными учреждениями (за счет средств от предпринимательской деятельности)</t>
  </si>
  <si>
    <t>(рублей)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</si>
  <si>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формирований на территории поселения</t>
  </si>
  <si>
    <t xml:space="preserve">Средства, передаваемые бюджету муниципального района на формирование и исполнение бюджета поселения </t>
  </si>
  <si>
    <t xml:space="preserve">Культура и кинематография </t>
  </si>
  <si>
    <t xml:space="preserve">Дворцы и дома культуры, другие учреждения культуры </t>
  </si>
  <si>
    <t>Библиотеки</t>
  </si>
  <si>
    <t>442</t>
  </si>
  <si>
    <t xml:space="preserve">Средства, передаваемые бюджету муниципального района на организацию библиотечного обслуживания населения, комплектование библиотечных фондов библиотек поселения </t>
  </si>
  <si>
    <t>Другие общегосударственные вопросы</t>
  </si>
  <si>
    <t>13</t>
  </si>
  <si>
    <t>Целевые программы муниципальных образований</t>
  </si>
  <si>
    <t>795</t>
  </si>
  <si>
    <t>Выполнение функций органами местного самоуправления (Программа "Энергосбережение на территории МО "Вешкельское сельское поселение" на 2010-2014 годы")</t>
  </si>
  <si>
    <t>Пенсионное обеспечение</t>
  </si>
  <si>
    <t>10</t>
  </si>
  <si>
    <t>Доплаты к пенсиям, дополнительное пенсионное обеспечение</t>
  </si>
  <si>
    <t>491</t>
  </si>
  <si>
    <t>Доплаты к пенсиям муниципальных служащих</t>
  </si>
  <si>
    <t>80</t>
  </si>
  <si>
    <t>Социальные выплаты</t>
  </si>
  <si>
    <t>005</t>
  </si>
  <si>
    <t>Социальная политика</t>
  </si>
  <si>
    <t>рублей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</si>
  <si>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</si>
  <si>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</si>
  <si>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</si>
  <si>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Админи-стратор</t>
  </si>
  <si>
    <t>Груп-па</t>
  </si>
  <si>
    <t>Под-группа</t>
  </si>
  <si>
    <t>Статья</t>
  </si>
  <si>
    <t>Подст-атья</t>
  </si>
  <si>
    <t>Эле-мент</t>
  </si>
  <si>
    <t>Програм-ма</t>
  </si>
  <si>
    <t>Эк.кл.</t>
  </si>
  <si>
    <t>I.</t>
  </si>
  <si>
    <t>ДОХОДЫ</t>
  </si>
  <si>
    <t>000</t>
  </si>
  <si>
    <t>0000</t>
  </si>
  <si>
    <t>1.</t>
  </si>
  <si>
    <t>НАЛОГИ НА ПРИБЫЛЬ, ДОХОДЫ</t>
  </si>
  <si>
    <t>1.1.</t>
  </si>
  <si>
    <t>Налог на доходы физических лиц</t>
  </si>
  <si>
    <t>182</t>
  </si>
  <si>
    <t>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</si>
  <si>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</si>
  <si>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</si>
  <si>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</si>
  <si>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021</t>
  </si>
  <si>
    <t>НАЛОГИ НА СОВОКУПНЫЙ ДОХОД</t>
  </si>
  <si>
    <t>1</t>
  </si>
  <si>
    <t>Единый сельскохозяйственный налог</t>
  </si>
  <si>
    <t>2.</t>
  </si>
  <si>
    <t>НАЛОГИ НА ИМУЩЕСТВО</t>
  </si>
  <si>
    <t>06</t>
  </si>
  <si>
    <t>2.1.</t>
  </si>
  <si>
    <t>Налог на имущество физических лиц</t>
  </si>
  <si>
    <t>Налог на имущество физических лиц,зачисляемый в бюджеты поселений</t>
  </si>
  <si>
    <t>030</t>
  </si>
  <si>
    <t>2.2.</t>
  </si>
  <si>
    <t>Земельный налог</t>
  </si>
  <si>
    <t>Земельный налог, взимаемый по ставке, установленной подпунктом 1 пункта 1 статьи 394 Налогового кодекса Российской Федерации ,и применяемой к объекту налогообложения, расположенному в границах поселения</t>
  </si>
  <si>
    <t>013</t>
  </si>
  <si>
    <t>023</t>
  </si>
  <si>
    <t>3.</t>
  </si>
  <si>
    <t>ГОСУДАРСТВЕННАЯ ПОШЛИНА</t>
  </si>
  <si>
    <t>3.1.</t>
  </si>
  <si>
    <t>Государственная пошлина за совершение нотариальных действий (за исключением  действий,совершаемых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</si>
  <si>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действий.</t>
  </si>
  <si>
    <t>020</t>
  </si>
  <si>
    <t>4.</t>
  </si>
  <si>
    <t>ДОХОДЫ ОТ ИСПОЛЬЗОВАНИЯ ИМУЩЕСТВА,НАХОДЯЩЕГОСЯ В ГОСУДАРСТВЕННОЙ И МУНИЦИПАЛЬНОЙ СОБСТВЕННОСТИ</t>
  </si>
  <si>
    <t>11</t>
  </si>
  <si>
    <t>Доходы от сдачи в аренду имущества, находящегося в государственной и муниципальной собственности</t>
  </si>
  <si>
    <t xml:space="preserve">Доходы,получаемые в виде арендной либо иной платы за передачу в возмездноепользование государственного и муниципального имущества(за исключением имущества автономных учреждений,а также имущества государственных и муниципальных унитарных предприятий,в том числе казенных) </t>
  </si>
  <si>
    <t>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</si>
  <si>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землю,расположенные в границах поселений( за исключением земель, предназначенных для целей жилищного строительства)</t>
  </si>
  <si>
    <t xml:space="preserve">Доходы,получаемые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поселений,а так же средства от продажи права на заключение договоров аренды указанных земельных участков </t>
  </si>
  <si>
    <t>5.</t>
  </si>
  <si>
    <t>ДОХОДЫ ОТ ОКАЗАНИЯ ПЛАТНЫХ УСЛУГ И КОМПЕНСАЦИИ ЗАТРАТ ГОСУДАРСТВА</t>
  </si>
  <si>
    <t>130</t>
  </si>
  <si>
    <t>Прочие доходы от оказания услуг и компенсации затрат государства бюджетов поселений</t>
  </si>
  <si>
    <t>050</t>
  </si>
  <si>
    <t>ДОХОДЫ ОТ ПРОДАЖИ МАТЕРИАЛЬНЫХ И НЕМАТЕРИАЛЬНЫХ АКТИВОВ</t>
  </si>
  <si>
    <t>14</t>
  </si>
  <si>
    <t>Доходы от продажи земельных участков,находящихся в государственной и муниципальной собственносьти(за исключением земельных участков автономных учреждений, а также земельных участков государственных и муниципальных предприятий в том числе казенных)</t>
  </si>
  <si>
    <t>019</t>
  </si>
  <si>
    <t>430</t>
  </si>
  <si>
    <t xml:space="preserve">Доходы от продажи земельных участков государственная собственность на которые не разграничена и которые расположены в границах поселений </t>
  </si>
  <si>
    <t>014</t>
  </si>
  <si>
    <t>ПРОЧИЕ НЕНАЛОГОВЫЕ ДОХОДЫ</t>
  </si>
  <si>
    <t>17</t>
  </si>
  <si>
    <t>Прочие неналоговые доходы</t>
  </si>
  <si>
    <t>180</t>
  </si>
  <si>
    <t>Прочие неналоговые доходы бюджетов поселений</t>
  </si>
  <si>
    <t>II</t>
  </si>
  <si>
    <t xml:space="preserve">БЕЗВОЗМЕЗДНЫЕ ПОСТУПЛЕНИЯ </t>
  </si>
  <si>
    <t>2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</si>
  <si>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</si>
  <si>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</si>
  <si>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151</t>
  </si>
  <si>
    <t>Дотации бюджетам поселений на выравнивание бюджетной обеспеченности</t>
  </si>
  <si>
    <t>1.2.</t>
  </si>
  <si>
    <t>Субсидии бюджетам субъектов Российской Федерации и муниципальных образований (межбюджетные субсидии)</t>
  </si>
  <si>
    <t>Субсидии бюджетам поселений на закупку автотранспортных средств и коммунальной техники</t>
  </si>
  <si>
    <t>102</t>
  </si>
  <si>
    <t xml:space="preserve">Прочие субсидии бюджетам поселений </t>
  </si>
  <si>
    <t>999</t>
  </si>
  <si>
    <t>1.3.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</si>
  <si>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</si>
  <si>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</si>
  <si>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015</t>
  </si>
  <si>
    <t>1.4.</t>
  </si>
  <si>
    <t>Средства, передаваемые бюджетам поселений для компенсации дополнительных расходов, возникших в результате решений, принятых органами государственной власти другого уровня</t>
  </si>
  <si>
    <t>012</t>
  </si>
  <si>
    <t>ВСЕГО ДОХОДОВ:</t>
  </si>
  <si>
    <t xml:space="preserve">Источники финансирования дефицита бюджета Вешкельского сельского поселения </t>
  </si>
  <si>
    <t>Код бюджетной классификации</t>
  </si>
  <si>
    <t xml:space="preserve">Сумма </t>
  </si>
  <si>
    <t xml:space="preserve"> ИСТОЧНИКИ ВНУТРЕННЕГО ФИНАНСИРОВАНИЯ ДЕФИЦИТОВ  БЮДЖЕТА</t>
  </si>
  <si>
    <t>000 01 00 00 00 00 0000 000</t>
  </si>
  <si>
    <t xml:space="preserve">Изменение остатков средств на счетах по учету средств бюджета  </t>
  </si>
  <si>
    <t xml:space="preserve">000 01 05 00 00 00 0000 000   </t>
  </si>
  <si>
    <t>Увеличение остатков средств бюджетов</t>
  </si>
  <si>
    <t xml:space="preserve">000 01 05 00 00 00 0000 500  </t>
  </si>
  <si>
    <t xml:space="preserve">Увеличение прочих остатков средств  бюджетов </t>
  </si>
  <si>
    <t>000 01 05 02 00 00 0000 500</t>
  </si>
  <si>
    <t xml:space="preserve">Увеличение прочих остатков денежных средств  бюджетов </t>
  </si>
  <si>
    <t>000 01 05 02 01 00 0000 500</t>
  </si>
  <si>
    <t>Увеличение прочих остатков денежных средств  бюджетов поселений</t>
  </si>
  <si>
    <t>028 01 05 02 01 10 0000 510</t>
  </si>
  <si>
    <t>Уменьшение остатков средств бюджетов</t>
  </si>
  <si>
    <t xml:space="preserve">000 01 05 00 00 00 0000 600  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</si>
  <si>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</si>
  <si>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</si>
  <si>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</si>
  <si>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000 01 05 02 01 00 0000 600</t>
  </si>
  <si>
    <t>Уменьшение прочих остатков денежных средств  бюджетов поселений</t>
  </si>
  <si>
    <t>028 01 05 02 01 10 0000 610</t>
  </si>
  <si>
    <t>Плановая сумма, руб.</t>
  </si>
  <si>
    <t>Исполнено, руб.</t>
  </si>
  <si>
    <t>В % к плану</t>
  </si>
  <si>
    <t>ЗАДОЛЖЕННОСТЬ И ПЕРЕРАСЧЕТЫ ПО ОТМЕНЕННЫМ НАЛОГАМ, СБОРАМ И ИНЫМ ОБЯЗАТЕЛЬНЫМ ПЛАТЕЖАМ</t>
  </si>
  <si>
    <t>09</t>
  </si>
  <si>
    <t>Земельный налог (по обязательствам, возникшим до 1 января 2006 года), мобилизуемый на  территориях поселений</t>
  </si>
  <si>
    <t>Приложение № 2</t>
  </si>
  <si>
    <t>Плановые расходы</t>
  </si>
  <si>
    <t>Исполнено</t>
  </si>
  <si>
    <t>Резервные фонды</t>
  </si>
  <si>
    <t>070</t>
  </si>
  <si>
    <t>Резервные фонды местных администраций</t>
  </si>
  <si>
    <t>за сч. Собственных</t>
  </si>
  <si>
    <t>за счет целевых РК</t>
  </si>
  <si>
    <t>за сч средств района</t>
  </si>
  <si>
    <t>Приложение № 3</t>
  </si>
  <si>
    <t xml:space="preserve">К решению «Об исполнении бюджета </t>
  </si>
  <si>
    <t>( руб.)</t>
  </si>
  <si>
    <t>Вешкельского сельского</t>
  </si>
  <si>
    <t>Приложение № 1  к Решению " Об исполнении бюджета Вешкельского сельского поселения за 9 месяцев 2011 года"</t>
  </si>
  <si>
    <t>Исполнение доходов бюджета Вешкельского сельского поселения  за  3 квартал 2011 года</t>
  </si>
  <si>
    <t>к Решению "Об исполнении бюджета Вешкельского сельского поселения за 9 месяцев 2011 года"</t>
  </si>
  <si>
    <t>Исполнение расходов бюджета Вешкельского сельского поселения на 01.10.2011 года по разделам и подразделам, целевым статьям и видам расходов классификации расходов бюджетов</t>
  </si>
  <si>
    <t>Иные безвозмездные и безвозвратные перечисления</t>
  </si>
  <si>
    <t>520</t>
  </si>
  <si>
    <t>Средства, передаваемые для компенсации дополнительных расходов, возникающих в результате решений, принятых органами власти другого уровня (иные межбюджетные трансферты на выравнивание БО)</t>
  </si>
  <si>
    <t>15</t>
  </si>
  <si>
    <t>Национальная безопасность и правоохранительная деятельность</t>
  </si>
  <si>
    <t>Обеспечение пожарной безопасности</t>
  </si>
  <si>
    <t xml:space="preserve">Осуществление первоочередных мероприятий по выполнению поступивших в период избирательной кампании наказов избирателей
</t>
  </si>
  <si>
    <t>531</t>
  </si>
  <si>
    <t xml:space="preserve">Софинансирование за счет средств местного бюджета первоочередных мероприятий по выполнению поступивших в период избирательной кампании наказов избирателей
</t>
  </si>
  <si>
    <t>Жилищное хозяйство</t>
  </si>
  <si>
    <t>Коммунальное хозяйство</t>
  </si>
  <si>
    <t>Поддержка коммунального хозяйства</t>
  </si>
  <si>
    <t>351</t>
  </si>
  <si>
    <t xml:space="preserve">Мероприятия в области коммунального хозяйства </t>
  </si>
  <si>
    <t>Субсидии на подготовку объектов ЖКХ к зиме</t>
  </si>
  <si>
    <t>537</t>
  </si>
  <si>
    <t>Прочие мероприятия по благоустройству городских округов и поселений</t>
  </si>
  <si>
    <t>поселения за 9 месяцев 2011 года»</t>
  </si>
  <si>
    <t>за 9 месяцев 2011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</si>
</sst>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</numFmts>
  <fonts count="37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i/>
      <sz val="10"/>
      <color indexed="17"/>
      <name val="Times New Roman"/>
      <family val="1"/>
    </font>
    <font>
      <sz val="12"/>
      <color indexed="20"/>
      <name val="Times New Roman"/>
      <family val="1"/>
    </font>
    <font>
      <sz val="8"/>
      <name val="Arial Cyr"/>
      <family val="0"/>
    </font>
    <font>
      <sz val="12"/>
      <name val="Times New Roman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color indexed="14"/>
      <name val="Times New Roman"/>
      <family val="1"/>
    </font>
    <font>
      <b/>
      <u val="single"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sz val="12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top"/>
    </xf>
    <xf numFmtId="164" fontId="2" fillId="0" borderId="0" xfId="0" applyNumberFormat="1" applyFont="1" applyFill="1" applyBorder="1" applyAlignment="1" applyProtection="1">
      <alignment horizontal="centerContinuous" vertical="top"/>
      <protection/>
    </xf>
    <xf numFmtId="49" fontId="6" fillId="0" borderId="1" xfId="0" applyNumberFormat="1" applyFont="1" applyBorder="1" applyAlignment="1" applyProtection="1">
      <alignment horizontal="center" vertical="top"/>
      <protection locked="0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49" fontId="2" fillId="0" borderId="1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 applyProtection="1">
      <alignment horizontal="center" vertical="top"/>
      <protection locked="0"/>
    </xf>
    <xf numFmtId="49" fontId="6" fillId="0" borderId="2" xfId="0" applyNumberFormat="1" applyFont="1" applyFill="1" applyBorder="1" applyAlignment="1" applyProtection="1">
      <alignment horizontal="center" vertical="top"/>
      <protection/>
    </xf>
    <xf numFmtId="49" fontId="6" fillId="0" borderId="3" xfId="0" applyNumberFormat="1" applyFont="1" applyBorder="1" applyAlignment="1" applyProtection="1">
      <alignment horizontal="center" vertical="top"/>
      <protection locked="0"/>
    </xf>
    <xf numFmtId="49" fontId="10" fillId="0" borderId="2" xfId="0" applyNumberFormat="1" applyFont="1" applyFill="1" applyBorder="1" applyAlignment="1" applyProtection="1">
      <alignment horizontal="center" vertical="top"/>
      <protection/>
    </xf>
    <xf numFmtId="49" fontId="10" fillId="0" borderId="3" xfId="0" applyNumberFormat="1" applyFont="1" applyBorder="1" applyAlignment="1" applyProtection="1">
      <alignment horizontal="center" vertical="top"/>
      <protection locked="0"/>
    </xf>
    <xf numFmtId="49" fontId="2" fillId="0" borderId="2" xfId="0" applyNumberFormat="1" applyFont="1" applyFill="1" applyBorder="1" applyAlignment="1" applyProtection="1">
      <alignment horizontal="center" vertical="top"/>
      <protection/>
    </xf>
    <xf numFmtId="49" fontId="2" fillId="0" borderId="3" xfId="0" applyNumberFormat="1" applyFont="1" applyBorder="1" applyAlignment="1" applyProtection="1">
      <alignment horizontal="center" vertical="top"/>
      <protection locked="0"/>
    </xf>
    <xf numFmtId="49" fontId="6" fillId="0" borderId="2" xfId="0" applyNumberFormat="1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Border="1" applyAlignment="1">
      <alignment horizontal="center" vertical="top"/>
    </xf>
    <xf numFmtId="49" fontId="6" fillId="0" borderId="2" xfId="0" applyNumberFormat="1" applyFont="1" applyFill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49" fontId="12" fillId="2" borderId="2" xfId="0" applyNumberFormat="1" applyFont="1" applyFill="1" applyBorder="1" applyAlignment="1" applyProtection="1">
      <alignment horizontal="center" vertical="top"/>
      <protection/>
    </xf>
    <xf numFmtId="49" fontId="12" fillId="2" borderId="1" xfId="0" applyNumberFormat="1" applyFont="1" applyFill="1" applyBorder="1" applyAlignment="1" applyProtection="1">
      <alignment horizontal="center" vertical="top"/>
      <protection locked="0"/>
    </xf>
    <xf numFmtId="49" fontId="12" fillId="2" borderId="3" xfId="0" applyNumberFormat="1" applyFont="1" applyFill="1" applyBorder="1" applyAlignment="1" applyProtection="1">
      <alignment horizontal="center" vertical="top"/>
      <protection locked="0"/>
    </xf>
    <xf numFmtId="49" fontId="12" fillId="2" borderId="2" xfId="0" applyNumberFormat="1" applyFont="1" applyFill="1" applyBorder="1" applyAlignment="1" applyProtection="1">
      <alignment horizontal="center" vertical="top"/>
      <protection locked="0"/>
    </xf>
    <xf numFmtId="49" fontId="13" fillId="0" borderId="2" xfId="0" applyNumberFormat="1" applyFont="1" applyFill="1" applyBorder="1" applyAlignment="1" applyProtection="1">
      <alignment horizontal="center" vertical="top"/>
      <protection/>
    </xf>
    <xf numFmtId="49" fontId="13" fillId="0" borderId="1" xfId="0" applyNumberFormat="1" applyFont="1" applyBorder="1" applyAlignment="1" applyProtection="1">
      <alignment horizontal="center" vertical="top"/>
      <protection locked="0"/>
    </xf>
    <xf numFmtId="0" fontId="12" fillId="3" borderId="4" xfId="0" applyFont="1" applyFill="1" applyBorder="1" applyAlignment="1">
      <alignment horizontal="left" vertical="top" wrapText="1"/>
    </xf>
    <xf numFmtId="49" fontId="13" fillId="0" borderId="3" xfId="0" applyNumberFormat="1" applyFont="1" applyBorder="1" applyAlignment="1" applyProtection="1">
      <alignment horizontal="center" vertical="top"/>
      <protection locked="0"/>
    </xf>
    <xf numFmtId="49" fontId="3" fillId="3" borderId="1" xfId="0" applyNumberFormat="1" applyFont="1" applyFill="1" applyBorder="1" applyAlignment="1" applyProtection="1">
      <alignment horizontal="center" vertical="top"/>
      <protection locked="0"/>
    </xf>
    <xf numFmtId="49" fontId="3" fillId="3" borderId="3" xfId="0" applyNumberFormat="1" applyFont="1" applyFill="1" applyBorder="1" applyAlignment="1" applyProtection="1">
      <alignment horizontal="center" vertical="top"/>
      <protection locked="0"/>
    </xf>
    <xf numFmtId="49" fontId="12" fillId="3" borderId="2" xfId="0" applyNumberFormat="1" applyFont="1" applyFill="1" applyBorder="1" applyAlignment="1" applyProtection="1">
      <alignment horizontal="center" vertical="top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7" fillId="0" borderId="7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8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Border="1" applyAlignment="1">
      <alignment/>
    </xf>
    <xf numFmtId="49" fontId="7" fillId="0" borderId="9" xfId="0" applyNumberFormat="1" applyFont="1" applyFill="1" applyBorder="1" applyAlignment="1" applyProtection="1">
      <alignment horizontal="center" vertical="center" textRotation="90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171" fontId="15" fillId="0" borderId="6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left" vertical="top" wrapText="1"/>
    </xf>
    <xf numFmtId="49" fontId="10" fillId="0" borderId="4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49" fontId="16" fillId="0" borderId="2" xfId="0" applyNumberFormat="1" applyFont="1" applyFill="1" applyBorder="1" applyAlignment="1" applyProtection="1">
      <alignment horizontal="center" vertical="top"/>
      <protection/>
    </xf>
    <xf numFmtId="49" fontId="16" fillId="0" borderId="1" xfId="0" applyNumberFormat="1" applyFont="1" applyBorder="1" applyAlignment="1" applyProtection="1">
      <alignment horizontal="center" vertical="top"/>
      <protection locked="0"/>
    </xf>
    <xf numFmtId="49" fontId="16" fillId="0" borderId="3" xfId="0" applyNumberFormat="1" applyFont="1" applyBorder="1" applyAlignment="1" applyProtection="1">
      <alignment horizontal="center" vertical="top"/>
      <protection locked="0"/>
    </xf>
    <xf numFmtId="0" fontId="16" fillId="0" borderId="4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0" fontId="16" fillId="0" borderId="1" xfId="0" applyFont="1" applyBorder="1" applyAlignment="1">
      <alignment wrapText="1"/>
    </xf>
    <xf numFmtId="49" fontId="16" fillId="0" borderId="11" xfId="0" applyNumberFormat="1" applyFont="1" applyFill="1" applyBorder="1" applyAlignment="1" applyProtection="1">
      <alignment horizontal="center" vertical="top"/>
      <protection/>
    </xf>
    <xf numFmtId="0" fontId="16" fillId="0" borderId="0" xfId="0" applyFont="1" applyAlignment="1">
      <alignment wrapText="1"/>
    </xf>
    <xf numFmtId="49" fontId="16" fillId="0" borderId="1" xfId="0" applyNumberFormat="1" applyFont="1" applyBorder="1" applyAlignment="1">
      <alignment horizontal="center" vertical="top"/>
    </xf>
    <xf numFmtId="0" fontId="17" fillId="0" borderId="0" xfId="0" applyFont="1" applyBorder="1" applyAlignment="1">
      <alignment horizontal="left" vertical="top" wrapText="1"/>
    </xf>
    <xf numFmtId="49" fontId="16" fillId="0" borderId="2" xfId="0" applyNumberFormat="1" applyFont="1" applyFill="1" applyBorder="1" applyAlignment="1">
      <alignment horizontal="center" vertical="top"/>
    </xf>
    <xf numFmtId="49" fontId="16" fillId="0" borderId="3" xfId="0" applyNumberFormat="1" applyFont="1" applyBorder="1" applyAlignment="1">
      <alignment horizontal="center" vertical="top"/>
    </xf>
    <xf numFmtId="49" fontId="10" fillId="0" borderId="12" xfId="0" applyNumberFormat="1" applyFont="1" applyFill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 applyProtection="1">
      <alignment horizontal="center" vertical="top"/>
      <protection locked="0"/>
    </xf>
    <xf numFmtId="49" fontId="10" fillId="0" borderId="14" xfId="0" applyNumberFormat="1" applyFont="1" applyBorder="1" applyAlignment="1">
      <alignment horizontal="center" vertical="top"/>
    </xf>
    <xf numFmtId="0" fontId="16" fillId="0" borderId="15" xfId="0" applyFont="1" applyBorder="1" applyAlignment="1">
      <alignment/>
    </xf>
    <xf numFmtId="49" fontId="2" fillId="0" borderId="1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/>
    </xf>
    <xf numFmtId="49" fontId="7" fillId="0" borderId="12" xfId="0" applyNumberFormat="1" applyFont="1" applyFill="1" applyBorder="1" applyAlignment="1" applyProtection="1">
      <alignment horizontal="center" vertical="top"/>
      <protection/>
    </xf>
    <xf numFmtId="49" fontId="2" fillId="0" borderId="13" xfId="0" applyNumberFormat="1" applyFont="1" applyBorder="1" applyAlignment="1" applyProtection="1">
      <alignment horizontal="center" vertical="top"/>
      <protection locked="0"/>
    </xf>
    <xf numFmtId="49" fontId="2" fillId="0" borderId="14" xfId="0" applyNumberFormat="1" applyFont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horizontal="right" vertical="top" wrapText="1"/>
      <protection/>
    </xf>
    <xf numFmtId="49" fontId="16" fillId="0" borderId="4" xfId="0" applyNumberFormat="1" applyFont="1" applyBorder="1" applyAlignment="1">
      <alignment horizontal="left" vertical="top" wrapText="1"/>
    </xf>
    <xf numFmtId="49" fontId="18" fillId="0" borderId="4" xfId="0" applyNumberFormat="1" applyFont="1" applyFill="1" applyBorder="1" applyAlignment="1">
      <alignment horizontal="left" vertical="top" wrapText="1"/>
    </xf>
    <xf numFmtId="49" fontId="3" fillId="3" borderId="4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49" fontId="16" fillId="0" borderId="1" xfId="0" applyNumberFormat="1" applyFont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49" fontId="7" fillId="0" borderId="16" xfId="0" applyNumberFormat="1" applyFont="1" applyFill="1" applyBorder="1" applyAlignment="1" applyProtection="1">
      <alignment horizontal="center" vertical="top"/>
      <protection/>
    </xf>
    <xf numFmtId="4" fontId="16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6" fillId="0" borderId="3" xfId="0" applyNumberFormat="1" applyFont="1" applyBorder="1" applyAlignment="1">
      <alignment vertical="top"/>
    </xf>
    <xf numFmtId="4" fontId="10" fillId="0" borderId="1" xfId="0" applyNumberFormat="1" applyFont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4" fontId="12" fillId="3" borderId="1" xfId="0" applyNumberFormat="1" applyFont="1" applyFill="1" applyBorder="1" applyAlignment="1">
      <alignment vertical="top"/>
    </xf>
    <xf numFmtId="4" fontId="12" fillId="2" borderId="1" xfId="0" applyNumberFormat="1" applyFont="1" applyFill="1" applyBorder="1" applyAlignment="1">
      <alignment vertical="top"/>
    </xf>
    <xf numFmtId="4" fontId="8" fillId="0" borderId="1" xfId="0" applyNumberFormat="1" applyFont="1" applyBorder="1" applyAlignment="1">
      <alignment vertical="top"/>
    </xf>
    <xf numFmtId="4" fontId="2" fillId="0" borderId="13" xfId="0" applyNumberFormat="1" applyFont="1" applyBorder="1" applyAlignment="1">
      <alignment vertical="top"/>
    </xf>
    <xf numFmtId="4" fontId="12" fillId="2" borderId="17" xfId="0" applyNumberFormat="1" applyFont="1" applyFill="1" applyBorder="1" applyAlignment="1">
      <alignment vertical="top"/>
    </xf>
    <xf numFmtId="0" fontId="7" fillId="0" borderId="18" xfId="0" applyFont="1" applyBorder="1" applyAlignment="1">
      <alignment/>
    </xf>
    <xf numFmtId="0" fontId="10" fillId="0" borderId="1" xfId="0" applyFont="1" applyBorder="1" applyAlignment="1">
      <alignment/>
    </xf>
    <xf numFmtId="49" fontId="16" fillId="0" borderId="1" xfId="0" applyNumberFormat="1" applyFont="1" applyFill="1" applyBorder="1" applyAlignment="1" applyProtection="1">
      <alignment horizontal="center" vertical="top"/>
      <protection/>
    </xf>
    <xf numFmtId="49" fontId="7" fillId="0" borderId="1" xfId="0" applyNumberFormat="1" applyFont="1" applyFill="1" applyBorder="1" applyAlignment="1" applyProtection="1">
      <alignment horizontal="center" vertical="top"/>
      <protection/>
    </xf>
    <xf numFmtId="49" fontId="3" fillId="2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center" vertical="top"/>
    </xf>
    <xf numFmtId="0" fontId="0" fillId="2" borderId="1" xfId="0" applyFill="1" applyBorder="1" applyAlignment="1">
      <alignment/>
    </xf>
    <xf numFmtId="49" fontId="12" fillId="2" borderId="1" xfId="0" applyNumberFormat="1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center" vertical="top"/>
    </xf>
    <xf numFmtId="0" fontId="7" fillId="0" borderId="19" xfId="0" applyFont="1" applyBorder="1" applyAlignment="1">
      <alignment/>
    </xf>
    <xf numFmtId="3" fontId="20" fillId="0" borderId="0" xfId="0" applyNumberFormat="1" applyFont="1" applyAlignment="1">
      <alignment vertical="top"/>
    </xf>
    <xf numFmtId="0" fontId="6" fillId="0" borderId="20" xfId="0" applyFont="1" applyBorder="1" applyAlignment="1">
      <alignment horizontal="left" vertical="top" wrapText="1"/>
    </xf>
    <xf numFmtId="49" fontId="6" fillId="0" borderId="11" xfId="0" applyNumberFormat="1" applyFont="1" applyFill="1" applyBorder="1" applyAlignment="1" applyProtection="1">
      <alignment horizontal="center" vertical="top"/>
      <protection/>
    </xf>
    <xf numFmtId="49" fontId="6" fillId="0" borderId="15" xfId="0" applyNumberFormat="1" applyFont="1" applyBorder="1" applyAlignment="1" applyProtection="1">
      <alignment horizontal="center" vertical="top"/>
      <protection locked="0"/>
    </xf>
    <xf numFmtId="49" fontId="13" fillId="0" borderId="11" xfId="0" applyNumberFormat="1" applyFont="1" applyFill="1" applyBorder="1" applyAlignment="1" applyProtection="1">
      <alignment horizontal="center" vertical="top"/>
      <protection/>
    </xf>
    <xf numFmtId="49" fontId="13" fillId="0" borderId="15" xfId="0" applyNumberFormat="1" applyFont="1" applyBorder="1" applyAlignment="1" applyProtection="1">
      <alignment horizontal="center" vertical="top"/>
      <protection locked="0"/>
    </xf>
    <xf numFmtId="49" fontId="2" fillId="0" borderId="11" xfId="0" applyNumberFormat="1" applyFont="1" applyFill="1" applyBorder="1" applyAlignment="1" applyProtection="1">
      <alignment horizontal="center" vertical="top"/>
      <protection locked="0"/>
    </xf>
    <xf numFmtId="49" fontId="2" fillId="0" borderId="15" xfId="0" applyNumberFormat="1" applyFont="1" applyBorder="1" applyAlignment="1" applyProtection="1">
      <alignment horizontal="center" vertical="top"/>
      <protection locked="0"/>
    </xf>
    <xf numFmtId="0" fontId="10" fillId="0" borderId="20" xfId="0" applyFont="1" applyBorder="1" applyAlignment="1">
      <alignment horizontal="left" vertical="top" wrapText="1"/>
    </xf>
    <xf numFmtId="49" fontId="10" fillId="0" borderId="11" xfId="0" applyNumberFormat="1" applyFont="1" applyFill="1" applyBorder="1" applyAlignment="1" applyProtection="1">
      <alignment horizontal="center" vertical="top"/>
      <protection/>
    </xf>
    <xf numFmtId="49" fontId="10" fillId="0" borderId="15" xfId="0" applyNumberFormat="1" applyFont="1" applyBorder="1" applyAlignment="1" applyProtection="1">
      <alignment horizontal="center" vertical="top"/>
      <protection locked="0"/>
    </xf>
    <xf numFmtId="0" fontId="16" fillId="0" borderId="20" xfId="0" applyFont="1" applyBorder="1" applyAlignment="1">
      <alignment horizontal="left" vertical="top" wrapText="1"/>
    </xf>
    <xf numFmtId="49" fontId="16" fillId="0" borderId="15" xfId="0" applyNumberFormat="1" applyFont="1" applyBorder="1" applyAlignment="1" applyProtection="1">
      <alignment horizontal="center" vertical="top"/>
      <protection locked="0"/>
    </xf>
    <xf numFmtId="0" fontId="2" fillId="0" borderId="20" xfId="0" applyFont="1" applyBorder="1" applyAlignment="1">
      <alignment horizontal="left" vertical="top" wrapText="1"/>
    </xf>
    <xf numFmtId="49" fontId="7" fillId="0" borderId="11" xfId="0" applyNumberFormat="1" applyFont="1" applyFill="1" applyBorder="1" applyAlignment="1" applyProtection="1">
      <alignment horizontal="center" vertical="top"/>
      <protection/>
    </xf>
    <xf numFmtId="0" fontId="12" fillId="2" borderId="20" xfId="0" applyFont="1" applyFill="1" applyBorder="1" applyAlignment="1">
      <alignment horizontal="left" vertical="top" wrapText="1"/>
    </xf>
    <xf numFmtId="49" fontId="12" fillId="2" borderId="11" xfId="0" applyNumberFormat="1" applyFont="1" applyFill="1" applyBorder="1" applyAlignment="1" applyProtection="1">
      <alignment horizontal="center" vertical="top"/>
      <protection/>
    </xf>
    <xf numFmtId="49" fontId="12" fillId="2" borderId="15" xfId="0" applyNumberFormat="1" applyFont="1" applyFill="1" applyBorder="1" applyAlignment="1" applyProtection="1">
      <alignment horizontal="center" vertical="top"/>
      <protection locked="0"/>
    </xf>
    <xf numFmtId="4" fontId="3" fillId="2" borderId="1" xfId="0" applyNumberFormat="1" applyFont="1" applyFill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16" fillId="0" borderId="15" xfId="0" applyFont="1" applyBorder="1" applyAlignment="1">
      <alignment wrapText="1"/>
    </xf>
    <xf numFmtId="49" fontId="18" fillId="0" borderId="1" xfId="0" applyNumberFormat="1" applyFont="1" applyFill="1" applyBorder="1" applyAlignment="1">
      <alignment horizontal="left" vertical="top" wrapText="1"/>
    </xf>
    <xf numFmtId="0" fontId="7" fillId="0" borderId="15" xfId="0" applyFont="1" applyBorder="1" applyAlignment="1">
      <alignment/>
    </xf>
    <xf numFmtId="0" fontId="12" fillId="2" borderId="15" xfId="0" applyFont="1" applyFill="1" applyBorder="1" applyAlignment="1">
      <alignment horizontal="left" vertical="top" wrapText="1"/>
    </xf>
    <xf numFmtId="49" fontId="12" fillId="2" borderId="2" xfId="0" applyNumberFormat="1" applyFont="1" applyFill="1" applyBorder="1" applyAlignment="1">
      <alignment horizontal="center" vertical="top"/>
    </xf>
    <xf numFmtId="49" fontId="12" fillId="2" borderId="3" xfId="0" applyNumberFormat="1" applyFont="1" applyFill="1" applyBorder="1" applyAlignment="1">
      <alignment horizontal="center" vertical="top"/>
    </xf>
    <xf numFmtId="0" fontId="20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49" fontId="20" fillId="0" borderId="0" xfId="0" applyNumberFormat="1" applyFont="1" applyAlignment="1">
      <alignment horizontal="center" vertical="top"/>
    </xf>
    <xf numFmtId="3" fontId="20" fillId="0" borderId="0" xfId="0" applyNumberFormat="1" applyFont="1" applyAlignment="1">
      <alignment horizontal="right" vertical="top"/>
    </xf>
    <xf numFmtId="0" fontId="22" fillId="0" borderId="2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2" fillId="0" borderId="22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textRotation="90" wrapText="1"/>
    </xf>
    <xf numFmtId="0" fontId="23" fillId="0" borderId="1" xfId="0" applyFont="1" applyBorder="1" applyAlignment="1">
      <alignment vertical="top"/>
    </xf>
    <xf numFmtId="0" fontId="24" fillId="0" borderId="1" xfId="0" applyFont="1" applyBorder="1" applyAlignment="1">
      <alignment horizontal="justify" vertical="top" wrapText="1"/>
    </xf>
    <xf numFmtId="49" fontId="23" fillId="0" borderId="1" xfId="0" applyNumberFormat="1" applyFont="1" applyBorder="1" applyAlignment="1" quotePrefix="1">
      <alignment horizontal="center" vertical="top" wrapText="1"/>
    </xf>
    <xf numFmtId="49" fontId="23" fillId="0" borderId="1" xfId="0" applyNumberFormat="1" applyFont="1" applyBorder="1" applyAlignment="1">
      <alignment horizontal="center" vertical="top" wrapText="1"/>
    </xf>
    <xf numFmtId="2" fontId="23" fillId="0" borderId="1" xfId="0" applyNumberFormat="1" applyFont="1" applyBorder="1" applyAlignment="1">
      <alignment vertical="top"/>
    </xf>
    <xf numFmtId="0" fontId="25" fillId="0" borderId="0" xfId="0" applyFont="1" applyAlignment="1">
      <alignment vertical="top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justify" vertical="top" wrapText="1"/>
    </xf>
    <xf numFmtId="49" fontId="12" fillId="0" borderId="1" xfId="0" applyNumberFormat="1" applyFont="1" applyBorder="1" applyAlignment="1" quotePrefix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vertical="top"/>
    </xf>
    <xf numFmtId="0" fontId="12" fillId="0" borderId="0" xfId="0" applyFont="1" applyAlignment="1">
      <alignment vertical="top"/>
    </xf>
    <xf numFmtId="0" fontId="26" fillId="0" borderId="1" xfId="0" applyFont="1" applyBorder="1" applyAlignment="1">
      <alignment vertical="top"/>
    </xf>
    <xf numFmtId="0" fontId="26" fillId="0" borderId="1" xfId="0" applyFont="1" applyBorder="1" applyAlignment="1">
      <alignment horizontal="justify" vertical="top" wrapText="1"/>
    </xf>
    <xf numFmtId="49" fontId="26" fillId="0" borderId="1" xfId="0" applyNumberFormat="1" applyFont="1" applyBorder="1" applyAlignment="1">
      <alignment horizontal="center" vertical="top" wrapText="1"/>
    </xf>
    <xf numFmtId="49" fontId="26" fillId="0" borderId="1" xfId="0" applyNumberFormat="1" applyFont="1" applyBorder="1" applyAlignment="1" quotePrefix="1">
      <alignment horizontal="center" vertical="top" wrapText="1"/>
    </xf>
    <xf numFmtId="2" fontId="26" fillId="0" borderId="1" xfId="0" applyNumberFormat="1" applyFont="1" applyBorder="1" applyAlignment="1">
      <alignment vertical="top"/>
    </xf>
    <xf numFmtId="0" fontId="26" fillId="0" borderId="0" xfId="0" applyFont="1" applyAlignment="1">
      <alignment vertical="top"/>
    </xf>
    <xf numFmtId="0" fontId="20" fillId="0" borderId="1" xfId="0" applyFont="1" applyBorder="1" applyAlignment="1">
      <alignment vertical="top"/>
    </xf>
    <xf numFmtId="0" fontId="27" fillId="0" borderId="1" xfId="0" applyFont="1" applyBorder="1" applyAlignment="1">
      <alignment horizontal="justify" vertical="top" wrapText="1"/>
    </xf>
    <xf numFmtId="49" fontId="27" fillId="0" borderId="1" xfId="0" applyNumberFormat="1" applyFont="1" applyBorder="1" applyAlignment="1">
      <alignment horizontal="center" vertical="top" wrapText="1"/>
    </xf>
    <xf numFmtId="49" fontId="27" fillId="0" borderId="1" xfId="0" applyNumberFormat="1" applyFont="1" applyBorder="1" applyAlignment="1" quotePrefix="1">
      <alignment horizontal="center" vertical="top" wrapText="1"/>
    </xf>
    <xf numFmtId="2" fontId="20" fillId="0" borderId="1" xfId="0" applyNumberFormat="1" applyFont="1" applyBorder="1" applyAlignment="1">
      <alignment vertical="top"/>
    </xf>
    <xf numFmtId="0" fontId="27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justify" vertical="top" wrapText="1"/>
    </xf>
    <xf numFmtId="49" fontId="20" fillId="0" borderId="1" xfId="0" applyNumberFormat="1" applyFont="1" applyBorder="1" applyAlignment="1">
      <alignment horizontal="center" vertical="top" wrapText="1"/>
    </xf>
    <xf numFmtId="49" fontId="20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justify"/>
    </xf>
    <xf numFmtId="49" fontId="12" fillId="0" borderId="1" xfId="0" applyNumberFormat="1" applyFont="1" applyBorder="1" applyAlignment="1">
      <alignment horizontal="center" vertical="top"/>
    </xf>
    <xf numFmtId="0" fontId="28" fillId="0" borderId="1" xfId="0" applyFont="1" applyBorder="1" applyAlignment="1">
      <alignment wrapText="1"/>
    </xf>
    <xf numFmtId="49" fontId="29" fillId="0" borderId="1" xfId="0" applyNumberFormat="1" applyFont="1" applyBorder="1" applyAlignment="1">
      <alignment horizontal="center" vertical="top"/>
    </xf>
    <xf numFmtId="2" fontId="29" fillId="0" borderId="1" xfId="0" applyNumberFormat="1" applyFont="1" applyBorder="1" applyAlignment="1">
      <alignment vertical="top"/>
    </xf>
    <xf numFmtId="0" fontId="27" fillId="0" borderId="1" xfId="0" applyFont="1" applyBorder="1" applyAlignment="1">
      <alignment wrapText="1"/>
    </xf>
    <xf numFmtId="0" fontId="29" fillId="0" borderId="1" xfId="0" applyFont="1" applyBorder="1" applyAlignment="1">
      <alignment horizontal="justify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vertical="justify" wrapText="1"/>
    </xf>
    <xf numFmtId="0" fontId="29" fillId="0" borderId="1" xfId="0" applyFont="1" applyBorder="1" applyAlignment="1">
      <alignment vertical="justify" wrapText="1"/>
    </xf>
    <xf numFmtId="49" fontId="29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vertical="justify" wrapText="1"/>
    </xf>
    <xf numFmtId="164" fontId="20" fillId="0" borderId="1" xfId="0" applyNumberFormat="1" applyFont="1" applyBorder="1" applyAlignment="1">
      <alignment vertical="top"/>
    </xf>
    <xf numFmtId="0" fontId="12" fillId="0" borderId="1" xfId="0" applyFont="1" applyBorder="1" applyAlignment="1">
      <alignment wrapText="1"/>
    </xf>
    <xf numFmtId="0" fontId="29" fillId="0" borderId="1" xfId="0" applyFont="1" applyBorder="1" applyAlignment="1">
      <alignment wrapText="1"/>
    </xf>
    <xf numFmtId="0" fontId="25" fillId="0" borderId="1" xfId="0" applyFont="1" applyBorder="1" applyAlignment="1">
      <alignment vertical="top"/>
    </xf>
    <xf numFmtId="0" fontId="23" fillId="0" borderId="1" xfId="0" applyFont="1" applyBorder="1" applyAlignment="1">
      <alignment wrapText="1"/>
    </xf>
    <xf numFmtId="49" fontId="23" fillId="0" borderId="1" xfId="0" applyNumberFormat="1" applyFont="1" applyBorder="1" applyAlignment="1">
      <alignment horizontal="center" vertical="top"/>
    </xf>
    <xf numFmtId="0" fontId="20" fillId="0" borderId="0" xfId="0" applyFont="1" applyAlignment="1">
      <alignment horizontal="justify"/>
    </xf>
    <xf numFmtId="0" fontId="27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top"/>
    </xf>
    <xf numFmtId="14" fontId="30" fillId="0" borderId="0" xfId="0" applyNumberFormat="1" applyFont="1" applyAlignment="1">
      <alignment horizontal="left" vertical="top"/>
    </xf>
    <xf numFmtId="0" fontId="0" fillId="0" borderId="0" xfId="0" applyAlignment="1">
      <alignment/>
    </xf>
    <xf numFmtId="0" fontId="31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36" fillId="4" borderId="1" xfId="0" applyFont="1" applyFill="1" applyBorder="1" applyAlignment="1">
      <alignment horizontal="left" vertical="top" wrapText="1"/>
    </xf>
    <xf numFmtId="49" fontId="36" fillId="0" borderId="1" xfId="0" applyNumberFormat="1" applyFont="1" applyBorder="1" applyAlignment="1">
      <alignment horizontal="center" vertical="top" wrapText="1"/>
    </xf>
    <xf numFmtId="4" fontId="12" fillId="0" borderId="1" xfId="0" applyNumberFormat="1" applyFont="1" applyBorder="1" applyAlignment="1">
      <alignment vertical="top"/>
    </xf>
    <xf numFmtId="0" fontId="0" fillId="0" borderId="1" xfId="0" applyNumberFormat="1" applyFont="1" applyBorder="1" applyAlignment="1">
      <alignment horizontal="left" vertical="center" wrapText="1"/>
    </xf>
    <xf numFmtId="49" fontId="27" fillId="0" borderId="1" xfId="0" applyNumberFormat="1" applyFont="1" applyBorder="1" applyAlignment="1">
      <alignment horizontal="center" vertical="top" wrapText="1"/>
    </xf>
    <xf numFmtId="4" fontId="20" fillId="0" borderId="1" xfId="0" applyNumberFormat="1" applyFont="1" applyBorder="1" applyAlignment="1">
      <alignment vertical="top"/>
    </xf>
    <xf numFmtId="0" fontId="10" fillId="0" borderId="23" xfId="0" applyFont="1" applyBorder="1" applyAlignment="1">
      <alignment/>
    </xf>
    <xf numFmtId="49" fontId="10" fillId="0" borderId="8" xfId="0" applyNumberFormat="1" applyFont="1" applyBorder="1" applyAlignment="1" applyProtection="1">
      <alignment horizontal="center" vertical="top"/>
      <protection locked="0"/>
    </xf>
    <xf numFmtId="0" fontId="16" fillId="0" borderId="20" xfId="0" applyFont="1" applyBorder="1" applyAlignment="1">
      <alignment/>
    </xf>
    <xf numFmtId="49" fontId="16" fillId="0" borderId="12" xfId="0" applyNumberFormat="1" applyFont="1" applyFill="1" applyBorder="1" applyAlignment="1">
      <alignment horizontal="center" vertical="top"/>
    </xf>
    <xf numFmtId="49" fontId="16" fillId="0" borderId="13" xfId="0" applyNumberFormat="1" applyFont="1" applyBorder="1" applyAlignment="1">
      <alignment horizontal="center" vertical="top"/>
    </xf>
    <xf numFmtId="49" fontId="16" fillId="0" borderId="14" xfId="0" applyNumberFormat="1" applyFont="1" applyBorder="1" applyAlignment="1">
      <alignment horizontal="center" vertical="top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 applyProtection="1">
      <alignment horizontal="center" vertical="top"/>
      <protection locked="0"/>
    </xf>
    <xf numFmtId="49" fontId="2" fillId="0" borderId="14" xfId="0" applyNumberFormat="1" applyFont="1" applyBorder="1" applyAlignment="1">
      <alignment horizontal="center" vertical="top"/>
    </xf>
    <xf numFmtId="171" fontId="15" fillId="0" borderId="0" xfId="0" applyNumberFormat="1" applyFont="1" applyFill="1" applyBorder="1" applyAlignment="1">
      <alignment horizontal="center" vertical="center" wrapText="1"/>
    </xf>
    <xf numFmtId="4" fontId="12" fillId="2" borderId="15" xfId="0" applyNumberFormat="1" applyFont="1" applyFill="1" applyBorder="1" applyAlignment="1">
      <alignment vertical="top"/>
    </xf>
    <xf numFmtId="4" fontId="6" fillId="0" borderId="15" xfId="0" applyNumberFormat="1" applyFont="1" applyBorder="1" applyAlignment="1">
      <alignment vertical="top"/>
    </xf>
    <xf numFmtId="4" fontId="10" fillId="0" borderId="15" xfId="0" applyNumberFormat="1" applyFont="1" applyBorder="1" applyAlignment="1">
      <alignment vertical="top"/>
    </xf>
    <xf numFmtId="4" fontId="16" fillId="0" borderId="15" xfId="0" applyNumberFormat="1" applyFont="1" applyBorder="1" applyAlignment="1">
      <alignment vertical="top"/>
    </xf>
    <xf numFmtId="4" fontId="2" fillId="0" borderId="15" xfId="0" applyNumberFormat="1" applyFont="1" applyBorder="1" applyAlignment="1">
      <alignment vertical="top"/>
    </xf>
    <xf numFmtId="4" fontId="12" fillId="3" borderId="15" xfId="0" applyNumberFormat="1" applyFont="1" applyFill="1" applyBorder="1" applyAlignment="1">
      <alignment vertical="top"/>
    </xf>
    <xf numFmtId="4" fontId="2" fillId="0" borderId="21" xfId="0" applyNumberFormat="1" applyFont="1" applyBorder="1" applyAlignment="1">
      <alignment vertical="top"/>
    </xf>
    <xf numFmtId="4" fontId="3" fillId="2" borderId="15" xfId="0" applyNumberFormat="1" applyFont="1" applyFill="1" applyBorder="1" applyAlignment="1">
      <alignment vertical="top"/>
    </xf>
    <xf numFmtId="171" fontId="15" fillId="0" borderId="1" xfId="0" applyNumberFormat="1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vertical="top"/>
    </xf>
    <xf numFmtId="4" fontId="29" fillId="0" borderId="24" xfId="0" applyNumberFormat="1" applyFont="1" applyFill="1" applyBorder="1" applyAlignment="1">
      <alignment horizontal="center" vertical="top"/>
    </xf>
    <xf numFmtId="4" fontId="0" fillId="0" borderId="0" xfId="0" applyNumberFormat="1" applyAlignment="1">
      <alignment/>
    </xf>
    <xf numFmtId="171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3" fillId="0" borderId="20" xfId="0" applyFont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left" vertical="top" wrapText="1"/>
    </xf>
    <xf numFmtId="0" fontId="12" fillId="3" borderId="19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 applyProtection="1">
      <alignment horizontal="center" vertical="top"/>
      <protection/>
    </xf>
    <xf numFmtId="49" fontId="2" fillId="3" borderId="1" xfId="0" applyNumberFormat="1" applyFont="1" applyFill="1" applyBorder="1" applyAlignment="1" applyProtection="1">
      <alignment horizontal="center" vertical="top"/>
      <protection locked="0"/>
    </xf>
    <xf numFmtId="49" fontId="2" fillId="3" borderId="3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Font="1" applyBorder="1" applyAlignment="1">
      <alignment horizontal="left" vertical="top" wrapText="1"/>
    </xf>
    <xf numFmtId="49" fontId="10" fillId="0" borderId="15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 applyProtection="1">
      <alignment horizontal="center" vertical="top"/>
      <protection locked="0"/>
    </xf>
    <xf numFmtId="49" fontId="10" fillId="0" borderId="1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center" vertical="top"/>
      <protection locked="0"/>
    </xf>
    <xf numFmtId="49" fontId="6" fillId="0" borderId="3" xfId="0" applyNumberFormat="1" applyFont="1" applyFill="1" applyBorder="1" applyAlignment="1" applyProtection="1">
      <alignment horizontal="center" vertical="top"/>
      <protection locked="0"/>
    </xf>
    <xf numFmtId="0" fontId="9" fillId="0" borderId="20" xfId="0" applyFont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0" fontId="10" fillId="0" borderId="20" xfId="0" applyFont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 applyProtection="1">
      <alignment horizontal="center" vertical="top"/>
      <protection locked="0"/>
    </xf>
    <xf numFmtId="49" fontId="10" fillId="0" borderId="3" xfId="0" applyNumberFormat="1" applyFont="1" applyBorder="1" applyAlignment="1">
      <alignment horizontal="center" vertical="top"/>
    </xf>
    <xf numFmtId="4" fontId="10" fillId="0" borderId="11" xfId="0" applyNumberFormat="1" applyFont="1" applyBorder="1" applyAlignment="1">
      <alignment vertical="top"/>
    </xf>
    <xf numFmtId="0" fontId="16" fillId="0" borderId="20" xfId="0" applyFont="1" applyBorder="1" applyAlignment="1">
      <alignment horizontal="left" vertical="top" wrapText="1"/>
    </xf>
    <xf numFmtId="49" fontId="16" fillId="0" borderId="11" xfId="0" applyNumberFormat="1" applyFont="1" applyFill="1" applyBorder="1" applyAlignment="1">
      <alignment horizontal="center" vertical="top"/>
    </xf>
    <xf numFmtId="49" fontId="16" fillId="0" borderId="1" xfId="0" applyNumberFormat="1" applyFont="1" applyBorder="1" applyAlignment="1">
      <alignment horizontal="center" vertical="top"/>
    </xf>
    <xf numFmtId="49" fontId="16" fillId="0" borderId="1" xfId="0" applyNumberFormat="1" applyFont="1" applyBorder="1" applyAlignment="1" applyProtection="1">
      <alignment horizontal="center" vertical="top"/>
      <protection locked="0"/>
    </xf>
    <xf numFmtId="49" fontId="16" fillId="0" borderId="3" xfId="0" applyNumberFormat="1" applyFont="1" applyBorder="1" applyAlignment="1">
      <alignment horizontal="center" vertical="top"/>
    </xf>
    <xf numFmtId="4" fontId="16" fillId="0" borderId="11" xfId="0" applyNumberFormat="1" applyFont="1" applyBorder="1" applyAlignment="1">
      <alignment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49" fontId="2" fillId="0" borderId="3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vertical="top"/>
    </xf>
    <xf numFmtId="0" fontId="10" fillId="0" borderId="19" xfId="0" applyFont="1" applyBorder="1" applyAlignment="1">
      <alignment wrapText="1"/>
    </xf>
    <xf numFmtId="49" fontId="10" fillId="0" borderId="11" xfId="0" applyNumberFormat="1" applyFont="1" applyFill="1" applyBorder="1" applyAlignment="1" applyProtection="1">
      <alignment horizontal="center" vertical="top"/>
      <protection locked="0"/>
    </xf>
    <xf numFmtId="49" fontId="10" fillId="0" borderId="1" xfId="0" applyNumberFormat="1" applyFont="1" applyBorder="1" applyAlignment="1">
      <alignment horizontal="center" vertical="top"/>
    </xf>
    <xf numFmtId="0" fontId="16" fillId="0" borderId="23" xfId="0" applyFont="1" applyBorder="1" applyAlignment="1">
      <alignment wrapText="1"/>
    </xf>
    <xf numFmtId="49" fontId="16" fillId="0" borderId="11" xfId="0" applyNumberFormat="1" applyFont="1" applyFill="1" applyBorder="1" applyAlignment="1">
      <alignment horizontal="center" vertical="top"/>
    </xf>
    <xf numFmtId="0" fontId="7" fillId="0" borderId="20" xfId="0" applyFont="1" applyBorder="1" applyAlignment="1">
      <alignment/>
    </xf>
    <xf numFmtId="0" fontId="0" fillId="0" borderId="0" xfId="0" applyAlignment="1">
      <alignment horizontal="right"/>
    </xf>
    <xf numFmtId="0" fontId="21" fillId="0" borderId="0" xfId="0" applyFont="1" applyFill="1" applyBorder="1" applyAlignment="1">
      <alignment horizontal="center" vertical="top" wrapText="1"/>
    </xf>
    <xf numFmtId="3" fontId="21" fillId="0" borderId="13" xfId="0" applyNumberFormat="1" applyFont="1" applyBorder="1" applyAlignment="1">
      <alignment horizontal="center" vertical="center" wrapText="1"/>
    </xf>
    <xf numFmtId="3" fontId="21" fillId="0" borderId="24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 textRotation="90" wrapText="1"/>
      <protection/>
    </xf>
    <xf numFmtId="0" fontId="0" fillId="0" borderId="23" xfId="0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 textRotation="90" wrapText="1"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49" fontId="7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17" xfId="0" applyBorder="1" applyAlignment="1">
      <alignment/>
    </xf>
    <xf numFmtId="49" fontId="7" fillId="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1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2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32" fillId="0" borderId="1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justify"/>
    </xf>
    <xf numFmtId="0" fontId="34" fillId="0" borderId="1" xfId="0" applyFont="1" applyBorder="1" applyAlignment="1">
      <alignment horizontal="right"/>
    </xf>
    <xf numFmtId="4" fontId="34" fillId="0" borderId="1" xfId="0" applyNumberFormat="1" applyFont="1" applyBorder="1" applyAlignment="1">
      <alignment horizontal="right" wrapText="1"/>
    </xf>
    <xf numFmtId="0" fontId="33" fillId="0" borderId="1" xfId="0" applyFont="1" applyBorder="1" applyAlignment="1">
      <alignment horizontal="justify"/>
    </xf>
    <xf numFmtId="0" fontId="34" fillId="0" borderId="1" xfId="0" applyFont="1" applyBorder="1" applyAlignment="1">
      <alignment horizontal="right"/>
    </xf>
    <xf numFmtId="2" fontId="34" fillId="0" borderId="1" xfId="0" applyNumberFormat="1" applyFont="1" applyBorder="1" applyAlignment="1">
      <alignment horizontal="right" wrapText="1"/>
    </xf>
    <xf numFmtId="0" fontId="34" fillId="0" borderId="1" xfId="0" applyFont="1" applyBorder="1" applyAlignment="1">
      <alignment horizontal="right" wrapText="1"/>
    </xf>
    <xf numFmtId="0" fontId="35" fillId="0" borderId="1" xfId="0" applyFont="1" applyBorder="1" applyAlignment="1">
      <alignment horizontal="justify"/>
    </xf>
    <xf numFmtId="0" fontId="32" fillId="0" borderId="1" xfId="0" applyFont="1" applyBorder="1" applyAlignment="1">
      <alignment horizontal="right"/>
    </xf>
    <xf numFmtId="2" fontId="32" fillId="0" borderId="1" xfId="0" applyNumberFormat="1" applyFont="1" applyBorder="1" applyAlignment="1">
      <alignment horizontal="right" vertical="top" wrapText="1"/>
    </xf>
    <xf numFmtId="4" fontId="32" fillId="0" borderId="1" xfId="0" applyNumberFormat="1" applyFont="1" applyBorder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D1">
      <selection activeCell="M48" sqref="M48"/>
    </sheetView>
  </sheetViews>
  <sheetFormatPr defaultColWidth="9.00390625" defaultRowHeight="12.75"/>
  <cols>
    <col min="1" max="1" width="4.75390625" style="131" customWidth="1"/>
    <col min="2" max="2" width="9.375" style="132" hidden="1" customWidth="1"/>
    <col min="3" max="3" width="93.00390625" style="131" customWidth="1"/>
    <col min="4" max="4" width="5.75390625" style="133" customWidth="1"/>
    <col min="5" max="5" width="5.25390625" style="133" customWidth="1"/>
    <col min="6" max="6" width="4.625" style="133" customWidth="1"/>
    <col min="7" max="7" width="5.75390625" style="133" customWidth="1"/>
    <col min="8" max="8" width="6.125" style="133" customWidth="1"/>
    <col min="9" max="9" width="4.875" style="133" customWidth="1"/>
    <col min="10" max="10" width="6.25390625" style="133" customWidth="1"/>
    <col min="11" max="11" width="5.875" style="133" customWidth="1"/>
    <col min="12" max="12" width="15.00390625" style="104" customWidth="1"/>
    <col min="13" max="13" width="12.875" style="131" customWidth="1"/>
    <col min="14" max="16384" width="9.375" style="131" customWidth="1"/>
  </cols>
  <sheetData>
    <row r="1" spans="4:11" ht="15.75">
      <c r="D1" s="133" t="s">
        <v>201</v>
      </c>
      <c r="E1" s="192"/>
      <c r="F1" s="192"/>
      <c r="G1" s="192"/>
      <c r="H1" s="192"/>
      <c r="I1" s="192"/>
      <c r="J1" s="192"/>
      <c r="K1" s="192"/>
    </row>
    <row r="2" spans="3:11" ht="20.25">
      <c r="C2" s="193"/>
      <c r="D2" s="192"/>
      <c r="E2" s="192"/>
      <c r="F2" s="192"/>
      <c r="G2" s="192"/>
      <c r="H2" s="192"/>
      <c r="I2" s="192"/>
      <c r="J2" s="192"/>
      <c r="K2" s="192"/>
    </row>
    <row r="3" spans="4:11" ht="15.75">
      <c r="D3" s="192"/>
      <c r="E3" s="192"/>
      <c r="F3" s="192"/>
      <c r="G3" s="192"/>
      <c r="H3" s="192"/>
      <c r="I3" s="192"/>
      <c r="J3" s="192"/>
      <c r="K3" s="192"/>
    </row>
    <row r="4" spans="1:13" ht="16.5" customHeight="1">
      <c r="A4" s="269" t="s">
        <v>202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</row>
    <row r="5" spans="10:12" ht="16.5" customHeight="1">
      <c r="J5" s="133" t="s">
        <v>66</v>
      </c>
      <c r="L5" s="134"/>
    </row>
    <row r="6" spans="1:14" s="136" customFormat="1" ht="42.75" customHeight="1">
      <c r="A6" s="272" t="s">
        <v>67</v>
      </c>
      <c r="B6" s="135"/>
      <c r="C6" s="274" t="s">
        <v>68</v>
      </c>
      <c r="D6" s="276" t="s">
        <v>69</v>
      </c>
      <c r="E6" s="277"/>
      <c r="F6" s="277"/>
      <c r="G6" s="277"/>
      <c r="H6" s="277"/>
      <c r="I6" s="277"/>
      <c r="J6" s="277"/>
      <c r="K6" s="278"/>
      <c r="L6" s="270" t="s">
        <v>182</v>
      </c>
      <c r="M6" s="270" t="s">
        <v>183</v>
      </c>
      <c r="N6" s="270" t="s">
        <v>184</v>
      </c>
    </row>
    <row r="7" spans="1:14" s="136" customFormat="1" ht="56.25" customHeight="1">
      <c r="A7" s="273"/>
      <c r="B7" s="137"/>
      <c r="C7" s="275"/>
      <c r="D7" s="138" t="s">
        <v>70</v>
      </c>
      <c r="E7" s="138" t="s">
        <v>71</v>
      </c>
      <c r="F7" s="138" t="s">
        <v>72</v>
      </c>
      <c r="G7" s="138" t="s">
        <v>73</v>
      </c>
      <c r="H7" s="138" t="s">
        <v>74</v>
      </c>
      <c r="I7" s="138" t="s">
        <v>75</v>
      </c>
      <c r="J7" s="138" t="s">
        <v>76</v>
      </c>
      <c r="K7" s="138" t="s">
        <v>77</v>
      </c>
      <c r="L7" s="271"/>
      <c r="M7" s="271"/>
      <c r="N7" s="271"/>
    </row>
    <row r="8" spans="1:14" s="144" customFormat="1" ht="23.25" customHeight="1">
      <c r="A8" s="139" t="s">
        <v>78</v>
      </c>
      <c r="B8" s="139"/>
      <c r="C8" s="140" t="s">
        <v>79</v>
      </c>
      <c r="D8" s="141" t="s">
        <v>80</v>
      </c>
      <c r="E8" s="141">
        <v>1</v>
      </c>
      <c r="F8" s="141" t="s">
        <v>18</v>
      </c>
      <c r="G8" s="142" t="s">
        <v>18</v>
      </c>
      <c r="H8" s="142" t="s">
        <v>80</v>
      </c>
      <c r="I8" s="142" t="s">
        <v>18</v>
      </c>
      <c r="J8" s="142" t="s">
        <v>81</v>
      </c>
      <c r="K8" s="142" t="s">
        <v>80</v>
      </c>
      <c r="L8" s="143">
        <f>L9+L13+L15+L21+L26+L29+L31+L34</f>
        <v>396200</v>
      </c>
      <c r="M8" s="143">
        <f>M9+M13+M15+M21+M24+M26+M29+M31+M34</f>
        <v>297850.95000000007</v>
      </c>
      <c r="N8" s="143">
        <f>M8/L8*100</f>
        <v>75.17691822311964</v>
      </c>
    </row>
    <row r="9" spans="1:14" s="150" customFormat="1" ht="22.5" customHeight="1">
      <c r="A9" s="145" t="s">
        <v>82</v>
      </c>
      <c r="B9" s="145"/>
      <c r="C9" s="146" t="s">
        <v>83</v>
      </c>
      <c r="D9" s="147" t="s">
        <v>80</v>
      </c>
      <c r="E9" s="147">
        <v>1</v>
      </c>
      <c r="F9" s="147" t="s">
        <v>5</v>
      </c>
      <c r="G9" s="148" t="s">
        <v>18</v>
      </c>
      <c r="H9" s="148" t="s">
        <v>80</v>
      </c>
      <c r="I9" s="148" t="s">
        <v>18</v>
      </c>
      <c r="J9" s="148" t="s">
        <v>81</v>
      </c>
      <c r="K9" s="148" t="s">
        <v>80</v>
      </c>
      <c r="L9" s="149">
        <f>L10</f>
        <v>316000</v>
      </c>
      <c r="M9" s="149">
        <f>M10</f>
        <v>229677.86000000002</v>
      </c>
      <c r="N9" s="143">
        <f aca="true" t="shared" si="0" ref="N9:N48">M9/L9*100</f>
        <v>72.6828670886076</v>
      </c>
    </row>
    <row r="10" spans="1:14" s="156" customFormat="1" ht="24.75" customHeight="1">
      <c r="A10" s="151" t="s">
        <v>84</v>
      </c>
      <c r="B10" s="151"/>
      <c r="C10" s="152" t="s">
        <v>85</v>
      </c>
      <c r="D10" s="153" t="s">
        <v>86</v>
      </c>
      <c r="E10" s="154">
        <v>1</v>
      </c>
      <c r="F10" s="154" t="s">
        <v>5</v>
      </c>
      <c r="G10" s="153" t="s">
        <v>8</v>
      </c>
      <c r="H10" s="153" t="s">
        <v>80</v>
      </c>
      <c r="I10" s="153" t="s">
        <v>5</v>
      </c>
      <c r="J10" s="153" t="s">
        <v>81</v>
      </c>
      <c r="K10" s="153" t="s">
        <v>87</v>
      </c>
      <c r="L10" s="155">
        <f>L11+L12</f>
        <v>316000</v>
      </c>
      <c r="M10" s="155">
        <f>M11+M12</f>
        <v>229677.86000000002</v>
      </c>
      <c r="N10" s="143">
        <f t="shared" si="0"/>
        <v>72.6828670886076</v>
      </c>
    </row>
    <row r="11" spans="1:14" ht="35.25" customHeight="1">
      <c r="A11" s="157"/>
      <c r="B11" s="157"/>
      <c r="C11" s="158" t="s">
        <v>88</v>
      </c>
      <c r="D11" s="159" t="s">
        <v>86</v>
      </c>
      <c r="E11" s="160">
        <v>1</v>
      </c>
      <c r="F11" s="160" t="s">
        <v>5</v>
      </c>
      <c r="G11" s="159" t="s">
        <v>8</v>
      </c>
      <c r="H11" s="159" t="s">
        <v>89</v>
      </c>
      <c r="I11" s="159" t="s">
        <v>5</v>
      </c>
      <c r="J11" s="159" t="s">
        <v>81</v>
      </c>
      <c r="K11" s="159" t="s">
        <v>87</v>
      </c>
      <c r="L11" s="161">
        <v>4000</v>
      </c>
      <c r="M11" s="161">
        <v>3580.2</v>
      </c>
      <c r="N11" s="143">
        <f t="shared" si="0"/>
        <v>89.505</v>
      </c>
    </row>
    <row r="12" spans="1:14" ht="68.25" customHeight="1">
      <c r="A12" s="157"/>
      <c r="B12" s="157"/>
      <c r="C12" s="162" t="s">
        <v>90</v>
      </c>
      <c r="D12" s="159" t="s">
        <v>86</v>
      </c>
      <c r="E12" s="160">
        <v>1</v>
      </c>
      <c r="F12" s="160" t="s">
        <v>5</v>
      </c>
      <c r="G12" s="159" t="s">
        <v>8</v>
      </c>
      <c r="H12" s="159" t="s">
        <v>91</v>
      </c>
      <c r="I12" s="159" t="s">
        <v>5</v>
      </c>
      <c r="J12" s="159" t="s">
        <v>81</v>
      </c>
      <c r="K12" s="159" t="s">
        <v>87</v>
      </c>
      <c r="L12" s="161">
        <v>312000</v>
      </c>
      <c r="M12" s="161">
        <v>226097.66</v>
      </c>
      <c r="N12" s="143">
        <f t="shared" si="0"/>
        <v>72.46719871794872</v>
      </c>
    </row>
    <row r="13" spans="1:14" ht="20.25" customHeight="1">
      <c r="A13" s="157"/>
      <c r="B13" s="157"/>
      <c r="C13" s="146" t="s">
        <v>92</v>
      </c>
      <c r="D13" s="148" t="s">
        <v>80</v>
      </c>
      <c r="E13" s="148" t="s">
        <v>93</v>
      </c>
      <c r="F13" s="148" t="s">
        <v>7</v>
      </c>
      <c r="G13" s="148" t="s">
        <v>18</v>
      </c>
      <c r="H13" s="148" t="s">
        <v>80</v>
      </c>
      <c r="I13" s="148" t="s">
        <v>18</v>
      </c>
      <c r="J13" s="148" t="s">
        <v>81</v>
      </c>
      <c r="K13" s="148" t="s">
        <v>80</v>
      </c>
      <c r="L13" s="149">
        <f>L14</f>
        <v>1000</v>
      </c>
      <c r="M13" s="149">
        <f>M14</f>
        <v>0</v>
      </c>
      <c r="N13" s="143">
        <f t="shared" si="0"/>
        <v>0</v>
      </c>
    </row>
    <row r="14" spans="1:14" ht="18" customHeight="1">
      <c r="A14" s="157"/>
      <c r="B14" s="157"/>
      <c r="C14" s="158" t="s">
        <v>94</v>
      </c>
      <c r="D14" s="159" t="s">
        <v>86</v>
      </c>
      <c r="E14" s="159" t="s">
        <v>93</v>
      </c>
      <c r="F14" s="159" t="s">
        <v>7</v>
      </c>
      <c r="G14" s="159" t="s">
        <v>10</v>
      </c>
      <c r="H14" s="159" t="s">
        <v>80</v>
      </c>
      <c r="I14" s="159" t="s">
        <v>5</v>
      </c>
      <c r="J14" s="159" t="s">
        <v>81</v>
      </c>
      <c r="K14" s="159" t="s">
        <v>87</v>
      </c>
      <c r="L14" s="161">
        <v>1000</v>
      </c>
      <c r="M14" s="161"/>
      <c r="N14" s="143">
        <f t="shared" si="0"/>
        <v>0</v>
      </c>
    </row>
    <row r="15" spans="1:14" s="150" customFormat="1" ht="18.75" customHeight="1">
      <c r="A15" s="145" t="s">
        <v>95</v>
      </c>
      <c r="B15" s="145"/>
      <c r="C15" s="146" t="s">
        <v>96</v>
      </c>
      <c r="D15" s="147" t="s">
        <v>80</v>
      </c>
      <c r="E15" s="148" t="s">
        <v>93</v>
      </c>
      <c r="F15" s="148" t="s">
        <v>97</v>
      </c>
      <c r="G15" s="148" t="s">
        <v>18</v>
      </c>
      <c r="H15" s="148" t="s">
        <v>80</v>
      </c>
      <c r="I15" s="148" t="s">
        <v>18</v>
      </c>
      <c r="J15" s="148" t="s">
        <v>81</v>
      </c>
      <c r="K15" s="148" t="s">
        <v>80</v>
      </c>
      <c r="L15" s="149">
        <f>L16+L18</f>
        <v>37000</v>
      </c>
      <c r="M15" s="149">
        <f>M16+M18</f>
        <v>36475.310000000005</v>
      </c>
      <c r="N15" s="143">
        <f t="shared" si="0"/>
        <v>98.58191891891893</v>
      </c>
    </row>
    <row r="16" spans="1:14" s="150" customFormat="1" ht="21" customHeight="1">
      <c r="A16" s="151" t="s">
        <v>98</v>
      </c>
      <c r="B16" s="145"/>
      <c r="C16" s="152" t="s">
        <v>99</v>
      </c>
      <c r="D16" s="153" t="s">
        <v>86</v>
      </c>
      <c r="E16" s="153" t="s">
        <v>93</v>
      </c>
      <c r="F16" s="153" t="s">
        <v>97</v>
      </c>
      <c r="G16" s="153" t="s">
        <v>5</v>
      </c>
      <c r="H16" s="153" t="s">
        <v>80</v>
      </c>
      <c r="I16" s="153" t="s">
        <v>18</v>
      </c>
      <c r="J16" s="153" t="s">
        <v>81</v>
      </c>
      <c r="K16" s="153" t="s">
        <v>87</v>
      </c>
      <c r="L16" s="155">
        <f>L17</f>
        <v>1000</v>
      </c>
      <c r="M16" s="155">
        <f>M17</f>
        <v>892.3</v>
      </c>
      <c r="N16" s="143">
        <f t="shared" si="0"/>
        <v>89.23</v>
      </c>
    </row>
    <row r="17" spans="1:14" s="150" customFormat="1" ht="19.5" customHeight="1">
      <c r="A17" s="151"/>
      <c r="B17" s="151"/>
      <c r="C17" s="163" t="s">
        <v>100</v>
      </c>
      <c r="D17" s="164" t="s">
        <v>86</v>
      </c>
      <c r="E17" s="164" t="s">
        <v>93</v>
      </c>
      <c r="F17" s="164" t="s">
        <v>97</v>
      </c>
      <c r="G17" s="164" t="s">
        <v>5</v>
      </c>
      <c r="H17" s="164" t="s">
        <v>101</v>
      </c>
      <c r="I17" s="164" t="s">
        <v>58</v>
      </c>
      <c r="J17" s="164" t="s">
        <v>81</v>
      </c>
      <c r="K17" s="164" t="s">
        <v>87</v>
      </c>
      <c r="L17" s="161">
        <v>1000</v>
      </c>
      <c r="M17" s="161">
        <v>892.3</v>
      </c>
      <c r="N17" s="143">
        <f t="shared" si="0"/>
        <v>89.23</v>
      </c>
    </row>
    <row r="18" spans="1:14" ht="17.25" customHeight="1">
      <c r="A18" s="151" t="s">
        <v>102</v>
      </c>
      <c r="B18" s="157"/>
      <c r="C18" s="152" t="s">
        <v>103</v>
      </c>
      <c r="D18" s="153" t="s">
        <v>86</v>
      </c>
      <c r="E18" s="153" t="s">
        <v>93</v>
      </c>
      <c r="F18" s="153" t="s">
        <v>97</v>
      </c>
      <c r="G18" s="153" t="s">
        <v>97</v>
      </c>
      <c r="H18" s="153" t="s">
        <v>80</v>
      </c>
      <c r="I18" s="153" t="s">
        <v>18</v>
      </c>
      <c r="J18" s="153" t="s">
        <v>81</v>
      </c>
      <c r="K18" s="153" t="s">
        <v>87</v>
      </c>
      <c r="L18" s="155">
        <f>L19+L20</f>
        <v>36000</v>
      </c>
      <c r="M18" s="155">
        <f>M19+M20</f>
        <v>35583.01</v>
      </c>
      <c r="N18" s="143">
        <f t="shared" si="0"/>
        <v>98.84169444444446</v>
      </c>
    </row>
    <row r="19" spans="1:14" ht="49.5" customHeight="1">
      <c r="A19" s="151"/>
      <c r="B19" s="157"/>
      <c r="C19" s="158" t="s">
        <v>104</v>
      </c>
      <c r="D19" s="165" t="s">
        <v>86</v>
      </c>
      <c r="E19" s="165" t="s">
        <v>93</v>
      </c>
      <c r="F19" s="165" t="s">
        <v>97</v>
      </c>
      <c r="G19" s="165" t="s">
        <v>97</v>
      </c>
      <c r="H19" s="165" t="s">
        <v>105</v>
      </c>
      <c r="I19" s="165" t="s">
        <v>58</v>
      </c>
      <c r="J19" s="165" t="s">
        <v>81</v>
      </c>
      <c r="K19" s="165" t="s">
        <v>87</v>
      </c>
      <c r="L19" s="161">
        <v>34000</v>
      </c>
      <c r="M19" s="161">
        <v>34294.01</v>
      </c>
      <c r="N19" s="143">
        <f t="shared" si="0"/>
        <v>100.86473529411765</v>
      </c>
    </row>
    <row r="20" spans="1:14" ht="50.25" customHeight="1">
      <c r="A20" s="151"/>
      <c r="B20" s="157"/>
      <c r="C20" s="158" t="s">
        <v>104</v>
      </c>
      <c r="D20" s="165" t="s">
        <v>86</v>
      </c>
      <c r="E20" s="165" t="s">
        <v>93</v>
      </c>
      <c r="F20" s="165" t="s">
        <v>97</v>
      </c>
      <c r="G20" s="165" t="s">
        <v>97</v>
      </c>
      <c r="H20" s="165" t="s">
        <v>106</v>
      </c>
      <c r="I20" s="165" t="s">
        <v>58</v>
      </c>
      <c r="J20" s="165" t="s">
        <v>81</v>
      </c>
      <c r="K20" s="165" t="s">
        <v>87</v>
      </c>
      <c r="L20" s="161">
        <v>2000</v>
      </c>
      <c r="M20" s="161">
        <v>1289</v>
      </c>
      <c r="N20" s="143">
        <f t="shared" si="0"/>
        <v>64.45</v>
      </c>
    </row>
    <row r="21" spans="1:14" ht="23.25" customHeight="1">
      <c r="A21" s="145" t="s">
        <v>107</v>
      </c>
      <c r="B21" s="157"/>
      <c r="C21" s="166" t="s">
        <v>108</v>
      </c>
      <c r="D21" s="148" t="s">
        <v>80</v>
      </c>
      <c r="E21" s="148" t="s">
        <v>93</v>
      </c>
      <c r="F21" s="148" t="s">
        <v>6</v>
      </c>
      <c r="G21" s="148" t="s">
        <v>18</v>
      </c>
      <c r="H21" s="148" t="s">
        <v>80</v>
      </c>
      <c r="I21" s="148" t="s">
        <v>18</v>
      </c>
      <c r="J21" s="148" t="s">
        <v>81</v>
      </c>
      <c r="K21" s="148" t="s">
        <v>80</v>
      </c>
      <c r="L21" s="149">
        <f>L22</f>
        <v>7000</v>
      </c>
      <c r="M21" s="149">
        <f>M22</f>
        <v>6705</v>
      </c>
      <c r="N21" s="143">
        <f t="shared" si="0"/>
        <v>95.78571428571429</v>
      </c>
    </row>
    <row r="22" spans="1:14" ht="34.5" customHeight="1">
      <c r="A22" s="151" t="s">
        <v>109</v>
      </c>
      <c r="B22" s="157"/>
      <c r="C22" s="167" t="s">
        <v>110</v>
      </c>
      <c r="D22" s="153" t="s">
        <v>29</v>
      </c>
      <c r="E22" s="153" t="s">
        <v>93</v>
      </c>
      <c r="F22" s="153" t="s">
        <v>6</v>
      </c>
      <c r="G22" s="153" t="s">
        <v>11</v>
      </c>
      <c r="H22" s="153" t="s">
        <v>80</v>
      </c>
      <c r="I22" s="153" t="s">
        <v>5</v>
      </c>
      <c r="J22" s="153" t="s">
        <v>81</v>
      </c>
      <c r="K22" s="153" t="s">
        <v>87</v>
      </c>
      <c r="L22" s="155">
        <f>L23</f>
        <v>7000</v>
      </c>
      <c r="M22" s="155">
        <f>M23</f>
        <v>6705</v>
      </c>
      <c r="N22" s="143">
        <f t="shared" si="0"/>
        <v>95.78571428571429</v>
      </c>
    </row>
    <row r="23" spans="1:14" ht="49.5" customHeight="1">
      <c r="A23" s="151"/>
      <c r="B23" s="157"/>
      <c r="C23" s="168" t="s">
        <v>111</v>
      </c>
      <c r="D23" s="159" t="s">
        <v>29</v>
      </c>
      <c r="E23" s="159" t="s">
        <v>93</v>
      </c>
      <c r="F23" s="159" t="s">
        <v>6</v>
      </c>
      <c r="G23" s="159" t="s">
        <v>11</v>
      </c>
      <c r="H23" s="159" t="s">
        <v>112</v>
      </c>
      <c r="I23" s="159" t="s">
        <v>5</v>
      </c>
      <c r="J23" s="159" t="s">
        <v>81</v>
      </c>
      <c r="K23" s="159" t="s">
        <v>87</v>
      </c>
      <c r="L23" s="161">
        <v>7000</v>
      </c>
      <c r="M23" s="161">
        <v>6705</v>
      </c>
      <c r="N23" s="143">
        <f t="shared" si="0"/>
        <v>95.78571428571429</v>
      </c>
    </row>
    <row r="24" spans="1:14" ht="34.5" customHeight="1">
      <c r="A24" s="151"/>
      <c r="B24" s="157"/>
      <c r="C24" s="195" t="s">
        <v>185</v>
      </c>
      <c r="D24" s="196" t="s">
        <v>80</v>
      </c>
      <c r="E24" s="196" t="s">
        <v>93</v>
      </c>
      <c r="F24" s="196" t="s">
        <v>186</v>
      </c>
      <c r="G24" s="196" t="s">
        <v>18</v>
      </c>
      <c r="H24" s="196" t="s">
        <v>80</v>
      </c>
      <c r="I24" s="196" t="s">
        <v>18</v>
      </c>
      <c r="J24" s="196" t="s">
        <v>81</v>
      </c>
      <c r="K24" s="196" t="s">
        <v>80</v>
      </c>
      <c r="L24" s="197">
        <f>L25</f>
        <v>0</v>
      </c>
      <c r="M24" s="197">
        <f>M25</f>
        <v>16.44</v>
      </c>
      <c r="N24" s="143"/>
    </row>
    <row r="25" spans="1:14" ht="33.75" customHeight="1">
      <c r="A25" s="151"/>
      <c r="B25" s="157"/>
      <c r="C25" s="198" t="s">
        <v>187</v>
      </c>
      <c r="D25" s="165" t="s">
        <v>86</v>
      </c>
      <c r="E25" s="199" t="s">
        <v>93</v>
      </c>
      <c r="F25" s="199" t="s">
        <v>186</v>
      </c>
      <c r="G25" s="199" t="s">
        <v>11</v>
      </c>
      <c r="H25" s="199" t="s">
        <v>125</v>
      </c>
      <c r="I25" s="199" t="s">
        <v>58</v>
      </c>
      <c r="J25" s="199" t="s">
        <v>81</v>
      </c>
      <c r="K25" s="199" t="s">
        <v>87</v>
      </c>
      <c r="L25" s="200"/>
      <c r="M25" s="200">
        <v>16.44</v>
      </c>
      <c r="N25" s="143"/>
    </row>
    <row r="26" spans="1:14" ht="39" customHeight="1">
      <c r="A26" s="145" t="s">
        <v>113</v>
      </c>
      <c r="B26" s="157" t="s">
        <v>114</v>
      </c>
      <c r="C26" s="169" t="s">
        <v>114</v>
      </c>
      <c r="D26" s="170" t="s">
        <v>80</v>
      </c>
      <c r="E26" s="170" t="s">
        <v>93</v>
      </c>
      <c r="F26" s="170" t="s">
        <v>115</v>
      </c>
      <c r="G26" s="170" t="s">
        <v>18</v>
      </c>
      <c r="H26" s="170" t="s">
        <v>80</v>
      </c>
      <c r="I26" s="170" t="s">
        <v>18</v>
      </c>
      <c r="J26" s="170" t="s">
        <v>81</v>
      </c>
      <c r="K26" s="170" t="s">
        <v>80</v>
      </c>
      <c r="L26" s="149">
        <f>L27</f>
        <v>20000</v>
      </c>
      <c r="M26" s="149">
        <f>M27</f>
        <v>13988.44</v>
      </c>
      <c r="N26" s="143">
        <f t="shared" si="0"/>
        <v>69.9422</v>
      </c>
    </row>
    <row r="27" spans="1:14" ht="71.25" customHeight="1">
      <c r="A27" s="151"/>
      <c r="B27" s="157" t="s">
        <v>116</v>
      </c>
      <c r="C27" s="171" t="s">
        <v>117</v>
      </c>
      <c r="D27" s="172" t="s">
        <v>80</v>
      </c>
      <c r="E27" s="172" t="s">
        <v>93</v>
      </c>
      <c r="F27" s="172" t="s">
        <v>115</v>
      </c>
      <c r="G27" s="172" t="s">
        <v>7</v>
      </c>
      <c r="H27" s="172" t="s">
        <v>80</v>
      </c>
      <c r="I27" s="172" t="s">
        <v>18</v>
      </c>
      <c r="J27" s="172" t="s">
        <v>81</v>
      </c>
      <c r="K27" s="172" t="s">
        <v>118</v>
      </c>
      <c r="L27" s="173">
        <f>L28</f>
        <v>20000</v>
      </c>
      <c r="M27" s="173">
        <f>M28</f>
        <v>13988.44</v>
      </c>
      <c r="N27" s="143">
        <f t="shared" si="0"/>
        <v>69.9422</v>
      </c>
    </row>
    <row r="28" spans="1:14" ht="70.5" customHeight="1">
      <c r="A28" s="151"/>
      <c r="B28" s="157" t="s">
        <v>119</v>
      </c>
      <c r="C28" s="174" t="s">
        <v>120</v>
      </c>
      <c r="D28" s="165" t="s">
        <v>29</v>
      </c>
      <c r="E28" s="165" t="s">
        <v>93</v>
      </c>
      <c r="F28" s="165" t="s">
        <v>115</v>
      </c>
      <c r="G28" s="165" t="s">
        <v>7</v>
      </c>
      <c r="H28" s="165" t="s">
        <v>89</v>
      </c>
      <c r="I28" s="165" t="s">
        <v>58</v>
      </c>
      <c r="J28" s="165" t="s">
        <v>81</v>
      </c>
      <c r="K28" s="165" t="s">
        <v>118</v>
      </c>
      <c r="L28" s="161">
        <v>20000</v>
      </c>
      <c r="M28" s="161">
        <v>13988.44</v>
      </c>
      <c r="N28" s="143">
        <f t="shared" si="0"/>
        <v>69.9422</v>
      </c>
    </row>
    <row r="29" spans="1:14" ht="33.75" customHeight="1">
      <c r="A29" s="145" t="s">
        <v>121</v>
      </c>
      <c r="B29" s="157"/>
      <c r="C29" s="169" t="s">
        <v>122</v>
      </c>
      <c r="D29" s="172" t="s">
        <v>29</v>
      </c>
      <c r="E29" s="172" t="s">
        <v>93</v>
      </c>
      <c r="F29" s="172" t="s">
        <v>53</v>
      </c>
      <c r="G29" s="172" t="s">
        <v>10</v>
      </c>
      <c r="H29" s="172" t="s">
        <v>80</v>
      </c>
      <c r="I29" s="172" t="s">
        <v>18</v>
      </c>
      <c r="J29" s="172" t="s">
        <v>81</v>
      </c>
      <c r="K29" s="172" t="s">
        <v>123</v>
      </c>
      <c r="L29" s="173">
        <f>L30</f>
        <v>15000</v>
      </c>
      <c r="M29" s="173">
        <f>M30</f>
        <v>10885</v>
      </c>
      <c r="N29" s="143">
        <f t="shared" si="0"/>
        <v>72.56666666666666</v>
      </c>
    </row>
    <row r="30" spans="1:14" ht="27.75" customHeight="1">
      <c r="A30" s="151"/>
      <c r="B30" s="157"/>
      <c r="C30" s="175" t="s">
        <v>124</v>
      </c>
      <c r="D30" s="165" t="s">
        <v>29</v>
      </c>
      <c r="E30" s="165" t="s">
        <v>93</v>
      </c>
      <c r="F30" s="165" t="s">
        <v>53</v>
      </c>
      <c r="G30" s="165" t="s">
        <v>10</v>
      </c>
      <c r="H30" s="165" t="s">
        <v>125</v>
      </c>
      <c r="I30" s="165" t="s">
        <v>58</v>
      </c>
      <c r="J30" s="165" t="s">
        <v>81</v>
      </c>
      <c r="K30" s="165" t="s">
        <v>123</v>
      </c>
      <c r="L30" s="161">
        <v>15000</v>
      </c>
      <c r="M30" s="161">
        <v>10885</v>
      </c>
      <c r="N30" s="143">
        <f t="shared" si="0"/>
        <v>72.56666666666666</v>
      </c>
    </row>
    <row r="31" spans="1:14" ht="21" customHeight="1">
      <c r="A31" s="176">
        <v>6</v>
      </c>
      <c r="B31" s="157"/>
      <c r="C31" s="177" t="s">
        <v>126</v>
      </c>
      <c r="D31" s="148" t="s">
        <v>80</v>
      </c>
      <c r="E31" s="148" t="s">
        <v>93</v>
      </c>
      <c r="F31" s="148" t="s">
        <v>127</v>
      </c>
      <c r="G31" s="148" t="s">
        <v>18</v>
      </c>
      <c r="H31" s="148" t="s">
        <v>80</v>
      </c>
      <c r="I31" s="148" t="s">
        <v>18</v>
      </c>
      <c r="J31" s="148" t="s">
        <v>81</v>
      </c>
      <c r="K31" s="148" t="s">
        <v>80</v>
      </c>
      <c r="L31" s="149">
        <f>L32</f>
        <v>200</v>
      </c>
      <c r="M31" s="149">
        <f>M32</f>
        <v>102.9</v>
      </c>
      <c r="N31" s="143">
        <f t="shared" si="0"/>
        <v>51.45000000000001</v>
      </c>
    </row>
    <row r="32" spans="1:14" ht="66" customHeight="1">
      <c r="A32" s="176"/>
      <c r="B32" s="157"/>
      <c r="C32" s="178" t="s">
        <v>128</v>
      </c>
      <c r="D32" s="179" t="s">
        <v>129</v>
      </c>
      <c r="E32" s="179" t="s">
        <v>93</v>
      </c>
      <c r="F32" s="179" t="s">
        <v>127</v>
      </c>
      <c r="G32" s="179" t="s">
        <v>97</v>
      </c>
      <c r="H32" s="179" t="s">
        <v>80</v>
      </c>
      <c r="I32" s="179" t="s">
        <v>18</v>
      </c>
      <c r="J32" s="179" t="s">
        <v>81</v>
      </c>
      <c r="K32" s="179" t="s">
        <v>130</v>
      </c>
      <c r="L32" s="173">
        <f>L33</f>
        <v>200</v>
      </c>
      <c r="M32" s="173">
        <f>M33</f>
        <v>102.9</v>
      </c>
      <c r="N32" s="143">
        <f t="shared" si="0"/>
        <v>51.45000000000001</v>
      </c>
    </row>
    <row r="33" spans="1:14" ht="33.75" customHeight="1">
      <c r="A33" s="176"/>
      <c r="B33" s="157"/>
      <c r="C33" s="180" t="s">
        <v>131</v>
      </c>
      <c r="D33" s="159" t="s">
        <v>129</v>
      </c>
      <c r="E33" s="159" t="s">
        <v>93</v>
      </c>
      <c r="F33" s="159" t="s">
        <v>127</v>
      </c>
      <c r="G33" s="159" t="s">
        <v>97</v>
      </c>
      <c r="H33" s="159" t="s">
        <v>132</v>
      </c>
      <c r="I33" s="159" t="s">
        <v>58</v>
      </c>
      <c r="J33" s="159" t="s">
        <v>81</v>
      </c>
      <c r="K33" s="159" t="s">
        <v>130</v>
      </c>
      <c r="L33" s="181">
        <v>200</v>
      </c>
      <c r="M33" s="181">
        <v>102.9</v>
      </c>
      <c r="N33" s="143">
        <f t="shared" si="0"/>
        <v>51.45000000000001</v>
      </c>
    </row>
    <row r="34" spans="1:14" ht="22.5" customHeight="1">
      <c r="A34" s="176">
        <v>7</v>
      </c>
      <c r="B34" s="157"/>
      <c r="C34" s="182" t="s">
        <v>133</v>
      </c>
      <c r="D34" s="170" t="s">
        <v>80</v>
      </c>
      <c r="E34" s="170" t="s">
        <v>93</v>
      </c>
      <c r="F34" s="170" t="s">
        <v>134</v>
      </c>
      <c r="G34" s="170" t="s">
        <v>18</v>
      </c>
      <c r="H34" s="170" t="s">
        <v>80</v>
      </c>
      <c r="I34" s="170" t="s">
        <v>18</v>
      </c>
      <c r="J34" s="170" t="s">
        <v>81</v>
      </c>
      <c r="K34" s="170" t="s">
        <v>80</v>
      </c>
      <c r="L34" s="149">
        <f>L35</f>
        <v>0</v>
      </c>
      <c r="M34" s="149">
        <f>M35</f>
        <v>0</v>
      </c>
      <c r="N34" s="143" t="e">
        <f t="shared" si="0"/>
        <v>#DIV/0!</v>
      </c>
    </row>
    <row r="35" spans="1:14" s="150" customFormat="1" ht="19.5" customHeight="1">
      <c r="A35" s="151"/>
      <c r="B35" s="157"/>
      <c r="C35" s="183" t="s">
        <v>135</v>
      </c>
      <c r="D35" s="165" t="s">
        <v>80</v>
      </c>
      <c r="E35" s="165" t="s">
        <v>93</v>
      </c>
      <c r="F35" s="165" t="s">
        <v>134</v>
      </c>
      <c r="G35" s="165" t="s">
        <v>7</v>
      </c>
      <c r="H35" s="165" t="s">
        <v>80</v>
      </c>
      <c r="I35" s="165" t="s">
        <v>18</v>
      </c>
      <c r="J35" s="165" t="s">
        <v>81</v>
      </c>
      <c r="K35" s="165" t="s">
        <v>136</v>
      </c>
      <c r="L35" s="161">
        <f>L36</f>
        <v>0</v>
      </c>
      <c r="M35" s="161">
        <f>M36</f>
        <v>0</v>
      </c>
      <c r="N35" s="143" t="e">
        <f t="shared" si="0"/>
        <v>#DIV/0!</v>
      </c>
    </row>
    <row r="36" spans="1:14" s="156" customFormat="1" ht="21" customHeight="1">
      <c r="A36" s="151"/>
      <c r="B36" s="157"/>
      <c r="C36" s="174" t="s">
        <v>137</v>
      </c>
      <c r="D36" s="165" t="s">
        <v>29</v>
      </c>
      <c r="E36" s="165" t="s">
        <v>93</v>
      </c>
      <c r="F36" s="165" t="s">
        <v>134</v>
      </c>
      <c r="G36" s="165" t="s">
        <v>7</v>
      </c>
      <c r="H36" s="165" t="s">
        <v>125</v>
      </c>
      <c r="I36" s="165" t="s">
        <v>58</v>
      </c>
      <c r="J36" s="165" t="s">
        <v>81</v>
      </c>
      <c r="K36" s="165" t="s">
        <v>136</v>
      </c>
      <c r="L36" s="161"/>
      <c r="M36" s="161"/>
      <c r="N36" s="143" t="e">
        <f t="shared" si="0"/>
        <v>#DIV/0!</v>
      </c>
    </row>
    <row r="37" spans="1:14" ht="21.75" customHeight="1">
      <c r="A37" s="139" t="s">
        <v>138</v>
      </c>
      <c r="B37" s="184"/>
      <c r="C37" s="185" t="s">
        <v>139</v>
      </c>
      <c r="D37" s="186" t="s">
        <v>80</v>
      </c>
      <c r="E37" s="186" t="s">
        <v>140</v>
      </c>
      <c r="F37" s="186" t="s">
        <v>18</v>
      </c>
      <c r="G37" s="186" t="s">
        <v>18</v>
      </c>
      <c r="H37" s="186" t="s">
        <v>80</v>
      </c>
      <c r="I37" s="186" t="s">
        <v>18</v>
      </c>
      <c r="J37" s="186" t="s">
        <v>81</v>
      </c>
      <c r="K37" s="186" t="s">
        <v>80</v>
      </c>
      <c r="L37" s="143">
        <f>L38</f>
        <v>3019094.33</v>
      </c>
      <c r="M37" s="143">
        <f>M38</f>
        <v>1130894.33</v>
      </c>
      <c r="N37" s="143">
        <f t="shared" si="0"/>
        <v>37.45806544573915</v>
      </c>
    </row>
    <row r="38" spans="1:14" ht="30" customHeight="1">
      <c r="A38" s="145"/>
      <c r="B38" s="145"/>
      <c r="C38" s="166" t="s">
        <v>141</v>
      </c>
      <c r="D38" s="147" t="s">
        <v>80</v>
      </c>
      <c r="E38" s="148" t="s">
        <v>140</v>
      </c>
      <c r="F38" s="148" t="s">
        <v>8</v>
      </c>
      <c r="G38" s="148" t="s">
        <v>18</v>
      </c>
      <c r="H38" s="148" t="s">
        <v>80</v>
      </c>
      <c r="I38" s="148" t="s">
        <v>18</v>
      </c>
      <c r="J38" s="148" t="s">
        <v>81</v>
      </c>
      <c r="K38" s="148" t="s">
        <v>80</v>
      </c>
      <c r="L38" s="149">
        <f>L39+L41+L44+L46</f>
        <v>3019094.33</v>
      </c>
      <c r="M38" s="149">
        <f>M39+M41+M44+M46</f>
        <v>1130894.33</v>
      </c>
      <c r="N38" s="143">
        <f t="shared" si="0"/>
        <v>37.45806544573915</v>
      </c>
    </row>
    <row r="39" spans="1:14" ht="20.25" customHeight="1">
      <c r="A39" s="151" t="s">
        <v>84</v>
      </c>
      <c r="B39" s="151"/>
      <c r="C39" s="152" t="s">
        <v>142</v>
      </c>
      <c r="D39" s="154" t="s">
        <v>80</v>
      </c>
      <c r="E39" s="153" t="s">
        <v>140</v>
      </c>
      <c r="F39" s="153" t="s">
        <v>8</v>
      </c>
      <c r="G39" s="153" t="s">
        <v>5</v>
      </c>
      <c r="H39" s="153" t="s">
        <v>80</v>
      </c>
      <c r="I39" s="153" t="s">
        <v>18</v>
      </c>
      <c r="J39" s="153" t="s">
        <v>81</v>
      </c>
      <c r="K39" s="153" t="s">
        <v>143</v>
      </c>
      <c r="L39" s="155">
        <f>SUM(L40:L40)</f>
        <v>696000</v>
      </c>
      <c r="M39" s="155">
        <f>SUM(M40:M40)</f>
        <v>527700</v>
      </c>
      <c r="N39" s="143">
        <f t="shared" si="0"/>
        <v>75.81896551724138</v>
      </c>
    </row>
    <row r="40" spans="1:14" s="156" customFormat="1" ht="16.5" customHeight="1">
      <c r="A40" s="157"/>
      <c r="B40" s="157"/>
      <c r="C40" s="158" t="s">
        <v>144</v>
      </c>
      <c r="D40" s="159" t="s">
        <v>29</v>
      </c>
      <c r="E40" s="159" t="s">
        <v>140</v>
      </c>
      <c r="F40" s="159" t="s">
        <v>8</v>
      </c>
      <c r="G40" s="159" t="s">
        <v>5</v>
      </c>
      <c r="H40" s="159" t="s">
        <v>16</v>
      </c>
      <c r="I40" s="159" t="s">
        <v>58</v>
      </c>
      <c r="J40" s="159" t="s">
        <v>81</v>
      </c>
      <c r="K40" s="159" t="s">
        <v>143</v>
      </c>
      <c r="L40" s="161">
        <v>696000</v>
      </c>
      <c r="M40" s="161">
        <v>527700</v>
      </c>
      <c r="N40" s="143">
        <f t="shared" si="0"/>
        <v>75.81896551724138</v>
      </c>
    </row>
    <row r="41" spans="1:14" ht="31.5" customHeight="1">
      <c r="A41" s="151" t="s">
        <v>145</v>
      </c>
      <c r="B41" s="157"/>
      <c r="C41" s="152" t="s">
        <v>146</v>
      </c>
      <c r="D41" s="154" t="s">
        <v>80</v>
      </c>
      <c r="E41" s="153" t="s">
        <v>140</v>
      </c>
      <c r="F41" s="153" t="s">
        <v>8</v>
      </c>
      <c r="G41" s="153" t="s">
        <v>8</v>
      </c>
      <c r="H41" s="153" t="s">
        <v>80</v>
      </c>
      <c r="I41" s="153" t="s">
        <v>18</v>
      </c>
      <c r="J41" s="153" t="s">
        <v>81</v>
      </c>
      <c r="K41" s="153" t="s">
        <v>143</v>
      </c>
      <c r="L41" s="155">
        <f>L42+L43</f>
        <v>1761700</v>
      </c>
      <c r="M41" s="155">
        <f>M42+M43</f>
        <v>221000</v>
      </c>
      <c r="N41" s="143">
        <f t="shared" si="0"/>
        <v>12.544701140943406</v>
      </c>
    </row>
    <row r="42" spans="1:14" ht="32.25" customHeight="1">
      <c r="A42" s="151"/>
      <c r="B42" s="157"/>
      <c r="C42" s="187" t="s">
        <v>147</v>
      </c>
      <c r="D42" s="164" t="s">
        <v>29</v>
      </c>
      <c r="E42" s="164" t="s">
        <v>140</v>
      </c>
      <c r="F42" s="164" t="s">
        <v>8</v>
      </c>
      <c r="G42" s="164" t="s">
        <v>8</v>
      </c>
      <c r="H42" s="164" t="s">
        <v>148</v>
      </c>
      <c r="I42" s="164" t="s">
        <v>58</v>
      </c>
      <c r="J42" s="164" t="s">
        <v>81</v>
      </c>
      <c r="K42" s="164" t="s">
        <v>143</v>
      </c>
      <c r="L42" s="161"/>
      <c r="M42" s="161"/>
      <c r="N42" s="143"/>
    </row>
    <row r="43" spans="1:14" ht="19.5" customHeight="1">
      <c r="A43" s="157"/>
      <c r="B43" s="157"/>
      <c r="C43" s="188" t="s">
        <v>149</v>
      </c>
      <c r="D43" s="159" t="s">
        <v>29</v>
      </c>
      <c r="E43" s="159" t="s">
        <v>140</v>
      </c>
      <c r="F43" s="159" t="s">
        <v>8</v>
      </c>
      <c r="G43" s="159" t="s">
        <v>8</v>
      </c>
      <c r="H43" s="159" t="s">
        <v>150</v>
      </c>
      <c r="I43" s="159" t="s">
        <v>58</v>
      </c>
      <c r="J43" s="159" t="s">
        <v>81</v>
      </c>
      <c r="K43" s="159" t="s">
        <v>143</v>
      </c>
      <c r="L43" s="161">
        <v>1761700</v>
      </c>
      <c r="M43" s="161">
        <v>221000</v>
      </c>
      <c r="N43" s="143">
        <f t="shared" si="0"/>
        <v>12.544701140943406</v>
      </c>
    </row>
    <row r="44" spans="1:14" s="156" customFormat="1" ht="21" customHeight="1">
      <c r="A44" s="151" t="s">
        <v>151</v>
      </c>
      <c r="B44" s="151"/>
      <c r="C44" s="152" t="s">
        <v>152</v>
      </c>
      <c r="D44" s="154" t="s">
        <v>80</v>
      </c>
      <c r="E44" s="153" t="s">
        <v>140</v>
      </c>
      <c r="F44" s="153" t="s">
        <v>8</v>
      </c>
      <c r="G44" s="153" t="s">
        <v>10</v>
      </c>
      <c r="H44" s="153" t="s">
        <v>80</v>
      </c>
      <c r="I44" s="153" t="s">
        <v>18</v>
      </c>
      <c r="J44" s="153" t="s">
        <v>81</v>
      </c>
      <c r="K44" s="153" t="s">
        <v>143</v>
      </c>
      <c r="L44" s="155">
        <f>L45</f>
        <v>63600</v>
      </c>
      <c r="M44" s="155">
        <f>M45</f>
        <v>49400</v>
      </c>
      <c r="N44" s="143">
        <f t="shared" si="0"/>
        <v>77.67295597484278</v>
      </c>
    </row>
    <row r="45" spans="1:14" ht="35.25" customHeight="1">
      <c r="A45" s="157"/>
      <c r="B45" s="157"/>
      <c r="C45" s="189" t="s">
        <v>153</v>
      </c>
      <c r="D45" s="159" t="s">
        <v>29</v>
      </c>
      <c r="E45" s="159" t="s">
        <v>140</v>
      </c>
      <c r="F45" s="159" t="s">
        <v>8</v>
      </c>
      <c r="G45" s="159" t="s">
        <v>10</v>
      </c>
      <c r="H45" s="159" t="s">
        <v>154</v>
      </c>
      <c r="I45" s="159" t="s">
        <v>58</v>
      </c>
      <c r="J45" s="159" t="s">
        <v>81</v>
      </c>
      <c r="K45" s="159" t="s">
        <v>143</v>
      </c>
      <c r="L45" s="161">
        <v>63600</v>
      </c>
      <c r="M45" s="161">
        <v>49400</v>
      </c>
      <c r="N45" s="143">
        <f t="shared" si="0"/>
        <v>77.67295597484278</v>
      </c>
    </row>
    <row r="46" spans="1:14" ht="15.75">
      <c r="A46" s="151" t="s">
        <v>155</v>
      </c>
      <c r="B46" s="151"/>
      <c r="C46" s="152" t="s">
        <v>41</v>
      </c>
      <c r="D46" s="153" t="s">
        <v>80</v>
      </c>
      <c r="E46" s="153" t="s">
        <v>140</v>
      </c>
      <c r="F46" s="153" t="s">
        <v>8</v>
      </c>
      <c r="G46" s="153" t="s">
        <v>11</v>
      </c>
      <c r="H46" s="153" t="s">
        <v>80</v>
      </c>
      <c r="I46" s="153" t="s">
        <v>18</v>
      </c>
      <c r="J46" s="153" t="s">
        <v>81</v>
      </c>
      <c r="K46" s="153" t="s">
        <v>143</v>
      </c>
      <c r="L46" s="155">
        <f>L47</f>
        <v>497794.33</v>
      </c>
      <c r="M46" s="155">
        <f>M47</f>
        <v>332794.33</v>
      </c>
      <c r="N46" s="143">
        <f t="shared" si="0"/>
        <v>66.8537807572055</v>
      </c>
    </row>
    <row r="47" spans="1:14" ht="33" customHeight="1">
      <c r="A47" s="157"/>
      <c r="B47" s="157"/>
      <c r="C47" s="158" t="s">
        <v>156</v>
      </c>
      <c r="D47" s="159" t="s">
        <v>29</v>
      </c>
      <c r="E47" s="159" t="s">
        <v>140</v>
      </c>
      <c r="F47" s="159" t="s">
        <v>8</v>
      </c>
      <c r="G47" s="159" t="s">
        <v>11</v>
      </c>
      <c r="H47" s="159" t="s">
        <v>157</v>
      </c>
      <c r="I47" s="159" t="s">
        <v>58</v>
      </c>
      <c r="J47" s="159" t="s">
        <v>81</v>
      </c>
      <c r="K47" s="159" t="s">
        <v>143</v>
      </c>
      <c r="L47" s="161">
        <v>497794.33</v>
      </c>
      <c r="M47" s="161">
        <v>332794.33</v>
      </c>
      <c r="N47" s="143">
        <f t="shared" si="0"/>
        <v>66.8537807572055</v>
      </c>
    </row>
    <row r="48" spans="1:14" ht="15.75">
      <c r="A48" s="139"/>
      <c r="B48" s="139"/>
      <c r="C48" s="190" t="s">
        <v>158</v>
      </c>
      <c r="D48" s="186"/>
      <c r="E48" s="186"/>
      <c r="F48" s="186"/>
      <c r="G48" s="186"/>
      <c r="H48" s="186"/>
      <c r="I48" s="186"/>
      <c r="J48" s="186"/>
      <c r="K48" s="186"/>
      <c r="L48" s="143">
        <f>L8+L37</f>
        <v>3415294.33</v>
      </c>
      <c r="M48" s="143">
        <f>M8+M37</f>
        <v>1428745.2800000003</v>
      </c>
      <c r="N48" s="143">
        <f t="shared" si="0"/>
        <v>41.8337379431658</v>
      </c>
    </row>
    <row r="49" ht="15.75">
      <c r="C49" s="191"/>
    </row>
  </sheetData>
  <mergeCells count="7">
    <mergeCell ref="A4:M4"/>
    <mergeCell ref="M6:M7"/>
    <mergeCell ref="N6:N7"/>
    <mergeCell ref="A6:A7"/>
    <mergeCell ref="C6:C7"/>
    <mergeCell ref="D6:K6"/>
    <mergeCell ref="L6:L7"/>
  </mergeCells>
  <printOptions/>
  <pageMargins left="0.75" right="0.75" top="0.53" bottom="0.17" header="0.5" footer="0.17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2"/>
  <sheetViews>
    <sheetView zoomScale="75" zoomScaleNormal="75" workbookViewId="0" topLeftCell="A1">
      <selection activeCell="C3" sqref="C3"/>
    </sheetView>
  </sheetViews>
  <sheetFormatPr defaultColWidth="9.00390625" defaultRowHeight="12.75"/>
  <cols>
    <col min="1" max="1" width="47.875" style="0" customWidth="1"/>
    <col min="2" max="2" width="6.25390625" style="0" customWidth="1"/>
    <col min="3" max="3" width="4.75390625" style="0" customWidth="1"/>
    <col min="4" max="4" width="4.25390625" style="0" customWidth="1"/>
    <col min="5" max="5" width="5.25390625" style="0" customWidth="1"/>
    <col min="6" max="6" width="6.00390625" style="0" customWidth="1"/>
    <col min="7" max="7" width="5.25390625" style="0" customWidth="1"/>
    <col min="8" max="8" width="5.125" style="0" customWidth="1"/>
    <col min="9" max="9" width="14.00390625" style="0" customWidth="1"/>
    <col min="10" max="10" width="14.25390625" style="0" customWidth="1"/>
  </cols>
  <sheetData>
    <row r="1" ht="12.75">
      <c r="B1" s="268" t="s">
        <v>188</v>
      </c>
    </row>
    <row r="2" spans="1:2" ht="12.75">
      <c r="A2" t="s">
        <v>203</v>
      </c>
      <c r="B2" s="268"/>
    </row>
    <row r="4" spans="1:10" ht="30" customHeight="1">
      <c r="A4" s="279" t="s">
        <v>204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9" ht="13.5" thickBot="1">
      <c r="A5" s="2"/>
      <c r="B5" s="2"/>
      <c r="C5" s="1"/>
      <c r="D5" s="1"/>
      <c r="E5" s="4"/>
      <c r="F5" s="4"/>
      <c r="G5" s="4"/>
      <c r="H5" s="4"/>
      <c r="I5" s="5" t="s">
        <v>44</v>
      </c>
    </row>
    <row r="6" spans="1:11" ht="7.5" customHeight="1">
      <c r="A6" s="286" t="s">
        <v>3</v>
      </c>
      <c r="B6" s="283" t="s">
        <v>28</v>
      </c>
      <c r="C6" s="289" t="s">
        <v>4</v>
      </c>
      <c r="D6" s="292" t="s">
        <v>9</v>
      </c>
      <c r="E6" s="295" t="s">
        <v>14</v>
      </c>
      <c r="F6" s="296"/>
      <c r="G6" s="297"/>
      <c r="H6" s="304" t="s">
        <v>15</v>
      </c>
      <c r="I6" s="280" t="s">
        <v>189</v>
      </c>
      <c r="J6" s="280" t="s">
        <v>190</v>
      </c>
      <c r="K6" s="280" t="s">
        <v>184</v>
      </c>
    </row>
    <row r="7" spans="1:11" ht="9" customHeight="1">
      <c r="A7" s="287"/>
      <c r="B7" s="284"/>
      <c r="C7" s="290"/>
      <c r="D7" s="293"/>
      <c r="E7" s="298"/>
      <c r="F7" s="299"/>
      <c r="G7" s="300"/>
      <c r="H7" s="305"/>
      <c r="I7" s="281"/>
      <c r="J7" s="281"/>
      <c r="K7" s="281"/>
    </row>
    <row r="8" spans="1:11" ht="12.75">
      <c r="A8" s="287"/>
      <c r="B8" s="284"/>
      <c r="C8" s="290"/>
      <c r="D8" s="293"/>
      <c r="E8" s="298"/>
      <c r="F8" s="299"/>
      <c r="G8" s="300"/>
      <c r="H8" s="305"/>
      <c r="I8" s="281"/>
      <c r="J8" s="281"/>
      <c r="K8" s="281"/>
    </row>
    <row r="9" spans="1:11" ht="10.5" customHeight="1">
      <c r="A9" s="287"/>
      <c r="B9" s="284"/>
      <c r="C9" s="290"/>
      <c r="D9" s="293"/>
      <c r="E9" s="298"/>
      <c r="F9" s="299"/>
      <c r="G9" s="300"/>
      <c r="H9" s="305"/>
      <c r="I9" s="281"/>
      <c r="J9" s="281"/>
      <c r="K9" s="281"/>
    </row>
    <row r="10" spans="1:11" ht="4.5" customHeight="1">
      <c r="A10" s="287"/>
      <c r="B10" s="284"/>
      <c r="C10" s="290"/>
      <c r="D10" s="293"/>
      <c r="E10" s="298"/>
      <c r="F10" s="299"/>
      <c r="G10" s="300"/>
      <c r="H10" s="305"/>
      <c r="I10" s="281"/>
      <c r="J10" s="281"/>
      <c r="K10" s="281"/>
    </row>
    <row r="11" spans="1:11" ht="8.25" customHeight="1" thickBot="1">
      <c r="A11" s="288"/>
      <c r="B11" s="285"/>
      <c r="C11" s="291"/>
      <c r="D11" s="294"/>
      <c r="E11" s="301"/>
      <c r="F11" s="302"/>
      <c r="G11" s="303"/>
      <c r="H11" s="306"/>
      <c r="I11" s="282"/>
      <c r="J11" s="282"/>
      <c r="K11" s="281"/>
    </row>
    <row r="12" spans="1:11" ht="37.5">
      <c r="A12" s="42" t="s">
        <v>27</v>
      </c>
      <c r="B12" s="43" t="s">
        <v>29</v>
      </c>
      <c r="C12" s="38"/>
      <c r="D12" s="39"/>
      <c r="E12" s="36"/>
      <c r="F12" s="40"/>
      <c r="G12" s="37"/>
      <c r="H12" s="41"/>
      <c r="I12" s="44">
        <f>I97</f>
        <v>3448094.33</v>
      </c>
      <c r="J12" s="212">
        <f>J97</f>
        <v>1217894.7899999998</v>
      </c>
      <c r="K12" s="221">
        <f>J12/I12*100</f>
        <v>35.32080834923097</v>
      </c>
    </row>
    <row r="13" spans="1:11" ht="18.75">
      <c r="A13" s="128" t="s">
        <v>12</v>
      </c>
      <c r="B13" s="101" t="s">
        <v>29</v>
      </c>
      <c r="C13" s="129" t="s">
        <v>5</v>
      </c>
      <c r="D13" s="102"/>
      <c r="E13" s="102"/>
      <c r="F13" s="102"/>
      <c r="G13" s="102"/>
      <c r="H13" s="130"/>
      <c r="I13" s="90">
        <f>I14+I21+I35</f>
        <v>872000</v>
      </c>
      <c r="J13" s="213">
        <f>J14+J21+J35</f>
        <v>563537.87</v>
      </c>
      <c r="K13" s="221">
        <f aca="true" t="shared" si="0" ref="K13:K97">J13/I13*100</f>
        <v>64.62590252293577</v>
      </c>
    </row>
    <row r="14" spans="1:11" ht="27.75" customHeight="1">
      <c r="A14" s="21" t="s">
        <v>23</v>
      </c>
      <c r="B14" s="45" t="s">
        <v>29</v>
      </c>
      <c r="C14" s="11" t="s">
        <v>5</v>
      </c>
      <c r="D14" s="6" t="s">
        <v>8</v>
      </c>
      <c r="E14" s="6"/>
      <c r="F14" s="6"/>
      <c r="G14" s="6"/>
      <c r="H14" s="12"/>
      <c r="I14" s="86">
        <f>I15+I18</f>
        <v>340000</v>
      </c>
      <c r="J14" s="214">
        <f aca="true" t="shared" si="1" ref="I14:J16">J15</f>
        <v>249281.19</v>
      </c>
      <c r="K14" s="221">
        <f t="shared" si="0"/>
        <v>73.31799705882352</v>
      </c>
    </row>
    <row r="15" spans="1:11" ht="30" customHeight="1">
      <c r="A15" s="22" t="s">
        <v>19</v>
      </c>
      <c r="B15" s="46" t="s">
        <v>29</v>
      </c>
      <c r="C15" s="13" t="s">
        <v>5</v>
      </c>
      <c r="D15" s="10" t="s">
        <v>8</v>
      </c>
      <c r="E15" s="10" t="s">
        <v>33</v>
      </c>
      <c r="F15" s="10" t="s">
        <v>18</v>
      </c>
      <c r="G15" s="10" t="s">
        <v>18</v>
      </c>
      <c r="H15" s="14"/>
      <c r="I15" s="87">
        <f t="shared" si="1"/>
        <v>250000</v>
      </c>
      <c r="J15" s="215">
        <f t="shared" si="1"/>
        <v>249281.19</v>
      </c>
      <c r="K15" s="221">
        <f t="shared" si="0"/>
        <v>99.71247600000001</v>
      </c>
    </row>
    <row r="16" spans="1:11" ht="14.25" customHeight="1">
      <c r="A16" s="49" t="s">
        <v>34</v>
      </c>
      <c r="B16" s="74" t="s">
        <v>29</v>
      </c>
      <c r="C16" s="50" t="s">
        <v>5</v>
      </c>
      <c r="D16" s="51" t="s">
        <v>8</v>
      </c>
      <c r="E16" s="51" t="s">
        <v>33</v>
      </c>
      <c r="F16" s="51" t="s">
        <v>10</v>
      </c>
      <c r="G16" s="51" t="s">
        <v>18</v>
      </c>
      <c r="H16" s="52"/>
      <c r="I16" s="84">
        <f t="shared" si="1"/>
        <v>250000</v>
      </c>
      <c r="J16" s="216">
        <f t="shared" si="1"/>
        <v>249281.19</v>
      </c>
      <c r="K16" s="221">
        <f t="shared" si="0"/>
        <v>99.71247600000001</v>
      </c>
    </row>
    <row r="17" spans="1:11" ht="14.25" customHeight="1">
      <c r="A17" s="69" t="s">
        <v>35</v>
      </c>
      <c r="B17" s="77" t="s">
        <v>29</v>
      </c>
      <c r="C17" s="55" t="s">
        <v>5</v>
      </c>
      <c r="D17" s="7" t="s">
        <v>8</v>
      </c>
      <c r="E17" s="7" t="s">
        <v>33</v>
      </c>
      <c r="F17" s="7" t="s">
        <v>10</v>
      </c>
      <c r="G17" s="7" t="s">
        <v>18</v>
      </c>
      <c r="H17" s="16" t="s">
        <v>36</v>
      </c>
      <c r="I17" s="85">
        <v>250000</v>
      </c>
      <c r="J17" s="217">
        <v>249281.19</v>
      </c>
      <c r="K17" s="221">
        <f t="shared" si="0"/>
        <v>99.71247600000001</v>
      </c>
    </row>
    <row r="18" spans="1:11" ht="14.25" customHeight="1">
      <c r="A18" s="227" t="s">
        <v>205</v>
      </c>
      <c r="B18" s="78" t="s">
        <v>29</v>
      </c>
      <c r="C18" s="108" t="s">
        <v>5</v>
      </c>
      <c r="D18" s="30" t="s">
        <v>8</v>
      </c>
      <c r="E18" s="30" t="s">
        <v>206</v>
      </c>
      <c r="F18" s="30" t="s">
        <v>18</v>
      </c>
      <c r="G18" s="30" t="s">
        <v>18</v>
      </c>
      <c r="H18" s="109"/>
      <c r="I18" s="87">
        <f>I19</f>
        <v>90000</v>
      </c>
      <c r="J18" s="87">
        <f>J19</f>
        <v>0</v>
      </c>
      <c r="K18" s="221">
        <f t="shared" si="0"/>
        <v>0</v>
      </c>
    </row>
    <row r="19" spans="1:11" ht="59.25" customHeight="1">
      <c r="A19" s="115" t="s">
        <v>207</v>
      </c>
      <c r="B19" s="79" t="s">
        <v>29</v>
      </c>
      <c r="C19" s="57" t="s">
        <v>5</v>
      </c>
      <c r="D19" s="51" t="s">
        <v>8</v>
      </c>
      <c r="E19" s="51" t="s">
        <v>206</v>
      </c>
      <c r="F19" s="51" t="s">
        <v>208</v>
      </c>
      <c r="G19" s="51" t="s">
        <v>5</v>
      </c>
      <c r="H19" s="116"/>
      <c r="I19" s="84">
        <f>I20</f>
        <v>90000</v>
      </c>
      <c r="J19" s="84">
        <f>J20</f>
        <v>0</v>
      </c>
      <c r="K19" s="221">
        <f t="shared" si="0"/>
        <v>0</v>
      </c>
    </row>
    <row r="20" spans="1:11" ht="14.25" customHeight="1">
      <c r="A20" s="82" t="s">
        <v>35</v>
      </c>
      <c r="B20" s="77" t="s">
        <v>29</v>
      </c>
      <c r="C20" s="110" t="s">
        <v>5</v>
      </c>
      <c r="D20" s="7" t="s">
        <v>8</v>
      </c>
      <c r="E20" s="7" t="s">
        <v>206</v>
      </c>
      <c r="F20" s="8" t="s">
        <v>208</v>
      </c>
      <c r="G20" s="8" t="s">
        <v>5</v>
      </c>
      <c r="H20" s="111" t="s">
        <v>36</v>
      </c>
      <c r="I20" s="85">
        <v>90000</v>
      </c>
      <c r="J20" s="217"/>
      <c r="K20" s="221">
        <f t="shared" si="0"/>
        <v>0</v>
      </c>
    </row>
    <row r="21" spans="1:11" ht="42" customHeight="1">
      <c r="A21" s="21" t="s">
        <v>22</v>
      </c>
      <c r="B21" s="45" t="s">
        <v>29</v>
      </c>
      <c r="C21" s="11" t="s">
        <v>5</v>
      </c>
      <c r="D21" s="6" t="s">
        <v>11</v>
      </c>
      <c r="E21" s="6"/>
      <c r="F21" s="6"/>
      <c r="G21" s="6"/>
      <c r="H21" s="12"/>
      <c r="I21" s="88">
        <f>I22+I29+I32</f>
        <v>527000</v>
      </c>
      <c r="J21" s="88">
        <f>J22+J29+J32</f>
        <v>314256.68</v>
      </c>
      <c r="K21" s="221">
        <f t="shared" si="0"/>
        <v>59.63124857685009</v>
      </c>
    </row>
    <row r="22" spans="1:11" ht="14.25" customHeight="1">
      <c r="A22" s="22" t="s">
        <v>19</v>
      </c>
      <c r="B22" s="46" t="s">
        <v>29</v>
      </c>
      <c r="C22" s="13" t="s">
        <v>5</v>
      </c>
      <c r="D22" s="10" t="s">
        <v>11</v>
      </c>
      <c r="E22" s="10" t="s">
        <v>33</v>
      </c>
      <c r="F22" s="10" t="s">
        <v>18</v>
      </c>
      <c r="G22" s="10" t="s">
        <v>18</v>
      </c>
      <c r="H22" s="14"/>
      <c r="I22" s="87">
        <f>I23+I25+I27</f>
        <v>386000</v>
      </c>
      <c r="J22" s="215">
        <f>J23+J25+J27</f>
        <v>307935.6</v>
      </c>
      <c r="K22" s="221">
        <f t="shared" si="0"/>
        <v>79.7760621761658</v>
      </c>
    </row>
    <row r="23" spans="1:11" ht="14.25" customHeight="1">
      <c r="A23" s="53" t="s">
        <v>2</v>
      </c>
      <c r="B23" s="75" t="s">
        <v>29</v>
      </c>
      <c r="C23" s="50" t="s">
        <v>5</v>
      </c>
      <c r="D23" s="51" t="s">
        <v>11</v>
      </c>
      <c r="E23" s="51" t="s">
        <v>33</v>
      </c>
      <c r="F23" s="51" t="s">
        <v>11</v>
      </c>
      <c r="G23" s="51" t="s">
        <v>18</v>
      </c>
      <c r="H23" s="52"/>
      <c r="I23" s="84">
        <f>I24</f>
        <v>346000</v>
      </c>
      <c r="J23" s="216">
        <f>J24</f>
        <v>300435.6</v>
      </c>
      <c r="K23" s="221">
        <f t="shared" si="0"/>
        <v>86.83109826589595</v>
      </c>
    </row>
    <row r="24" spans="1:11" ht="14.25" customHeight="1">
      <c r="A24" s="94" t="s">
        <v>35</v>
      </c>
      <c r="B24" s="47" t="s">
        <v>29</v>
      </c>
      <c r="C24" s="15" t="s">
        <v>5</v>
      </c>
      <c r="D24" s="7" t="s">
        <v>11</v>
      </c>
      <c r="E24" s="7" t="s">
        <v>33</v>
      </c>
      <c r="F24" s="7" t="s">
        <v>11</v>
      </c>
      <c r="G24" s="7" t="s">
        <v>18</v>
      </c>
      <c r="H24" s="16" t="s">
        <v>36</v>
      </c>
      <c r="I24" s="85">
        <v>346000</v>
      </c>
      <c r="J24" s="217">
        <v>300435.6</v>
      </c>
      <c r="K24" s="221">
        <f t="shared" si="0"/>
        <v>86.83109826589595</v>
      </c>
    </row>
    <row r="25" spans="1:11" ht="131.25" customHeight="1">
      <c r="A25" s="125" t="s">
        <v>45</v>
      </c>
      <c r="B25" s="126" t="s">
        <v>29</v>
      </c>
      <c r="C25" s="57" t="s">
        <v>5</v>
      </c>
      <c r="D25" s="51" t="s">
        <v>11</v>
      </c>
      <c r="E25" s="51" t="s">
        <v>33</v>
      </c>
      <c r="F25" s="51" t="s">
        <v>11</v>
      </c>
      <c r="G25" s="51" t="s">
        <v>5</v>
      </c>
      <c r="H25" s="52"/>
      <c r="I25" s="84">
        <f>I26</f>
        <v>10000</v>
      </c>
      <c r="J25" s="216">
        <f>J26</f>
        <v>0</v>
      </c>
      <c r="K25" s="221">
        <f t="shared" si="0"/>
        <v>0</v>
      </c>
    </row>
    <row r="26" spans="1:11" ht="14.25" customHeight="1">
      <c r="A26" s="94" t="s">
        <v>41</v>
      </c>
      <c r="B26" s="47" t="s">
        <v>29</v>
      </c>
      <c r="C26" s="15" t="s">
        <v>5</v>
      </c>
      <c r="D26" s="7" t="s">
        <v>11</v>
      </c>
      <c r="E26" s="7" t="s">
        <v>33</v>
      </c>
      <c r="F26" s="7" t="s">
        <v>11</v>
      </c>
      <c r="G26" s="7" t="s">
        <v>5</v>
      </c>
      <c r="H26" s="16" t="s">
        <v>42</v>
      </c>
      <c r="I26" s="85">
        <v>10000</v>
      </c>
      <c r="J26" s="217"/>
      <c r="K26" s="221">
        <f t="shared" si="0"/>
        <v>0</v>
      </c>
    </row>
    <row r="27" spans="1:11" ht="28.5" customHeight="1">
      <c r="A27" s="58" t="s">
        <v>46</v>
      </c>
      <c r="B27" s="75" t="s">
        <v>29</v>
      </c>
      <c r="C27" s="50" t="s">
        <v>5</v>
      </c>
      <c r="D27" s="51" t="s">
        <v>11</v>
      </c>
      <c r="E27" s="51" t="s">
        <v>33</v>
      </c>
      <c r="F27" s="51" t="s">
        <v>11</v>
      </c>
      <c r="G27" s="51" t="s">
        <v>8</v>
      </c>
      <c r="H27" s="52"/>
      <c r="I27" s="84">
        <f>I28</f>
        <v>30000</v>
      </c>
      <c r="J27" s="216">
        <f>J28</f>
        <v>7500</v>
      </c>
      <c r="K27" s="221">
        <f t="shared" si="0"/>
        <v>25</v>
      </c>
    </row>
    <row r="28" spans="1:11" ht="16.5" customHeight="1">
      <c r="A28" s="103" t="s">
        <v>41</v>
      </c>
      <c r="B28" s="77" t="s">
        <v>29</v>
      </c>
      <c r="C28" s="55" t="s">
        <v>5</v>
      </c>
      <c r="D28" s="7" t="s">
        <v>11</v>
      </c>
      <c r="E28" s="7" t="s">
        <v>33</v>
      </c>
      <c r="F28" s="7" t="s">
        <v>11</v>
      </c>
      <c r="G28" s="7" t="s">
        <v>8</v>
      </c>
      <c r="H28" s="16" t="s">
        <v>42</v>
      </c>
      <c r="I28" s="85">
        <v>30000</v>
      </c>
      <c r="J28" s="217">
        <v>7500</v>
      </c>
      <c r="K28" s="221">
        <f t="shared" si="0"/>
        <v>25</v>
      </c>
    </row>
    <row r="29" spans="1:11" ht="16.5" customHeight="1">
      <c r="A29" s="201" t="s">
        <v>191</v>
      </c>
      <c r="B29" s="78" t="s">
        <v>29</v>
      </c>
      <c r="C29" s="113" t="s">
        <v>5</v>
      </c>
      <c r="D29" s="10" t="s">
        <v>11</v>
      </c>
      <c r="E29" s="202" t="s">
        <v>192</v>
      </c>
      <c r="F29" s="202" t="s">
        <v>18</v>
      </c>
      <c r="G29" s="202" t="s">
        <v>18</v>
      </c>
      <c r="H29" s="14"/>
      <c r="I29" s="87">
        <f>I30</f>
        <v>66000</v>
      </c>
      <c r="J29" s="87">
        <f>J30</f>
        <v>6321.08</v>
      </c>
      <c r="K29" s="221">
        <f t="shared" si="0"/>
        <v>9.57739393939394</v>
      </c>
    </row>
    <row r="30" spans="1:11" ht="16.5" customHeight="1">
      <c r="A30" s="203" t="s">
        <v>193</v>
      </c>
      <c r="B30" s="75" t="s">
        <v>29</v>
      </c>
      <c r="C30" s="204" t="s">
        <v>5</v>
      </c>
      <c r="D30" s="205" t="s">
        <v>11</v>
      </c>
      <c r="E30" s="51" t="s">
        <v>192</v>
      </c>
      <c r="F30" s="51" t="s">
        <v>7</v>
      </c>
      <c r="G30" s="51" t="s">
        <v>18</v>
      </c>
      <c r="H30" s="206"/>
      <c r="I30" s="84">
        <f>I31</f>
        <v>66000</v>
      </c>
      <c r="J30" s="84">
        <f>J31</f>
        <v>6321.08</v>
      </c>
      <c r="K30" s="221">
        <f t="shared" si="0"/>
        <v>9.57739393939394</v>
      </c>
    </row>
    <row r="31" spans="1:11" ht="16.5" customHeight="1">
      <c r="A31" s="94" t="s">
        <v>35</v>
      </c>
      <c r="B31" s="77" t="s">
        <v>29</v>
      </c>
      <c r="C31" s="208" t="s">
        <v>5</v>
      </c>
      <c r="D31" s="209" t="s">
        <v>11</v>
      </c>
      <c r="E31" s="210" t="s">
        <v>192</v>
      </c>
      <c r="F31" s="210" t="s">
        <v>7</v>
      </c>
      <c r="G31" s="210" t="s">
        <v>18</v>
      </c>
      <c r="H31" s="211" t="s">
        <v>36</v>
      </c>
      <c r="I31" s="85">
        <v>66000</v>
      </c>
      <c r="J31" s="217">
        <v>6321.08</v>
      </c>
      <c r="K31" s="221">
        <f t="shared" si="0"/>
        <v>9.57739393939394</v>
      </c>
    </row>
    <row r="32" spans="1:11" ht="16.5" customHeight="1">
      <c r="A32" s="227" t="s">
        <v>205</v>
      </c>
      <c r="B32" s="78" t="s">
        <v>29</v>
      </c>
      <c r="C32" s="108" t="s">
        <v>5</v>
      </c>
      <c r="D32" s="30" t="s">
        <v>11</v>
      </c>
      <c r="E32" s="30" t="s">
        <v>206</v>
      </c>
      <c r="F32" s="30" t="s">
        <v>18</v>
      </c>
      <c r="G32" s="30" t="s">
        <v>18</v>
      </c>
      <c r="H32" s="109"/>
      <c r="I32" s="87">
        <f>I33</f>
        <v>75000</v>
      </c>
      <c r="J32" s="87">
        <f>J33</f>
        <v>0</v>
      </c>
      <c r="K32" s="221">
        <f t="shared" si="0"/>
        <v>0</v>
      </c>
    </row>
    <row r="33" spans="1:11" ht="56.25" customHeight="1">
      <c r="A33" s="115" t="s">
        <v>207</v>
      </c>
      <c r="B33" s="228" t="s">
        <v>29</v>
      </c>
      <c r="C33" s="57" t="s">
        <v>5</v>
      </c>
      <c r="D33" s="51" t="s">
        <v>11</v>
      </c>
      <c r="E33" s="51" t="s">
        <v>206</v>
      </c>
      <c r="F33" s="51" t="s">
        <v>208</v>
      </c>
      <c r="G33" s="51" t="s">
        <v>5</v>
      </c>
      <c r="H33" s="116"/>
      <c r="I33" s="84">
        <f>I34</f>
        <v>75000</v>
      </c>
      <c r="J33" s="84">
        <f>J34</f>
        <v>0</v>
      </c>
      <c r="K33" s="221">
        <f t="shared" si="0"/>
        <v>0</v>
      </c>
    </row>
    <row r="34" spans="1:11" ht="30" customHeight="1">
      <c r="A34" s="82" t="s">
        <v>35</v>
      </c>
      <c r="B34" s="77" t="s">
        <v>29</v>
      </c>
      <c r="C34" s="110" t="s">
        <v>5</v>
      </c>
      <c r="D34" s="7" t="s">
        <v>11</v>
      </c>
      <c r="E34" s="7" t="s">
        <v>206</v>
      </c>
      <c r="F34" s="8" t="s">
        <v>208</v>
      </c>
      <c r="G34" s="8" t="s">
        <v>5</v>
      </c>
      <c r="H34" s="111" t="s">
        <v>36</v>
      </c>
      <c r="I34" s="85">
        <v>75000</v>
      </c>
      <c r="J34" s="217"/>
      <c r="K34" s="221">
        <f t="shared" si="0"/>
        <v>0</v>
      </c>
    </row>
    <row r="35" spans="1:11" ht="18.75">
      <c r="A35" s="21" t="s">
        <v>52</v>
      </c>
      <c r="B35" s="81" t="s">
        <v>29</v>
      </c>
      <c r="C35" s="106" t="s">
        <v>5</v>
      </c>
      <c r="D35" s="6" t="s">
        <v>53</v>
      </c>
      <c r="E35" s="6"/>
      <c r="F35" s="6"/>
      <c r="G35" s="6"/>
      <c r="H35" s="107"/>
      <c r="I35" s="88">
        <f>I36</f>
        <v>5000</v>
      </c>
      <c r="J35" s="214">
        <f>J36</f>
        <v>0</v>
      </c>
      <c r="K35" s="221">
        <f t="shared" si="0"/>
        <v>0</v>
      </c>
    </row>
    <row r="36" spans="1:11" ht="18.75">
      <c r="A36" s="123" t="s">
        <v>54</v>
      </c>
      <c r="B36" s="78" t="s">
        <v>29</v>
      </c>
      <c r="C36" s="108" t="s">
        <v>5</v>
      </c>
      <c r="D36" s="30" t="s">
        <v>53</v>
      </c>
      <c r="E36" s="30" t="s">
        <v>55</v>
      </c>
      <c r="F36" s="30" t="s">
        <v>18</v>
      </c>
      <c r="G36" s="30" t="s">
        <v>18</v>
      </c>
      <c r="H36" s="109"/>
      <c r="I36" s="87">
        <f>I37</f>
        <v>5000</v>
      </c>
      <c r="J36" s="215">
        <f>J37</f>
        <v>0</v>
      </c>
      <c r="K36" s="221">
        <f t="shared" si="0"/>
        <v>0</v>
      </c>
    </row>
    <row r="37" spans="1:11" ht="51">
      <c r="A37" s="124" t="s">
        <v>56</v>
      </c>
      <c r="B37" s="77" t="s">
        <v>29</v>
      </c>
      <c r="C37" s="110" t="s">
        <v>5</v>
      </c>
      <c r="D37" s="7" t="s">
        <v>53</v>
      </c>
      <c r="E37" s="7" t="s">
        <v>55</v>
      </c>
      <c r="F37" s="8" t="s">
        <v>18</v>
      </c>
      <c r="G37" s="8" t="s">
        <v>18</v>
      </c>
      <c r="H37" s="111" t="s">
        <v>36</v>
      </c>
      <c r="I37" s="85">
        <v>5000</v>
      </c>
      <c r="J37" s="217"/>
      <c r="K37" s="221">
        <f t="shared" si="0"/>
        <v>0</v>
      </c>
    </row>
    <row r="38" spans="1:11" ht="18.75">
      <c r="A38" s="31" t="s">
        <v>24</v>
      </c>
      <c r="B38" s="76" t="s">
        <v>29</v>
      </c>
      <c r="C38" s="35" t="s">
        <v>8</v>
      </c>
      <c r="D38" s="33"/>
      <c r="E38" s="33"/>
      <c r="F38" s="33"/>
      <c r="G38" s="33"/>
      <c r="H38" s="34"/>
      <c r="I38" s="89">
        <f aca="true" t="shared" si="2" ref="I38:J41">I39</f>
        <v>63600</v>
      </c>
      <c r="J38" s="218">
        <f t="shared" si="2"/>
        <v>48990.08</v>
      </c>
      <c r="K38" s="221">
        <f t="shared" si="0"/>
        <v>77.02842767295598</v>
      </c>
    </row>
    <row r="39" spans="1:11" ht="18.75">
      <c r="A39" s="21" t="s">
        <v>25</v>
      </c>
      <c r="B39" s="45" t="s">
        <v>29</v>
      </c>
      <c r="C39" s="11" t="s">
        <v>8</v>
      </c>
      <c r="D39" s="6" t="s">
        <v>10</v>
      </c>
      <c r="E39" s="6"/>
      <c r="F39" s="6"/>
      <c r="G39" s="6"/>
      <c r="H39" s="12"/>
      <c r="I39" s="88">
        <f t="shared" si="2"/>
        <v>63600</v>
      </c>
      <c r="J39" s="214">
        <f t="shared" si="2"/>
        <v>48990.08</v>
      </c>
      <c r="K39" s="221">
        <f t="shared" si="0"/>
        <v>77.02842767295598</v>
      </c>
    </row>
    <row r="40" spans="1:11" ht="18.75">
      <c r="A40" s="54" t="s">
        <v>19</v>
      </c>
      <c r="B40" s="46" t="s">
        <v>29</v>
      </c>
      <c r="C40" s="29" t="s">
        <v>8</v>
      </c>
      <c r="D40" s="30" t="s">
        <v>10</v>
      </c>
      <c r="E40" s="30" t="s">
        <v>16</v>
      </c>
      <c r="F40" s="30" t="s">
        <v>18</v>
      </c>
      <c r="G40" s="30" t="s">
        <v>18</v>
      </c>
      <c r="H40" s="32"/>
      <c r="I40" s="87">
        <f t="shared" si="2"/>
        <v>63600</v>
      </c>
      <c r="J40" s="215">
        <f t="shared" si="2"/>
        <v>48990.08</v>
      </c>
      <c r="K40" s="221">
        <f t="shared" si="0"/>
        <v>77.02842767295598</v>
      </c>
    </row>
    <row r="41" spans="1:11" ht="15" customHeight="1">
      <c r="A41" s="56" t="s">
        <v>26</v>
      </c>
      <c r="B41" s="79" t="s">
        <v>29</v>
      </c>
      <c r="C41" s="57" t="s">
        <v>8</v>
      </c>
      <c r="D41" s="51" t="s">
        <v>10</v>
      </c>
      <c r="E41" s="51" t="s">
        <v>16</v>
      </c>
      <c r="F41" s="51" t="s">
        <v>37</v>
      </c>
      <c r="G41" s="51" t="s">
        <v>18</v>
      </c>
      <c r="H41" s="52"/>
      <c r="I41" s="84">
        <f t="shared" si="2"/>
        <v>63600</v>
      </c>
      <c r="J41" s="216">
        <f t="shared" si="2"/>
        <v>48990.08</v>
      </c>
      <c r="K41" s="221">
        <f t="shared" si="0"/>
        <v>77.02842767295598</v>
      </c>
    </row>
    <row r="42" spans="1:11" ht="18.75">
      <c r="A42" s="69" t="s">
        <v>35</v>
      </c>
      <c r="B42" s="77" t="s">
        <v>29</v>
      </c>
      <c r="C42" s="55" t="s">
        <v>8</v>
      </c>
      <c r="D42" s="7" t="s">
        <v>10</v>
      </c>
      <c r="E42" s="7" t="s">
        <v>16</v>
      </c>
      <c r="F42" s="7" t="s">
        <v>37</v>
      </c>
      <c r="G42" s="7" t="s">
        <v>18</v>
      </c>
      <c r="H42" s="16" t="s">
        <v>36</v>
      </c>
      <c r="I42" s="85">
        <v>63600</v>
      </c>
      <c r="J42" s="217">
        <v>48990.08</v>
      </c>
      <c r="K42" s="221">
        <f t="shared" si="0"/>
        <v>77.02842767295598</v>
      </c>
    </row>
    <row r="43" spans="1:11" ht="18.75">
      <c r="A43" s="229" t="s">
        <v>209</v>
      </c>
      <c r="B43" s="230" t="s">
        <v>29</v>
      </c>
      <c r="C43" s="231" t="s">
        <v>10</v>
      </c>
      <c r="D43" s="232"/>
      <c r="E43" s="232"/>
      <c r="F43" s="232"/>
      <c r="G43" s="232"/>
      <c r="H43" s="233"/>
      <c r="I43" s="89">
        <f>I44</f>
        <v>21000</v>
      </c>
      <c r="J43" s="89">
        <f>J44</f>
        <v>0</v>
      </c>
      <c r="K43" s="221">
        <f t="shared" si="0"/>
        <v>0</v>
      </c>
    </row>
    <row r="44" spans="1:11" ht="18.75">
      <c r="A44" s="21" t="s">
        <v>210</v>
      </c>
      <c r="B44" s="81" t="s">
        <v>29</v>
      </c>
      <c r="C44" s="11" t="s">
        <v>10</v>
      </c>
      <c r="D44" s="6" t="s">
        <v>58</v>
      </c>
      <c r="E44" s="6"/>
      <c r="F44" s="6"/>
      <c r="G44" s="6"/>
      <c r="H44" s="12"/>
      <c r="I44" s="88">
        <f>I45+I47</f>
        <v>21000</v>
      </c>
      <c r="J44" s="88">
        <f>J45+J47</f>
        <v>0</v>
      </c>
      <c r="K44" s="221">
        <f t="shared" si="0"/>
        <v>0</v>
      </c>
    </row>
    <row r="45" spans="1:11" ht="41.25" customHeight="1">
      <c r="A45" s="234" t="s">
        <v>211</v>
      </c>
      <c r="B45" s="78" t="s">
        <v>29</v>
      </c>
      <c r="C45" s="235" t="s">
        <v>10</v>
      </c>
      <c r="D45" s="236" t="s">
        <v>58</v>
      </c>
      <c r="E45" s="237" t="s">
        <v>212</v>
      </c>
      <c r="F45" s="238" t="s">
        <v>18</v>
      </c>
      <c r="G45" s="238" t="s">
        <v>18</v>
      </c>
      <c r="H45" s="237"/>
      <c r="I45" s="87">
        <f>I46</f>
        <v>20000</v>
      </c>
      <c r="J45" s="87">
        <f>J46</f>
        <v>0</v>
      </c>
      <c r="K45" s="221">
        <f t="shared" si="0"/>
        <v>0</v>
      </c>
    </row>
    <row r="46" spans="1:11" ht="18.75">
      <c r="A46" s="69" t="s">
        <v>35</v>
      </c>
      <c r="B46" s="77" t="s">
        <v>29</v>
      </c>
      <c r="C46" s="68" t="s">
        <v>10</v>
      </c>
      <c r="D46" s="8" t="s">
        <v>58</v>
      </c>
      <c r="E46" s="71" t="s">
        <v>212</v>
      </c>
      <c r="F46" s="71" t="s">
        <v>18</v>
      </c>
      <c r="G46" s="71" t="s">
        <v>18</v>
      </c>
      <c r="H46" s="211" t="s">
        <v>36</v>
      </c>
      <c r="I46" s="85">
        <v>20000</v>
      </c>
      <c r="J46" s="85"/>
      <c r="K46" s="221">
        <f t="shared" si="0"/>
        <v>0</v>
      </c>
    </row>
    <row r="47" spans="1:11" ht="55.5" customHeight="1">
      <c r="A47" s="234" t="s">
        <v>213</v>
      </c>
      <c r="B47" s="78" t="s">
        <v>29</v>
      </c>
      <c r="C47" s="235" t="s">
        <v>10</v>
      </c>
      <c r="D47" s="236" t="s">
        <v>58</v>
      </c>
      <c r="E47" s="237" t="s">
        <v>212</v>
      </c>
      <c r="F47" s="238" t="s">
        <v>18</v>
      </c>
      <c r="G47" s="238" t="s">
        <v>5</v>
      </c>
      <c r="H47" s="237"/>
      <c r="I47" s="87">
        <f>I48</f>
        <v>1000</v>
      </c>
      <c r="J47" s="87">
        <f>J48</f>
        <v>0</v>
      </c>
      <c r="K47" s="221">
        <f t="shared" si="0"/>
        <v>0</v>
      </c>
    </row>
    <row r="48" spans="1:11" ht="18.75">
      <c r="A48" s="69" t="s">
        <v>35</v>
      </c>
      <c r="B48" s="77" t="s">
        <v>29</v>
      </c>
      <c r="C48" s="68" t="s">
        <v>10</v>
      </c>
      <c r="D48" s="8" t="s">
        <v>58</v>
      </c>
      <c r="E48" s="71" t="s">
        <v>212</v>
      </c>
      <c r="F48" s="71" t="s">
        <v>18</v>
      </c>
      <c r="G48" s="71" t="s">
        <v>5</v>
      </c>
      <c r="H48" s="211" t="s">
        <v>36</v>
      </c>
      <c r="I48" s="85">
        <v>1000</v>
      </c>
      <c r="J48" s="85"/>
      <c r="K48" s="221">
        <f t="shared" si="0"/>
        <v>0</v>
      </c>
    </row>
    <row r="49" spans="1:11" ht="17.25" customHeight="1">
      <c r="A49" s="24" t="s">
        <v>21</v>
      </c>
      <c r="B49" s="80" t="s">
        <v>29</v>
      </c>
      <c r="C49" s="28" t="s">
        <v>7</v>
      </c>
      <c r="D49" s="26"/>
      <c r="E49" s="26"/>
      <c r="F49" s="26"/>
      <c r="G49" s="26"/>
      <c r="H49" s="27"/>
      <c r="I49" s="90">
        <f>I50+I55+I63</f>
        <v>1886579.46</v>
      </c>
      <c r="J49" s="90">
        <f>J50+J55+J63</f>
        <v>158213.12</v>
      </c>
      <c r="K49" s="221">
        <f t="shared" si="0"/>
        <v>8.386242050997417</v>
      </c>
    </row>
    <row r="50" spans="1:11" ht="17.25" customHeight="1">
      <c r="A50" s="239" t="s">
        <v>214</v>
      </c>
      <c r="B50" s="81" t="s">
        <v>29</v>
      </c>
      <c r="C50" s="17" t="s">
        <v>7</v>
      </c>
      <c r="D50" s="240" t="s">
        <v>5</v>
      </c>
      <c r="E50" s="240"/>
      <c r="F50" s="240"/>
      <c r="G50" s="240"/>
      <c r="H50" s="241"/>
      <c r="I50" s="88">
        <f>I51+I53</f>
        <v>72000</v>
      </c>
      <c r="J50" s="88">
        <f>J51+J53</f>
        <v>0</v>
      </c>
      <c r="K50" s="221">
        <f t="shared" si="0"/>
        <v>0</v>
      </c>
    </row>
    <row r="51" spans="1:11" ht="39" customHeight="1">
      <c r="A51" s="234" t="s">
        <v>211</v>
      </c>
      <c r="B51" s="78" t="s">
        <v>29</v>
      </c>
      <c r="C51" s="235" t="s">
        <v>7</v>
      </c>
      <c r="D51" s="236" t="s">
        <v>5</v>
      </c>
      <c r="E51" s="237" t="s">
        <v>212</v>
      </c>
      <c r="F51" s="238" t="s">
        <v>18</v>
      </c>
      <c r="G51" s="238" t="s">
        <v>18</v>
      </c>
      <c r="H51" s="237"/>
      <c r="I51" s="87">
        <f>I52</f>
        <v>66000</v>
      </c>
      <c r="J51" s="87">
        <f>J52</f>
        <v>0</v>
      </c>
      <c r="K51" s="221">
        <f t="shared" si="0"/>
        <v>0</v>
      </c>
    </row>
    <row r="52" spans="1:11" ht="17.25" customHeight="1">
      <c r="A52" s="69" t="s">
        <v>35</v>
      </c>
      <c r="B52" s="77" t="s">
        <v>29</v>
      </c>
      <c r="C52" s="68" t="s">
        <v>7</v>
      </c>
      <c r="D52" s="8" t="s">
        <v>5</v>
      </c>
      <c r="E52" s="71" t="s">
        <v>212</v>
      </c>
      <c r="F52" s="71" t="s">
        <v>18</v>
      </c>
      <c r="G52" s="71" t="s">
        <v>18</v>
      </c>
      <c r="H52" s="211" t="s">
        <v>36</v>
      </c>
      <c r="I52" s="85">
        <v>66000</v>
      </c>
      <c r="J52" s="85"/>
      <c r="K52" s="221">
        <f t="shared" si="0"/>
        <v>0</v>
      </c>
    </row>
    <row r="53" spans="1:11" ht="51.75" customHeight="1">
      <c r="A53" s="234" t="s">
        <v>213</v>
      </c>
      <c r="B53" s="78" t="s">
        <v>29</v>
      </c>
      <c r="C53" s="235" t="s">
        <v>7</v>
      </c>
      <c r="D53" s="236" t="s">
        <v>5</v>
      </c>
      <c r="E53" s="237" t="s">
        <v>212</v>
      </c>
      <c r="F53" s="238" t="s">
        <v>18</v>
      </c>
      <c r="G53" s="238" t="s">
        <v>5</v>
      </c>
      <c r="H53" s="237"/>
      <c r="I53" s="87">
        <f>I54</f>
        <v>6000</v>
      </c>
      <c r="J53" s="87">
        <f>J54</f>
        <v>0</v>
      </c>
      <c r="K53" s="221">
        <f t="shared" si="0"/>
        <v>0</v>
      </c>
    </row>
    <row r="54" spans="1:11" ht="17.25" customHeight="1">
      <c r="A54" s="69" t="s">
        <v>35</v>
      </c>
      <c r="B54" s="77" t="s">
        <v>29</v>
      </c>
      <c r="C54" s="68" t="s">
        <v>7</v>
      </c>
      <c r="D54" s="8" t="s">
        <v>5</v>
      </c>
      <c r="E54" s="71" t="s">
        <v>212</v>
      </c>
      <c r="F54" s="71" t="s">
        <v>18</v>
      </c>
      <c r="G54" s="71" t="s">
        <v>5</v>
      </c>
      <c r="H54" s="211" t="s">
        <v>36</v>
      </c>
      <c r="I54" s="85">
        <v>6000</v>
      </c>
      <c r="J54" s="85"/>
      <c r="K54" s="221">
        <f t="shared" si="0"/>
        <v>0</v>
      </c>
    </row>
    <row r="55" spans="1:11" ht="17.25" customHeight="1">
      <c r="A55" s="242" t="s">
        <v>215</v>
      </c>
      <c r="B55" s="81" t="s">
        <v>29</v>
      </c>
      <c r="C55" s="243" t="s">
        <v>7</v>
      </c>
      <c r="D55" s="9" t="s">
        <v>8</v>
      </c>
      <c r="E55" s="6"/>
      <c r="F55" s="6"/>
      <c r="G55" s="6"/>
      <c r="H55" s="244"/>
      <c r="I55" s="91">
        <f>I56+I59+I61</f>
        <v>1557700</v>
      </c>
      <c r="J55" s="91">
        <f>J56+J59+J61</f>
        <v>0</v>
      </c>
      <c r="K55" s="221">
        <f t="shared" si="0"/>
        <v>0</v>
      </c>
    </row>
    <row r="56" spans="1:11" ht="17.25" customHeight="1">
      <c r="A56" s="245" t="s">
        <v>216</v>
      </c>
      <c r="B56" s="78" t="s">
        <v>29</v>
      </c>
      <c r="C56" s="246" t="s">
        <v>7</v>
      </c>
      <c r="D56" s="247" t="s">
        <v>8</v>
      </c>
      <c r="E56" s="248" t="s">
        <v>217</v>
      </c>
      <c r="F56" s="247" t="s">
        <v>0</v>
      </c>
      <c r="G56" s="247" t="s">
        <v>0</v>
      </c>
      <c r="H56" s="249"/>
      <c r="I56" s="250">
        <f>I57</f>
        <v>1000</v>
      </c>
      <c r="J56" s="250">
        <f>J57</f>
        <v>0</v>
      </c>
      <c r="K56" s="221">
        <f t="shared" si="0"/>
        <v>0</v>
      </c>
    </row>
    <row r="57" spans="1:11" ht="17.25" customHeight="1">
      <c r="A57" s="251" t="s">
        <v>218</v>
      </c>
      <c r="B57" s="79" t="s">
        <v>29</v>
      </c>
      <c r="C57" s="252" t="s">
        <v>7</v>
      </c>
      <c r="D57" s="253" t="s">
        <v>8</v>
      </c>
      <c r="E57" s="254" t="s">
        <v>217</v>
      </c>
      <c r="F57" s="254" t="s">
        <v>7</v>
      </c>
      <c r="G57" s="254" t="s">
        <v>18</v>
      </c>
      <c r="H57" s="255"/>
      <c r="I57" s="256">
        <f>I58</f>
        <v>1000</v>
      </c>
      <c r="J57" s="256">
        <f>J58</f>
        <v>0</v>
      </c>
      <c r="K57" s="221">
        <f t="shared" si="0"/>
        <v>0</v>
      </c>
    </row>
    <row r="58" spans="1:11" ht="23.25" customHeight="1">
      <c r="A58" s="207" t="s">
        <v>35</v>
      </c>
      <c r="B58" s="77" t="s">
        <v>29</v>
      </c>
      <c r="C58" s="257" t="s">
        <v>7</v>
      </c>
      <c r="D58" s="258" t="s">
        <v>8</v>
      </c>
      <c r="E58" s="259" t="s">
        <v>217</v>
      </c>
      <c r="F58" s="259" t="s">
        <v>7</v>
      </c>
      <c r="G58" s="259" t="s">
        <v>18</v>
      </c>
      <c r="H58" s="260" t="s">
        <v>36</v>
      </c>
      <c r="I58" s="261">
        <v>1000</v>
      </c>
      <c r="J58" s="261"/>
      <c r="K58" s="221">
        <f t="shared" si="0"/>
        <v>0</v>
      </c>
    </row>
    <row r="59" spans="1:11" ht="38.25" customHeight="1">
      <c r="A59" s="234" t="s">
        <v>211</v>
      </c>
      <c r="B59" s="78" t="s">
        <v>29</v>
      </c>
      <c r="C59" s="235" t="s">
        <v>7</v>
      </c>
      <c r="D59" s="236" t="s">
        <v>8</v>
      </c>
      <c r="E59" s="237" t="s">
        <v>212</v>
      </c>
      <c r="F59" s="238" t="s">
        <v>18</v>
      </c>
      <c r="G59" s="238" t="s">
        <v>18</v>
      </c>
      <c r="H59" s="237"/>
      <c r="I59" s="87">
        <f>I60</f>
        <v>16000</v>
      </c>
      <c r="J59" s="87">
        <f>J60</f>
        <v>0</v>
      </c>
      <c r="K59" s="221">
        <f t="shared" si="0"/>
        <v>0</v>
      </c>
    </row>
    <row r="60" spans="1:11" ht="17.25" customHeight="1">
      <c r="A60" s="69" t="s">
        <v>35</v>
      </c>
      <c r="B60" s="77" t="s">
        <v>29</v>
      </c>
      <c r="C60" s="68" t="s">
        <v>7</v>
      </c>
      <c r="D60" s="8" t="s">
        <v>8</v>
      </c>
      <c r="E60" s="71" t="s">
        <v>212</v>
      </c>
      <c r="F60" s="71" t="s">
        <v>18</v>
      </c>
      <c r="G60" s="71" t="s">
        <v>18</v>
      </c>
      <c r="H60" s="211" t="s">
        <v>36</v>
      </c>
      <c r="I60" s="85">
        <v>16000</v>
      </c>
      <c r="J60" s="85"/>
      <c r="K60" s="221">
        <f t="shared" si="0"/>
        <v>0</v>
      </c>
    </row>
    <row r="61" spans="1:11" ht="17.25" customHeight="1">
      <c r="A61" s="262" t="s">
        <v>219</v>
      </c>
      <c r="B61" s="78" t="s">
        <v>29</v>
      </c>
      <c r="C61" s="263" t="s">
        <v>7</v>
      </c>
      <c r="D61" s="10" t="s">
        <v>8</v>
      </c>
      <c r="E61" s="10" t="s">
        <v>220</v>
      </c>
      <c r="F61" s="264" t="s">
        <v>18</v>
      </c>
      <c r="G61" s="264" t="s">
        <v>18</v>
      </c>
      <c r="H61" s="114"/>
      <c r="I61" s="215">
        <f>I62</f>
        <v>1540700</v>
      </c>
      <c r="J61" s="215">
        <f>J62</f>
        <v>0</v>
      </c>
      <c r="K61" s="221">
        <f t="shared" si="0"/>
        <v>0</v>
      </c>
    </row>
    <row r="62" spans="1:11" ht="26.25" customHeight="1">
      <c r="A62" s="82" t="s">
        <v>35</v>
      </c>
      <c r="B62" s="77" t="s">
        <v>29</v>
      </c>
      <c r="C62" s="110" t="s">
        <v>7</v>
      </c>
      <c r="D62" s="7" t="s">
        <v>8</v>
      </c>
      <c r="E62" s="7" t="s">
        <v>220</v>
      </c>
      <c r="F62" s="8" t="s">
        <v>18</v>
      </c>
      <c r="G62" s="8" t="s">
        <v>18</v>
      </c>
      <c r="H62" s="111" t="s">
        <v>36</v>
      </c>
      <c r="I62" s="217">
        <v>1540700</v>
      </c>
      <c r="J62" s="217"/>
      <c r="K62" s="221">
        <f t="shared" si="0"/>
        <v>0</v>
      </c>
    </row>
    <row r="63" spans="1:11" ht="18.75">
      <c r="A63" s="23" t="s">
        <v>30</v>
      </c>
      <c r="B63" s="81" t="s">
        <v>29</v>
      </c>
      <c r="C63" s="19" t="s">
        <v>7</v>
      </c>
      <c r="D63" s="9" t="s">
        <v>10</v>
      </c>
      <c r="E63" s="6"/>
      <c r="F63" s="6"/>
      <c r="G63" s="6"/>
      <c r="H63" s="20"/>
      <c r="I63" s="91">
        <f>I64+I67+I69</f>
        <v>256879.46</v>
      </c>
      <c r="J63" s="91">
        <f>J64+J67+J69</f>
        <v>158213.12</v>
      </c>
      <c r="K63" s="221">
        <f t="shared" si="0"/>
        <v>61.590412873026125</v>
      </c>
    </row>
    <row r="64" spans="1:11" ht="15.75">
      <c r="A64" s="201" t="s">
        <v>191</v>
      </c>
      <c r="B64" s="78" t="s">
        <v>29</v>
      </c>
      <c r="C64" s="113" t="s">
        <v>7</v>
      </c>
      <c r="D64" s="10" t="s">
        <v>10</v>
      </c>
      <c r="E64" s="202" t="s">
        <v>192</v>
      </c>
      <c r="F64" s="202" t="s">
        <v>18</v>
      </c>
      <c r="G64" s="202" t="s">
        <v>18</v>
      </c>
      <c r="H64" s="14"/>
      <c r="I64" s="87">
        <f>I65</f>
        <v>25879.46</v>
      </c>
      <c r="J64" s="215">
        <f>J65</f>
        <v>25879.46</v>
      </c>
      <c r="K64" s="222">
        <f t="shared" si="0"/>
        <v>100</v>
      </c>
    </row>
    <row r="65" spans="1:11" ht="15.75">
      <c r="A65" s="203" t="s">
        <v>193</v>
      </c>
      <c r="B65" s="79" t="s">
        <v>29</v>
      </c>
      <c r="C65" s="204" t="s">
        <v>7</v>
      </c>
      <c r="D65" s="205" t="s">
        <v>10</v>
      </c>
      <c r="E65" s="51" t="s">
        <v>192</v>
      </c>
      <c r="F65" s="51" t="s">
        <v>7</v>
      </c>
      <c r="G65" s="51" t="s">
        <v>18</v>
      </c>
      <c r="H65" s="206"/>
      <c r="I65" s="84">
        <f>I66</f>
        <v>25879.46</v>
      </c>
      <c r="J65" s="216">
        <f>J66</f>
        <v>25879.46</v>
      </c>
      <c r="K65" s="222">
        <f t="shared" si="0"/>
        <v>100</v>
      </c>
    </row>
    <row r="66" spans="1:11" ht="25.5">
      <c r="A66" s="207" t="s">
        <v>35</v>
      </c>
      <c r="B66" s="77" t="s">
        <v>29</v>
      </c>
      <c r="C66" s="208" t="s">
        <v>7</v>
      </c>
      <c r="D66" s="209" t="s">
        <v>10</v>
      </c>
      <c r="E66" s="210" t="s">
        <v>192</v>
      </c>
      <c r="F66" s="210" t="s">
        <v>7</v>
      </c>
      <c r="G66" s="210" t="s">
        <v>18</v>
      </c>
      <c r="H66" s="211" t="s">
        <v>36</v>
      </c>
      <c r="I66" s="85">
        <v>25879.46</v>
      </c>
      <c r="J66" s="217">
        <v>25879.46</v>
      </c>
      <c r="K66" s="222">
        <f t="shared" si="0"/>
        <v>100</v>
      </c>
    </row>
    <row r="67" spans="1:11" ht="51">
      <c r="A67" s="234" t="s">
        <v>211</v>
      </c>
      <c r="B67" s="78" t="s">
        <v>29</v>
      </c>
      <c r="C67" s="235" t="s">
        <v>7</v>
      </c>
      <c r="D67" s="236" t="s">
        <v>10</v>
      </c>
      <c r="E67" s="237" t="s">
        <v>212</v>
      </c>
      <c r="F67" s="238" t="s">
        <v>18</v>
      </c>
      <c r="G67" s="238" t="s">
        <v>18</v>
      </c>
      <c r="H67" s="237"/>
      <c r="I67" s="87">
        <f>I68</f>
        <v>72000</v>
      </c>
      <c r="J67" s="87">
        <f>J68</f>
        <v>0</v>
      </c>
      <c r="K67" s="222">
        <f t="shared" si="0"/>
        <v>0</v>
      </c>
    </row>
    <row r="68" spans="1:11" ht="15.75">
      <c r="A68" s="69" t="s">
        <v>35</v>
      </c>
      <c r="B68" s="77" t="s">
        <v>29</v>
      </c>
      <c r="C68" s="68" t="s">
        <v>7</v>
      </c>
      <c r="D68" s="8" t="s">
        <v>10</v>
      </c>
      <c r="E68" s="71" t="s">
        <v>212</v>
      </c>
      <c r="F68" s="71" t="s">
        <v>18</v>
      </c>
      <c r="G68" s="71" t="s">
        <v>18</v>
      </c>
      <c r="H68" s="211" t="s">
        <v>36</v>
      </c>
      <c r="I68" s="85">
        <v>72000</v>
      </c>
      <c r="J68" s="217"/>
      <c r="K68" s="222">
        <f t="shared" si="0"/>
        <v>0</v>
      </c>
    </row>
    <row r="69" spans="1:11" ht="18.75">
      <c r="A69" s="60" t="s">
        <v>30</v>
      </c>
      <c r="B69" s="78" t="s">
        <v>29</v>
      </c>
      <c r="C69" s="63" t="s">
        <v>7</v>
      </c>
      <c r="D69" s="64" t="s">
        <v>10</v>
      </c>
      <c r="E69" s="65" t="s">
        <v>31</v>
      </c>
      <c r="F69" s="65" t="s">
        <v>18</v>
      </c>
      <c r="G69" s="65" t="s">
        <v>18</v>
      </c>
      <c r="H69" s="66"/>
      <c r="I69" s="87">
        <f>I70+I72+I74</f>
        <v>159000</v>
      </c>
      <c r="J69" s="87">
        <f>J70+J72+J74</f>
        <v>132333.66</v>
      </c>
      <c r="K69" s="221">
        <f t="shared" si="0"/>
        <v>83.22871698113208</v>
      </c>
    </row>
    <row r="70" spans="1:11" ht="18.75">
      <c r="A70" s="67" t="s">
        <v>32</v>
      </c>
      <c r="B70" s="79" t="s">
        <v>29</v>
      </c>
      <c r="C70" s="61" t="s">
        <v>7</v>
      </c>
      <c r="D70" s="59" t="s">
        <v>10</v>
      </c>
      <c r="E70" s="51" t="s">
        <v>31</v>
      </c>
      <c r="F70" s="59" t="s">
        <v>5</v>
      </c>
      <c r="G70" s="59" t="s">
        <v>0</v>
      </c>
      <c r="H70" s="62"/>
      <c r="I70" s="84">
        <f>I71</f>
        <v>150000</v>
      </c>
      <c r="J70" s="216">
        <f>J71</f>
        <v>128855.66</v>
      </c>
      <c r="K70" s="221">
        <f t="shared" si="0"/>
        <v>85.90377333333333</v>
      </c>
    </row>
    <row r="71" spans="1:11" ht="18.75">
      <c r="A71" s="69" t="s">
        <v>35</v>
      </c>
      <c r="B71" s="77" t="s">
        <v>29</v>
      </c>
      <c r="C71" s="68" t="s">
        <v>7</v>
      </c>
      <c r="D71" s="8" t="s">
        <v>10</v>
      </c>
      <c r="E71" s="7" t="s">
        <v>31</v>
      </c>
      <c r="F71" s="7" t="s">
        <v>5</v>
      </c>
      <c r="G71" s="7" t="s">
        <v>18</v>
      </c>
      <c r="H71" s="18" t="s">
        <v>36</v>
      </c>
      <c r="I71" s="85">
        <v>150000</v>
      </c>
      <c r="J71" s="217">
        <v>128855.66</v>
      </c>
      <c r="K71" s="221">
        <f t="shared" si="0"/>
        <v>85.90377333333333</v>
      </c>
    </row>
    <row r="72" spans="1:11" ht="38.25">
      <c r="A72" s="58" t="s">
        <v>38</v>
      </c>
      <c r="B72" s="75" t="s">
        <v>29</v>
      </c>
      <c r="C72" s="61" t="s">
        <v>7</v>
      </c>
      <c r="D72" s="59" t="s">
        <v>10</v>
      </c>
      <c r="E72" s="51" t="s">
        <v>31</v>
      </c>
      <c r="F72" s="51" t="s">
        <v>8</v>
      </c>
      <c r="G72" s="51" t="s">
        <v>18</v>
      </c>
      <c r="H72" s="62"/>
      <c r="I72" s="84">
        <f>I73</f>
        <v>4000</v>
      </c>
      <c r="J72" s="216">
        <f>J73</f>
        <v>3478</v>
      </c>
      <c r="K72" s="221">
        <f t="shared" si="0"/>
        <v>86.95</v>
      </c>
    </row>
    <row r="73" spans="1:11" ht="18.75">
      <c r="A73" s="127" t="s">
        <v>35</v>
      </c>
      <c r="B73" s="77" t="s">
        <v>29</v>
      </c>
      <c r="C73" s="68" t="s">
        <v>7</v>
      </c>
      <c r="D73" s="8" t="s">
        <v>10</v>
      </c>
      <c r="E73" s="7" t="s">
        <v>31</v>
      </c>
      <c r="F73" s="7" t="s">
        <v>8</v>
      </c>
      <c r="G73" s="7" t="s">
        <v>18</v>
      </c>
      <c r="H73" s="18" t="s">
        <v>36</v>
      </c>
      <c r="I73" s="85">
        <v>4000</v>
      </c>
      <c r="J73" s="217">
        <v>3478</v>
      </c>
      <c r="K73" s="221">
        <f t="shared" si="0"/>
        <v>86.95</v>
      </c>
    </row>
    <row r="74" spans="1:11" ht="25.5">
      <c r="A74" s="265" t="s">
        <v>221</v>
      </c>
      <c r="B74" s="79" t="s">
        <v>29</v>
      </c>
      <c r="C74" s="266" t="s">
        <v>7</v>
      </c>
      <c r="D74" s="59" t="s">
        <v>10</v>
      </c>
      <c r="E74" s="51" t="s">
        <v>31</v>
      </c>
      <c r="F74" s="51" t="s">
        <v>7</v>
      </c>
      <c r="G74" s="51" t="s">
        <v>18</v>
      </c>
      <c r="H74" s="62"/>
      <c r="I74" s="84">
        <f>I75</f>
        <v>5000</v>
      </c>
      <c r="J74" s="217"/>
      <c r="K74" s="221">
        <f t="shared" si="0"/>
        <v>0</v>
      </c>
    </row>
    <row r="75" spans="1:11" ht="18.75">
      <c r="A75" s="267" t="s">
        <v>35</v>
      </c>
      <c r="B75" s="77" t="s">
        <v>29</v>
      </c>
      <c r="C75" s="68" t="s">
        <v>7</v>
      </c>
      <c r="D75" s="8" t="s">
        <v>10</v>
      </c>
      <c r="E75" s="7" t="s">
        <v>31</v>
      </c>
      <c r="F75" s="7" t="s">
        <v>7</v>
      </c>
      <c r="G75" s="7" t="s">
        <v>18</v>
      </c>
      <c r="H75" s="18" t="s">
        <v>36</v>
      </c>
      <c r="I75" s="85">
        <v>5000</v>
      </c>
      <c r="J75" s="217"/>
      <c r="K75" s="221">
        <f t="shared" si="0"/>
        <v>0</v>
      </c>
    </row>
    <row r="76" spans="1:11" ht="16.5" customHeight="1">
      <c r="A76" s="24" t="s">
        <v>47</v>
      </c>
      <c r="B76" s="80" t="s">
        <v>29</v>
      </c>
      <c r="C76" s="25" t="s">
        <v>6</v>
      </c>
      <c r="D76" s="26"/>
      <c r="E76" s="26"/>
      <c r="F76" s="26"/>
      <c r="G76" s="26"/>
      <c r="H76" s="27"/>
      <c r="I76" s="90">
        <f>I77</f>
        <v>561914.87</v>
      </c>
      <c r="J76" s="213">
        <f>J77</f>
        <v>408805</v>
      </c>
      <c r="K76" s="221">
        <f t="shared" si="0"/>
        <v>72.75212346667388</v>
      </c>
    </row>
    <row r="77" spans="1:11" ht="18.75">
      <c r="A77" s="23" t="s">
        <v>20</v>
      </c>
      <c r="B77" s="81" t="s">
        <v>29</v>
      </c>
      <c r="C77" s="17" t="s">
        <v>6</v>
      </c>
      <c r="D77" s="6" t="s">
        <v>5</v>
      </c>
      <c r="E77" s="6"/>
      <c r="F77" s="6"/>
      <c r="G77" s="6"/>
      <c r="H77" s="12"/>
      <c r="I77" s="91">
        <f>I78+I81+I85+I88+I90</f>
        <v>561914.87</v>
      </c>
      <c r="J77" s="91">
        <f>J78+J81+J85+J88+J90</f>
        <v>408805</v>
      </c>
      <c r="K77" s="221">
        <f t="shared" si="0"/>
        <v>72.75212346667388</v>
      </c>
    </row>
    <row r="78" spans="1:11" ht="15.75">
      <c r="A78" s="201" t="s">
        <v>191</v>
      </c>
      <c r="B78" s="78" t="s">
        <v>29</v>
      </c>
      <c r="C78" s="113" t="s">
        <v>6</v>
      </c>
      <c r="D78" s="10" t="s">
        <v>5</v>
      </c>
      <c r="E78" s="202" t="s">
        <v>192</v>
      </c>
      <c r="F78" s="202" t="s">
        <v>18</v>
      </c>
      <c r="G78" s="202" t="s">
        <v>18</v>
      </c>
      <c r="H78" s="14"/>
      <c r="I78" s="87">
        <f>I79</f>
        <v>240914.87</v>
      </c>
      <c r="J78" s="87">
        <f>J79</f>
        <v>200000</v>
      </c>
      <c r="K78" s="223">
        <f t="shared" si="0"/>
        <v>83.01687645930697</v>
      </c>
    </row>
    <row r="79" spans="1:11" ht="15.75">
      <c r="A79" s="203" t="s">
        <v>193</v>
      </c>
      <c r="B79" s="79" t="s">
        <v>29</v>
      </c>
      <c r="C79" s="204" t="s">
        <v>6</v>
      </c>
      <c r="D79" s="205" t="s">
        <v>5</v>
      </c>
      <c r="E79" s="51" t="s">
        <v>192</v>
      </c>
      <c r="F79" s="51" t="s">
        <v>7</v>
      </c>
      <c r="G79" s="51" t="s">
        <v>18</v>
      </c>
      <c r="H79" s="206"/>
      <c r="I79" s="84">
        <f>I80</f>
        <v>240914.87</v>
      </c>
      <c r="J79" s="84">
        <f>J80</f>
        <v>200000</v>
      </c>
      <c r="K79" s="223">
        <f t="shared" si="0"/>
        <v>83.01687645930697</v>
      </c>
    </row>
    <row r="80" spans="1:11" ht="15.75">
      <c r="A80" s="48" t="s">
        <v>40</v>
      </c>
      <c r="B80" s="77" t="s">
        <v>29</v>
      </c>
      <c r="C80" s="208" t="s">
        <v>6</v>
      </c>
      <c r="D80" s="209" t="s">
        <v>5</v>
      </c>
      <c r="E80" s="210" t="s">
        <v>192</v>
      </c>
      <c r="F80" s="210" t="s">
        <v>7</v>
      </c>
      <c r="G80" s="210" t="s">
        <v>18</v>
      </c>
      <c r="H80" s="211" t="s">
        <v>16</v>
      </c>
      <c r="I80" s="85">
        <v>240914.87</v>
      </c>
      <c r="J80" s="85">
        <v>200000</v>
      </c>
      <c r="K80" s="223">
        <f t="shared" si="0"/>
        <v>83.01687645930697</v>
      </c>
    </row>
    <row r="81" spans="1:11" ht="18.75" customHeight="1">
      <c r="A81" s="22" t="s">
        <v>48</v>
      </c>
      <c r="B81" s="78" t="s">
        <v>29</v>
      </c>
      <c r="C81" s="13" t="s">
        <v>6</v>
      </c>
      <c r="D81" s="10" t="s">
        <v>5</v>
      </c>
      <c r="E81" s="10" t="s">
        <v>17</v>
      </c>
      <c r="F81" s="10" t="s">
        <v>18</v>
      </c>
      <c r="G81" s="10" t="s">
        <v>18</v>
      </c>
      <c r="H81" s="14"/>
      <c r="I81" s="87">
        <f>I82</f>
        <v>260000</v>
      </c>
      <c r="J81" s="215">
        <f>J82</f>
        <v>208805</v>
      </c>
      <c r="K81" s="221">
        <f t="shared" si="0"/>
        <v>80.30961538461538</v>
      </c>
    </row>
    <row r="82" spans="1:11" ht="16.5" customHeight="1">
      <c r="A82" s="53" t="s">
        <v>1</v>
      </c>
      <c r="B82" s="79" t="s">
        <v>29</v>
      </c>
      <c r="C82" s="50" t="s">
        <v>6</v>
      </c>
      <c r="D82" s="51" t="s">
        <v>5</v>
      </c>
      <c r="E82" s="51" t="s">
        <v>17</v>
      </c>
      <c r="F82" s="51" t="s">
        <v>39</v>
      </c>
      <c r="G82" s="51" t="s">
        <v>18</v>
      </c>
      <c r="H82" s="52"/>
      <c r="I82" s="84">
        <f>I83+I84</f>
        <v>260000</v>
      </c>
      <c r="J82" s="216">
        <f>J83+J84</f>
        <v>208805</v>
      </c>
      <c r="K82" s="221">
        <f t="shared" si="0"/>
        <v>80.30961538461538</v>
      </c>
    </row>
    <row r="83" spans="1:11" ht="15" customHeight="1">
      <c r="A83" s="48" t="s">
        <v>40</v>
      </c>
      <c r="B83" s="77" t="s">
        <v>29</v>
      </c>
      <c r="C83" s="70" t="s">
        <v>6</v>
      </c>
      <c r="D83" s="71" t="s">
        <v>5</v>
      </c>
      <c r="E83" s="71" t="s">
        <v>17</v>
      </c>
      <c r="F83" s="71" t="s">
        <v>39</v>
      </c>
      <c r="G83" s="71" t="s">
        <v>18</v>
      </c>
      <c r="H83" s="72" t="s">
        <v>16</v>
      </c>
      <c r="I83" s="92">
        <v>245000</v>
      </c>
      <c r="J83" s="219">
        <v>203872</v>
      </c>
      <c r="K83" s="221">
        <f t="shared" si="0"/>
        <v>83.21306122448979</v>
      </c>
    </row>
    <row r="84" spans="1:11" ht="25.5">
      <c r="A84" s="82" t="s">
        <v>43</v>
      </c>
      <c r="B84" s="77" t="s">
        <v>29</v>
      </c>
      <c r="C84" s="83" t="s">
        <v>6</v>
      </c>
      <c r="D84" s="71" t="s">
        <v>5</v>
      </c>
      <c r="E84" s="71" t="s">
        <v>17</v>
      </c>
      <c r="F84" s="71" t="s">
        <v>39</v>
      </c>
      <c r="G84" s="71" t="s">
        <v>5</v>
      </c>
      <c r="H84" s="72" t="s">
        <v>16</v>
      </c>
      <c r="I84" s="92">
        <v>15000</v>
      </c>
      <c r="J84" s="219">
        <v>4933</v>
      </c>
      <c r="K84" s="221">
        <f t="shared" si="0"/>
        <v>32.88666666666666</v>
      </c>
    </row>
    <row r="85" spans="1:11" ht="18.75">
      <c r="A85" s="95" t="s">
        <v>49</v>
      </c>
      <c r="B85" s="78" t="s">
        <v>29</v>
      </c>
      <c r="C85" s="13" t="s">
        <v>6</v>
      </c>
      <c r="D85" s="10" t="s">
        <v>5</v>
      </c>
      <c r="E85" s="10" t="s">
        <v>50</v>
      </c>
      <c r="F85" s="10" t="s">
        <v>18</v>
      </c>
      <c r="G85" s="10" t="s">
        <v>18</v>
      </c>
      <c r="H85" s="14"/>
      <c r="I85" s="87">
        <f>I86</f>
        <v>10000</v>
      </c>
      <c r="J85" s="215">
        <f>J86</f>
        <v>0</v>
      </c>
      <c r="K85" s="221">
        <f t="shared" si="0"/>
        <v>0</v>
      </c>
    </row>
    <row r="86" spans="1:11" ht="51">
      <c r="A86" s="56" t="s">
        <v>51</v>
      </c>
      <c r="B86" s="79" t="s">
        <v>29</v>
      </c>
      <c r="C86" s="96" t="s">
        <v>6</v>
      </c>
      <c r="D86" s="51" t="s">
        <v>5</v>
      </c>
      <c r="E86" s="51" t="s">
        <v>50</v>
      </c>
      <c r="F86" s="51" t="s">
        <v>18</v>
      </c>
      <c r="G86" s="51" t="s">
        <v>5</v>
      </c>
      <c r="H86" s="51"/>
      <c r="I86" s="84">
        <f>I87</f>
        <v>10000</v>
      </c>
      <c r="J86" s="216">
        <f>J87</f>
        <v>0</v>
      </c>
      <c r="K86" s="221">
        <f t="shared" si="0"/>
        <v>0</v>
      </c>
    </row>
    <row r="87" spans="1:11" ht="18.75">
      <c r="A87" s="94" t="s">
        <v>41</v>
      </c>
      <c r="B87" s="77" t="s">
        <v>29</v>
      </c>
      <c r="C87" s="97" t="s">
        <v>6</v>
      </c>
      <c r="D87" s="7" t="s">
        <v>5</v>
      </c>
      <c r="E87" s="7" t="s">
        <v>50</v>
      </c>
      <c r="F87" s="7" t="s">
        <v>18</v>
      </c>
      <c r="G87" s="7" t="s">
        <v>5</v>
      </c>
      <c r="H87" s="7" t="s">
        <v>42</v>
      </c>
      <c r="I87" s="85">
        <v>10000</v>
      </c>
      <c r="J87" s="217"/>
      <c r="K87" s="221">
        <f t="shared" si="0"/>
        <v>0</v>
      </c>
    </row>
    <row r="88" spans="1:11" ht="51">
      <c r="A88" s="234" t="s">
        <v>211</v>
      </c>
      <c r="B88" s="78" t="s">
        <v>29</v>
      </c>
      <c r="C88" s="13" t="s">
        <v>6</v>
      </c>
      <c r="D88" s="10" t="s">
        <v>5</v>
      </c>
      <c r="E88" s="237" t="s">
        <v>212</v>
      </c>
      <c r="F88" s="238" t="s">
        <v>18</v>
      </c>
      <c r="G88" s="238" t="s">
        <v>18</v>
      </c>
      <c r="H88" s="237"/>
      <c r="I88" s="87">
        <f>I89</f>
        <v>47000</v>
      </c>
      <c r="J88" s="87">
        <f>J89</f>
        <v>0</v>
      </c>
      <c r="K88" s="221">
        <f t="shared" si="0"/>
        <v>0</v>
      </c>
    </row>
    <row r="89" spans="1:11" ht="18.75">
      <c r="A89" s="69" t="s">
        <v>35</v>
      </c>
      <c r="B89" s="77" t="s">
        <v>29</v>
      </c>
      <c r="C89" s="97" t="s">
        <v>6</v>
      </c>
      <c r="D89" s="7" t="s">
        <v>5</v>
      </c>
      <c r="E89" s="71" t="s">
        <v>212</v>
      </c>
      <c r="F89" s="71" t="s">
        <v>18</v>
      </c>
      <c r="G89" s="71" t="s">
        <v>18</v>
      </c>
      <c r="H89" s="211" t="s">
        <v>36</v>
      </c>
      <c r="I89" s="85">
        <v>47000</v>
      </c>
      <c r="J89" s="85"/>
      <c r="K89" s="221">
        <f t="shared" si="0"/>
        <v>0</v>
      </c>
    </row>
    <row r="90" spans="1:11" ht="63.75">
      <c r="A90" s="234" t="s">
        <v>213</v>
      </c>
      <c r="B90" s="78" t="s">
        <v>29</v>
      </c>
      <c r="C90" s="235" t="s">
        <v>6</v>
      </c>
      <c r="D90" s="236" t="s">
        <v>5</v>
      </c>
      <c r="E90" s="237" t="s">
        <v>212</v>
      </c>
      <c r="F90" s="238" t="s">
        <v>18</v>
      </c>
      <c r="G90" s="238" t="s">
        <v>5</v>
      </c>
      <c r="H90" s="237"/>
      <c r="I90" s="87">
        <f>I91</f>
        <v>4000</v>
      </c>
      <c r="J90" s="87">
        <f>J91</f>
        <v>0</v>
      </c>
      <c r="K90" s="221">
        <f t="shared" si="0"/>
        <v>0</v>
      </c>
    </row>
    <row r="91" spans="1:11" ht="18.75">
      <c r="A91" s="69" t="s">
        <v>35</v>
      </c>
      <c r="B91" s="77" t="s">
        <v>29</v>
      </c>
      <c r="C91" s="68" t="s">
        <v>6</v>
      </c>
      <c r="D91" s="8" t="s">
        <v>5</v>
      </c>
      <c r="E91" s="71" t="s">
        <v>212</v>
      </c>
      <c r="F91" s="71" t="s">
        <v>18</v>
      </c>
      <c r="G91" s="71" t="s">
        <v>5</v>
      </c>
      <c r="H91" s="211" t="s">
        <v>36</v>
      </c>
      <c r="I91" s="85">
        <v>4000</v>
      </c>
      <c r="J91" s="85"/>
      <c r="K91" s="221">
        <f t="shared" si="0"/>
        <v>0</v>
      </c>
    </row>
    <row r="92" spans="1:11" ht="18.75">
      <c r="A92" s="119" t="s">
        <v>65</v>
      </c>
      <c r="B92" s="80" t="s">
        <v>29</v>
      </c>
      <c r="C92" s="120" t="s">
        <v>58</v>
      </c>
      <c r="D92" s="26"/>
      <c r="E92" s="26"/>
      <c r="F92" s="26"/>
      <c r="G92" s="26"/>
      <c r="H92" s="121"/>
      <c r="I92" s="122">
        <f aca="true" t="shared" si="3" ref="I92:J95">I93</f>
        <v>43000</v>
      </c>
      <c r="J92" s="220">
        <f t="shared" si="3"/>
        <v>38348.72</v>
      </c>
      <c r="K92" s="221">
        <f t="shared" si="0"/>
        <v>89.18306976744186</v>
      </c>
    </row>
    <row r="93" spans="1:11" ht="18.75">
      <c r="A93" s="105" t="s">
        <v>57</v>
      </c>
      <c r="B93" s="81" t="s">
        <v>29</v>
      </c>
      <c r="C93" s="106" t="s">
        <v>58</v>
      </c>
      <c r="D93" s="6" t="s">
        <v>5</v>
      </c>
      <c r="E93" s="6"/>
      <c r="F93" s="6"/>
      <c r="G93" s="6"/>
      <c r="H93" s="107"/>
      <c r="I93" s="88">
        <f t="shared" si="3"/>
        <v>43000</v>
      </c>
      <c r="J93" s="214">
        <f t="shared" si="3"/>
        <v>38348.72</v>
      </c>
      <c r="K93" s="221">
        <f t="shared" si="0"/>
        <v>89.18306976744186</v>
      </c>
    </row>
    <row r="94" spans="1:11" ht="25.5">
      <c r="A94" s="112" t="s">
        <v>59</v>
      </c>
      <c r="B94" s="78" t="s">
        <v>29</v>
      </c>
      <c r="C94" s="113" t="s">
        <v>58</v>
      </c>
      <c r="D94" s="10" t="s">
        <v>5</v>
      </c>
      <c r="E94" s="10" t="s">
        <v>60</v>
      </c>
      <c r="F94" s="10" t="s">
        <v>18</v>
      </c>
      <c r="G94" s="10" t="s">
        <v>18</v>
      </c>
      <c r="H94" s="114"/>
      <c r="I94" s="87">
        <f t="shared" si="3"/>
        <v>43000</v>
      </c>
      <c r="J94" s="215">
        <f t="shared" si="3"/>
        <v>38348.72</v>
      </c>
      <c r="K94" s="221">
        <f t="shared" si="0"/>
        <v>89.18306976744186</v>
      </c>
    </row>
    <row r="95" spans="1:11" ht="18.75">
      <c r="A95" s="115" t="s">
        <v>61</v>
      </c>
      <c r="B95" s="79" t="s">
        <v>29</v>
      </c>
      <c r="C95" s="57" t="s">
        <v>58</v>
      </c>
      <c r="D95" s="51" t="s">
        <v>5</v>
      </c>
      <c r="E95" s="51" t="s">
        <v>60</v>
      </c>
      <c r="F95" s="51" t="s">
        <v>62</v>
      </c>
      <c r="G95" s="51" t="s">
        <v>5</v>
      </c>
      <c r="H95" s="116"/>
      <c r="I95" s="84">
        <f t="shared" si="3"/>
        <v>43000</v>
      </c>
      <c r="J95" s="216">
        <f t="shared" si="3"/>
        <v>38348.72</v>
      </c>
      <c r="K95" s="221">
        <f t="shared" si="0"/>
        <v>89.18306976744186</v>
      </c>
    </row>
    <row r="96" spans="1:11" ht="18.75">
      <c r="A96" s="117" t="s">
        <v>63</v>
      </c>
      <c r="B96" s="77" t="s">
        <v>29</v>
      </c>
      <c r="C96" s="118" t="s">
        <v>58</v>
      </c>
      <c r="D96" s="7" t="s">
        <v>5</v>
      </c>
      <c r="E96" s="7" t="s">
        <v>60</v>
      </c>
      <c r="F96" s="7" t="s">
        <v>62</v>
      </c>
      <c r="G96" s="7" t="s">
        <v>5</v>
      </c>
      <c r="H96" s="111" t="s">
        <v>64</v>
      </c>
      <c r="I96" s="85">
        <v>43000</v>
      </c>
      <c r="J96" s="217">
        <v>38348.72</v>
      </c>
      <c r="K96" s="221">
        <f t="shared" si="0"/>
        <v>89.18306976744186</v>
      </c>
    </row>
    <row r="97" spans="1:11" ht="19.5" thickBot="1">
      <c r="A97" s="73" t="s">
        <v>13</v>
      </c>
      <c r="B97" s="100"/>
      <c r="C97" s="98"/>
      <c r="D97" s="98"/>
      <c r="E97" s="99"/>
      <c r="F97" s="99"/>
      <c r="G97" s="99"/>
      <c r="H97" s="99"/>
      <c r="I97" s="93">
        <f>I13+I38+I43+I49+I76+I92</f>
        <v>3448094.33</v>
      </c>
      <c r="J97" s="93">
        <f>J13+J38+J43+J49+J76+J92</f>
        <v>1217894.7899999998</v>
      </c>
      <c r="K97" s="221">
        <f t="shared" si="0"/>
        <v>35.32080834923097</v>
      </c>
    </row>
    <row r="99" spans="5:11" ht="15.75">
      <c r="E99" t="s">
        <v>194</v>
      </c>
      <c r="I99" s="224">
        <f>I17+I24+I26+I28+I37+I48+I54+I58+I71+I73+I75+I83+I84+I87+I91+I96</f>
        <v>1125000</v>
      </c>
      <c r="J99" s="224">
        <f>J17+J24+J26+J28+J37+J48+J54+J58+J71+J73+J83+J84+J87+J91+J96</f>
        <v>936704.17</v>
      </c>
      <c r="K99" s="225">
        <f>J99/I99*100</f>
        <v>83.2625928888889</v>
      </c>
    </row>
    <row r="100" spans="5:11" ht="15.75">
      <c r="E100" t="s">
        <v>195</v>
      </c>
      <c r="I100" s="224">
        <f>I42+I46+I52+I60+I62+I68+I89</f>
        <v>1825300</v>
      </c>
      <c r="J100" s="224">
        <f>J42+J46+J52+J60+J62+J68+J89</f>
        <v>48990.08</v>
      </c>
      <c r="K100" s="225">
        <f>J100/I100*100</f>
        <v>2.683946748479702</v>
      </c>
    </row>
    <row r="101" spans="5:11" ht="15.75">
      <c r="E101" t="s">
        <v>196</v>
      </c>
      <c r="I101" s="224">
        <f>I20+I31+I34+I66+I80</f>
        <v>497794.32999999996</v>
      </c>
      <c r="J101" s="224">
        <f>J20+J31+J34+J66+J80</f>
        <v>232200.54</v>
      </c>
      <c r="K101" s="225">
        <f>J101/I101*100</f>
        <v>46.645878831122886</v>
      </c>
    </row>
    <row r="102" spans="9:10" ht="12.75">
      <c r="I102" s="224">
        <f>SUM(I99:I101)</f>
        <v>3448094.33</v>
      </c>
      <c r="J102" s="224">
        <f>SUM(J99:J101)</f>
        <v>1217894.79</v>
      </c>
    </row>
  </sheetData>
  <mergeCells count="10">
    <mergeCell ref="A4:J4"/>
    <mergeCell ref="J6:J11"/>
    <mergeCell ref="K6:K11"/>
    <mergeCell ref="B6:B11"/>
    <mergeCell ref="A6:A11"/>
    <mergeCell ref="I6:I11"/>
    <mergeCell ref="C6:C11"/>
    <mergeCell ref="D6:D11"/>
    <mergeCell ref="E6:G11"/>
    <mergeCell ref="H6:H11"/>
  </mergeCells>
  <printOptions/>
  <pageMargins left="0.5511811023622047" right="0.1968503937007874" top="0.3937007874015748" bottom="0.2362204724409449" header="0.5118110236220472" footer="0.3937007874015748"/>
  <pageSetup horizontalDpi="600" verticalDpi="600" orientation="portrait" paperSize="9" scale="65" r:id="rId1"/>
  <headerFooter alignWithMargins="0">
    <oddFooter>&amp;CСтраница &amp;P</oddFooter>
  </headerFooter>
  <rowBreaks count="1" manualBreakCount="1">
    <brk id="10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SheetLayoutView="50" workbookViewId="0" topLeftCell="A1">
      <selection activeCell="E14" sqref="E14"/>
    </sheetView>
  </sheetViews>
  <sheetFormatPr defaultColWidth="9.00390625" defaultRowHeight="12.75"/>
  <cols>
    <col min="1" max="1" width="29.75390625" style="0" customWidth="1"/>
    <col min="2" max="2" width="28.375" style="0" customWidth="1"/>
    <col min="3" max="3" width="15.125" style="0" customWidth="1"/>
  </cols>
  <sheetData>
    <row r="1" ht="15.75">
      <c r="C1" s="226" t="s">
        <v>197</v>
      </c>
    </row>
    <row r="2" ht="15.75">
      <c r="C2" s="226" t="s">
        <v>198</v>
      </c>
    </row>
    <row r="3" ht="15.75">
      <c r="C3" s="226" t="s">
        <v>200</v>
      </c>
    </row>
    <row r="4" ht="15.75">
      <c r="C4" s="226" t="s">
        <v>222</v>
      </c>
    </row>
    <row r="6" spans="1:3" ht="30" customHeight="1">
      <c r="A6" s="307" t="s">
        <v>159</v>
      </c>
      <c r="B6" s="308"/>
      <c r="C6" s="308"/>
    </row>
    <row r="7" ht="15.75">
      <c r="A7" s="194" t="s">
        <v>223</v>
      </c>
    </row>
    <row r="8" ht="15.75">
      <c r="A8" s="194"/>
    </row>
    <row r="9" spans="1:3" ht="18" customHeight="1">
      <c r="A9" s="309" t="s">
        <v>3</v>
      </c>
      <c r="B9" s="310" t="s">
        <v>160</v>
      </c>
      <c r="C9" s="311" t="s">
        <v>161</v>
      </c>
    </row>
    <row r="10" spans="1:3" ht="18" customHeight="1">
      <c r="A10" s="309"/>
      <c r="B10" s="310"/>
      <c r="C10" s="311" t="s">
        <v>199</v>
      </c>
    </row>
    <row r="11" spans="1:3" ht="66" customHeight="1">
      <c r="A11" s="312" t="s">
        <v>162</v>
      </c>
      <c r="B11" s="313" t="s">
        <v>163</v>
      </c>
      <c r="C11" s="314">
        <f>C12</f>
        <v>-210850.49000000046</v>
      </c>
    </row>
    <row r="12" spans="1:3" ht="57" customHeight="1">
      <c r="A12" s="312" t="s">
        <v>164</v>
      </c>
      <c r="B12" s="313" t="s">
        <v>165</v>
      </c>
      <c r="C12" s="314">
        <f>C18+C13</f>
        <v>-210850.49000000046</v>
      </c>
    </row>
    <row r="13" spans="1:3" ht="12.75">
      <c r="A13" s="315" t="s">
        <v>166</v>
      </c>
      <c r="B13" s="316" t="s">
        <v>167</v>
      </c>
      <c r="C13" s="317">
        <f>C15</f>
        <v>-1428745.2800000003</v>
      </c>
    </row>
    <row r="14" spans="1:3" ht="12.75">
      <c r="A14" s="315"/>
      <c r="B14" s="316"/>
      <c r="C14" s="318"/>
    </row>
    <row r="15" spans="1:3" ht="32.25" customHeight="1">
      <c r="A15" s="319" t="s">
        <v>168</v>
      </c>
      <c r="B15" s="320" t="s">
        <v>169</v>
      </c>
      <c r="C15" s="321">
        <f>C16</f>
        <v>-1428745.2800000003</v>
      </c>
    </row>
    <row r="16" spans="1:3" ht="36.75" customHeight="1">
      <c r="A16" s="319" t="s">
        <v>170</v>
      </c>
      <c r="B16" s="320" t="s">
        <v>171</v>
      </c>
      <c r="C16" s="321">
        <f>C17</f>
        <v>-1428745.2800000003</v>
      </c>
    </row>
    <row r="17" spans="1:3" ht="52.5" customHeight="1">
      <c r="A17" s="319" t="s">
        <v>172</v>
      </c>
      <c r="B17" s="320" t="s">
        <v>173</v>
      </c>
      <c r="C17" s="321">
        <f>-ДОХ!M48</f>
        <v>-1428745.2800000003</v>
      </c>
    </row>
    <row r="18" spans="1:3" ht="35.25" customHeight="1">
      <c r="A18" s="312" t="s">
        <v>174</v>
      </c>
      <c r="B18" s="313" t="s">
        <v>175</v>
      </c>
      <c r="C18" s="314">
        <f>C19</f>
        <v>1217894.7899999998</v>
      </c>
    </row>
    <row r="19" spans="1:3" ht="36.75" customHeight="1">
      <c r="A19" s="319" t="s">
        <v>176</v>
      </c>
      <c r="B19" s="320" t="s">
        <v>177</v>
      </c>
      <c r="C19" s="322">
        <f>C20</f>
        <v>1217894.7899999998</v>
      </c>
    </row>
    <row r="20" spans="1:3" ht="38.25" customHeight="1">
      <c r="A20" s="319" t="s">
        <v>178</v>
      </c>
      <c r="B20" s="320" t="s">
        <v>179</v>
      </c>
      <c r="C20" s="322">
        <f>C21</f>
        <v>1217894.7899999998</v>
      </c>
    </row>
    <row r="21" spans="1:3" ht="53.25" customHeight="1">
      <c r="A21" s="319" t="s">
        <v>180</v>
      </c>
      <c r="B21" s="320" t="s">
        <v>181</v>
      </c>
      <c r="C21" s="322">
        <f>РАСХ!J97</f>
        <v>1217894.7899999998</v>
      </c>
    </row>
    <row r="22" ht="12.75">
      <c r="A22" s="3"/>
    </row>
  </sheetData>
  <mergeCells count="6">
    <mergeCell ref="B13:B14"/>
    <mergeCell ref="C13:C14"/>
    <mergeCell ref="A6:C6"/>
    <mergeCell ref="A9:A10"/>
    <mergeCell ref="B9:B10"/>
    <mergeCell ref="A13:A14"/>
  </mergeCells>
  <printOptions/>
  <pageMargins left="1.13" right="0.1968503937007874" top="1.22" bottom="0.1968503937007874" header="1.22" footer="0.1968503937007874"/>
  <pageSetup horizontalDpi="600" verticalDpi="600" orientation="portrait" paperSize="9" r:id="rId1"/>
  <headerFooter alignWithMargins="0">
    <oddFooter>&amp;CСтраница 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2011-12-12T11:06:19Z</cp:lastPrinted>
  <dcterms:created xsi:type="dcterms:W3CDTF">2004-09-08T10:28:32Z</dcterms:created>
  <dcterms:modified xsi:type="dcterms:W3CDTF">2011-12-12T11:06:22Z</dcterms:modified>
  <cp:category/>
  <cp:version/>
  <cp:contentType/>
  <cp:contentStatus/>
</cp:coreProperties>
</file>