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140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<sst xmlns="http://schemas.openxmlformats.org/spreadsheetml/2006/main" count="1418" uniqueCount="381">
  <si>
    <t>Наименование</t>
  </si>
  <si>
    <t>Муниципальная программа "Развитие образования в Суоярвском районе"</t>
  </si>
  <si>
    <t>07</t>
  </si>
  <si>
    <t>01</t>
  </si>
  <si>
    <t>02</t>
  </si>
  <si>
    <t>09</t>
  </si>
  <si>
    <t>Подпрограмма "Энергосбережение и повышение энергетической эффективности"</t>
  </si>
  <si>
    <t>Муниципальная программа "Развитие культуры Суоярвского района"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</si>
  <si>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</si>
  <si>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>08</t>
  </si>
  <si>
    <t>Подпрограмма "Подписка"</t>
  </si>
  <si>
    <t>Подпрограмма "Модернизация материально-технической базы"</t>
  </si>
  <si>
    <t>Муниципальная программа "Ветеран"</t>
  </si>
  <si>
    <t>10</t>
  </si>
  <si>
    <t>03</t>
  </si>
  <si>
    <t>06</t>
  </si>
  <si>
    <t>11</t>
  </si>
  <si>
    <t>05</t>
  </si>
  <si>
    <t>Муниципальная программа "Управление муниципальными финансами"</t>
  </si>
  <si>
    <t>Подпрограмма "Управление муниципальным долгом МО "Суоярвский район"</t>
  </si>
  <si>
    <t>Подпрограмма "Предоставление межбюджетных трансфертов"</t>
  </si>
  <si>
    <t>14</t>
  </si>
  <si>
    <t>Муниципальная программа "Адресная социальная помощь"</t>
  </si>
  <si>
    <t>Муниципальная программа развития и поддержки малого и среднего предпринимательства в Суоярвском районе</t>
  </si>
  <si>
    <t>04</t>
  </si>
  <si>
    <t>12</t>
  </si>
  <si>
    <t>Муниципальная программа "Молодежь Суоярвского района"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</si>
  <si>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</si>
  <si>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 депутатов муниципального   </t>
  </si>
  <si>
    <t>образования "Суоярвский район"</t>
  </si>
  <si>
    <t>Раздел</t>
  </si>
  <si>
    <t>Подраздел</t>
  </si>
  <si>
    <t>Целевая статья</t>
  </si>
  <si>
    <t>Вид расходов</t>
  </si>
  <si>
    <t>Прочие закупки товаров, работ и услуг для государственных (муниципальных) нужд</t>
  </si>
  <si>
    <t>244</t>
  </si>
  <si>
    <t>Осуществление полномочий местной администрацией (исполнительно-распорядительного органа муниципального образования)</t>
  </si>
  <si>
    <t>121</t>
  </si>
  <si>
    <t>Иные выплаты персоналу, за исключением фонда оплаты труда</t>
  </si>
  <si>
    <t xml:space="preserve">01 </t>
  </si>
  <si>
    <t>122</t>
  </si>
  <si>
    <t>Пособия, компенсации, меры социальной поддержки по публичным нормативным обязательствам</t>
  </si>
  <si>
    <t>313</t>
  </si>
  <si>
    <t>Глава местной администрации (исполнительно-распорядительного органа муниципального образования)</t>
  </si>
  <si>
    <t>Создание комиссий по делам несовершеннолетних и защите их прав и организация деятельности таких комиссий</t>
  </si>
  <si>
    <t>регулирование цен (тарифов) на отдельные виды продукции, товаров и услуг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</si>
  <si>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</si>
  <si>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Субвенции</t>
  </si>
  <si>
    <t>530</t>
  </si>
  <si>
    <t>13</t>
  </si>
  <si>
    <t>Реализация государственных функций, связанных с общегосударственным управлением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</si>
  <si>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</si>
  <si>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</si>
  <si>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</si>
  <si>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</si>
  <si>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</si>
  <si>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</si>
  <si>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МКУ "Хозяйственная группа"</t>
  </si>
  <si>
    <t>111</t>
  </si>
  <si>
    <t>Иные выплаты персоналу казенных учреждений, за исключением фонда оплаты труда</t>
  </si>
  <si>
    <t>112</t>
  </si>
  <si>
    <t>Прочая закупка товаров, работ и услуг для обеспечения государственных (муниципальных) нужд</t>
  </si>
  <si>
    <t>Дошкольное образование</t>
  </si>
  <si>
    <t>Оказание платных услуг по ДДОУ</t>
  </si>
  <si>
    <t>Расходы на содержание и обеспечение деятельности дошкольных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</si>
  <si>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</si>
  <si>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</si>
  <si>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</si>
  <si>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</si>
  <si>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</si>
  <si>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Молодежная политика и оздоровление детей</t>
  </si>
  <si>
    <t>Доплаты к пенсиям муниципальных служащих</t>
  </si>
  <si>
    <t>Иные пенсии, социальные доплаты к пенсиям</t>
  </si>
  <si>
    <t>312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</si>
  <si>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</si>
  <si>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</si>
  <si>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Организация и осуществление деятельности по опеке и попечительству</t>
  </si>
  <si>
    <t>412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</si>
  <si>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</si>
  <si>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10 </t>
  </si>
  <si>
    <t>Бюджетные инвестиции на приобретение объектов недвижимого имущества в государственную (муниципальную) собственность</t>
  </si>
  <si>
    <t>Обслуживание муниципального долга</t>
  </si>
  <si>
    <t>730</t>
  </si>
  <si>
    <t>Выравнивание бюджетной обеспеченности поселений</t>
  </si>
  <si>
    <t xml:space="preserve">Дотации на выравнивание бюджетной обеспеченности </t>
  </si>
  <si>
    <t>511</t>
  </si>
  <si>
    <t>Расчет и предоставление дотаций бюджетам поселений, входящих в состав соответствующего муниципального района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</si>
  <si>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</si>
  <si>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</si>
  <si>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</si>
  <si>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Расходы на обеспечение деятельности учреждений, обеспечивающих предоставление услуг в сфере образования</t>
  </si>
  <si>
    <t>Расходы на  обеспечение деятельности учреждения</t>
  </si>
  <si>
    <t>реализация мероприятий в рамках Подпрограммы "Подписка"</t>
  </si>
  <si>
    <t>Муниципальная программа "Развитие физической культуры и спорта в Суоярвском районе"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</si>
  <si>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</si>
  <si>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</si>
  <si>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Своевременная уплата процентов по долговым обязательствам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</si>
  <si>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</si>
  <si>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Подпрограмма "Функционирование администрации"</t>
  </si>
  <si>
    <t>Муниципальная программа "Осуществление полномочий местной администрацией"</t>
  </si>
  <si>
    <t>Подпрограмма "Национальная экономика"</t>
  </si>
  <si>
    <t>Подпрограмма "Жилищно-коммунальное хозяйство"</t>
  </si>
  <si>
    <t>Подпрограмма "Социальная политика"</t>
  </si>
  <si>
    <t>Подпрограмма "Средства массовой информации"</t>
  </si>
  <si>
    <t>Поддержка периодических изданий,  учрежденных органами  законодательной и исполнительной власти</t>
  </si>
  <si>
    <t>Всего по муниципальным программам</t>
  </si>
  <si>
    <t>Муниципальная программа "Профилактика правонарушений и преступлений в Суоярвском муниципальном районе"</t>
  </si>
  <si>
    <t>Мероприятия по муниципальной программе "Профилактика правонарушений и преступлений в Суоярвском муниципальном районе"</t>
  </si>
  <si>
    <t xml:space="preserve">Подпрограмма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 </t>
  </si>
  <si>
    <t>810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</si>
  <si>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</si>
  <si>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</si>
  <si>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Льготное питание по ДДОУ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</si>
  <si>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</si>
  <si>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</si>
  <si>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</si>
  <si>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Мероприятия в рамках подпрограммы "Комплексная безопасность муниципальных образовательных организаций"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</si>
  <si>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время"</t>
  </si>
  <si>
    <t>Подпрограмма " Комплексная безопасность муниципальных образовательных организаций"</t>
  </si>
  <si>
    <t>Приобретение товаров, работ, услуг в пользу граждан в целях их социального обеспечения</t>
  </si>
  <si>
    <t>323</t>
  </si>
  <si>
    <t>Судебная система</t>
  </si>
  <si>
    <t>Другие общегосударственные вопросы</t>
  </si>
  <si>
    <t xml:space="preserve"> </t>
  </si>
  <si>
    <t>Жилищное хозяйство</t>
  </si>
  <si>
    <t>Мероприятия в сфере жилищного хозяйства</t>
  </si>
  <si>
    <t>Мероприятия по капитальному ремонту жилых домов</t>
  </si>
  <si>
    <t>Пенсионное обеспечение</t>
  </si>
  <si>
    <t>Социальное обслуживание населения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</si>
  <si>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</si>
  <si>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</si>
  <si>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</si>
  <si>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>09 0 00 00000</t>
  </si>
  <si>
    <t>11 0 00 00000</t>
  </si>
  <si>
    <t>10 0 00 00000</t>
  </si>
  <si>
    <t>08 5 00 00000</t>
  </si>
  <si>
    <t>01 0 00 00000</t>
  </si>
  <si>
    <t>01 1 00 00000</t>
  </si>
  <si>
    <t>01 3 00 00000</t>
  </si>
  <si>
    <t xml:space="preserve"> 02 0 00 00000</t>
  </si>
  <si>
    <t>03 0 00 00000</t>
  </si>
  <si>
    <t>03 1 00 00000</t>
  </si>
  <si>
    <t>04 0 00 00000</t>
  </si>
  <si>
    <t>05 0 00 00000</t>
  </si>
  <si>
    <t>06 0 00 00000</t>
  </si>
  <si>
    <t>06 1 00 00000</t>
  </si>
  <si>
    <t>06 2 00 00000</t>
  </si>
  <si>
    <t>Дотации на выравнивание бюджетной обеспеченности субъектов Российской Федерации и муниципальных образований</t>
  </si>
  <si>
    <t>08 0 00 00000</t>
  </si>
  <si>
    <t>08 1 00 00000</t>
  </si>
  <si>
    <t>08 2 00 00000</t>
  </si>
  <si>
    <t>08 3 00 00000</t>
  </si>
  <si>
    <t>08 4 00 00000</t>
  </si>
  <si>
    <t>Основное мероприятие "Реализация образовательной программы дошкольного образования"</t>
  </si>
  <si>
    <t>01 1 01 00000</t>
  </si>
  <si>
    <t>01 1 01 21110</t>
  </si>
  <si>
    <t>01 1 01 23400</t>
  </si>
  <si>
    <t>01 1 01 24200</t>
  </si>
  <si>
    <t xml:space="preserve">Фонд оплаты труда казенных учреждений 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</si>
  <si>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</si>
  <si>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</si>
  <si>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01 1 01 42040</t>
  </si>
  <si>
    <t>Основное мероприятие «Реализация образовательных программ начального общего, основного общего, среднего общего, дополнительного  образования»</t>
  </si>
  <si>
    <t>01 1 02 00000</t>
  </si>
  <si>
    <t>01 1 02 21120</t>
  </si>
  <si>
    <t>01 1 02 24210</t>
  </si>
  <si>
    <t>01 1 02 24230</t>
  </si>
  <si>
    <t>01 1 02 42040</t>
  </si>
  <si>
    <t>01 1 02 24350</t>
  </si>
  <si>
    <t>01 1 02 77950</t>
  </si>
  <si>
    <t>Основное мероприятие «Совершенствование социальной поддержки семьи и детей»</t>
  </si>
  <si>
    <t>01 5 01 00000</t>
  </si>
  <si>
    <t>01 5 00 00000</t>
  </si>
  <si>
    <t>01 5 01 42030</t>
  </si>
  <si>
    <t>01 3 01 00000</t>
  </si>
  <si>
    <t>Основное мероприятие «Создание эффективной системы энергоснабжения и контроля потребления топливно-энергетических ресурсов"</t>
  </si>
  <si>
    <t>01 4 00 00000</t>
  </si>
  <si>
    <t>01 4 01 00000</t>
  </si>
  <si>
    <t>01 3 01 77950</t>
  </si>
  <si>
    <t>01 4 01 77950</t>
  </si>
  <si>
    <t>Основное мероприятие «Реализация основных направлений молодежной политики»</t>
  </si>
  <si>
    <t>02 0 01 00000</t>
  </si>
  <si>
    <t>01 2 01 77950</t>
  </si>
  <si>
    <t>02 0 01 77950</t>
  </si>
  <si>
    <t>03 1 01 00000</t>
  </si>
  <si>
    <t>03 1 01 24420</t>
  </si>
  <si>
    <t>Основное мероприятие "Обновление библиотечно-информационных ресурсов на основе изучения, учета потребностей и спроса в периодических изданиях"</t>
  </si>
  <si>
    <t>03 3 00 00000</t>
  </si>
  <si>
    <t>03 3 01 00000</t>
  </si>
  <si>
    <t>03 5 01 00000</t>
  </si>
  <si>
    <t>03 5 00 00000</t>
  </si>
  <si>
    <t>Основное мероприятие "Организация и проведение мероприятий,клубов по интересам граждан пожилого возраста"</t>
  </si>
  <si>
    <t>04 0 01 00000</t>
  </si>
  <si>
    <t>04 0 01 87950</t>
  </si>
  <si>
    <t>Основное мероприятие "Пропаганда  физической культуры и спорта,здорового образа жизни"</t>
  </si>
  <si>
    <t>05 0 01 00000</t>
  </si>
  <si>
    <t>05 0 01 77950</t>
  </si>
  <si>
    <t>05 0 01 97950</t>
  </si>
  <si>
    <t>Основное мероприятие "Обеспечение сбалансированности и устойчивости бюджетной системы"</t>
  </si>
  <si>
    <t>06 0 01 00000</t>
  </si>
  <si>
    <t>06 1 01 70650</t>
  </si>
  <si>
    <t>06 2 01 00000</t>
  </si>
  <si>
    <t>06 2 01 61300</t>
  </si>
  <si>
    <t>06 2 01 51180</t>
  </si>
  <si>
    <t>08 1 01 00000</t>
  </si>
  <si>
    <t>08 1 01 120200</t>
  </si>
  <si>
    <t>08 1 01 12080</t>
  </si>
  <si>
    <t>08 1 01 42020</t>
  </si>
  <si>
    <t>08 1 01 42120</t>
  </si>
  <si>
    <t>08 1 01 42140</t>
  </si>
  <si>
    <t>08 1 01 75010</t>
  </si>
  <si>
    <t>08 1 01 22030</t>
  </si>
  <si>
    <t>Основное мероприятие "Исполнение полномочий муниципального района в сфере экономики"</t>
  </si>
  <si>
    <t>08 2 01 00000</t>
  </si>
  <si>
    <t>08 2 01 421800</t>
  </si>
  <si>
    <t>08 3 01 00000</t>
  </si>
  <si>
    <t>08 3 01 73500</t>
  </si>
  <si>
    <t>08 3 01 73600</t>
  </si>
  <si>
    <t>Основное мероприятие "Исполнение полномочий муниципального района в сфере социальной поддержки отдельных категорий граждан"</t>
  </si>
  <si>
    <t>08 4 01 00000</t>
  </si>
  <si>
    <t>08 4 01 84910</t>
  </si>
  <si>
    <t>08 4 01 42080</t>
  </si>
  <si>
    <t>08 4 01 42110</t>
  </si>
  <si>
    <t>08 4 01 42090</t>
  </si>
  <si>
    <t>Основное мероприятие "Организация функционирования редакции газеты "Суоярвский вестник"</t>
  </si>
  <si>
    <t>08 5 01 00000</t>
  </si>
  <si>
    <t>08 5 01 74570</t>
  </si>
  <si>
    <t>Основное мероприятие "Оказание консультативной,информационной,имущественной и финансовой поддержки малого и среднего предпринимательства на муниципальном уровне"</t>
  </si>
  <si>
    <t>09 0 01 00000</t>
  </si>
  <si>
    <t>09 0 01 77950</t>
  </si>
  <si>
    <t>Основное мероприятие "Оказание материальной поддержки гражданам, оказавшимся в трудной жизненной ситуации"</t>
  </si>
  <si>
    <t>10 0 01 00000</t>
  </si>
  <si>
    <t>Основное мероприятие "Профилактика жестокого обращения,алкоголизма,наркомании,экстремизма и терроризма"</t>
  </si>
  <si>
    <t>11 0 01 00000</t>
  </si>
  <si>
    <t>10 0 01 87950</t>
  </si>
  <si>
    <t>11 0 01 77950</t>
  </si>
  <si>
    <t>01 1 01 42100</t>
  </si>
  <si>
    <t>01 2 00 00000</t>
  </si>
  <si>
    <t>01 2 01 00000</t>
  </si>
  <si>
    <t>Трудоустройство детей в каникулярное время</t>
  </si>
  <si>
    <t>Основное мероприятие - реализация мероприятий по обеспечению безопасных условий в образовательных учреждениях</t>
  </si>
  <si>
    <t>Энергосбережение и повышение энергетической эффективности</t>
  </si>
  <si>
    <t>Основное мероприятие "Совершенствование межбюджетных отношений"</t>
  </si>
  <si>
    <t>Мобилизационная и вневойсковая подготовка</t>
  </si>
  <si>
    <t>Основное мероприятие "Качественное исполнение как собственных, так и отдельных переданных государственных полномочий"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</si>
  <si>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</si>
  <si>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</si>
  <si>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муниципальных органов</t>
  </si>
  <si>
    <t xml:space="preserve">Фонд оплаты труда муниципальных органов </t>
  </si>
  <si>
    <t>08 1 01 51200</t>
  </si>
  <si>
    <t>Основное мероприятие "Комплексное решение проблем ЖКХ"</t>
  </si>
  <si>
    <t>01 1 02 42100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</si>
  <si>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</si>
  <si>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03 1 01 64420</t>
  </si>
  <si>
    <t>Средства, передаваемые бюджету муниципального района на формирование и исполнение бюджетов сельских поселений</t>
  </si>
  <si>
    <t>08 1 01 62040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</si>
  <si>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</si>
  <si>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08 1 01 62030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</si>
  <si>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</si>
  <si>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08 1 01 62060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</si>
  <si>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</si>
  <si>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08 1 01 62180</t>
  </si>
  <si>
    <t xml:space="preserve">08 1 01 62180 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</si>
  <si>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</si>
  <si>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08 1 01 62190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</si>
  <si>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</si>
  <si>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08 1 01 63020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</si>
  <si>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</si>
  <si>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Организация отдыха и оздоровление детей в каникулярное время</t>
  </si>
  <si>
    <t>03 3 01 72260</t>
  </si>
  <si>
    <t>853</t>
  </si>
  <si>
    <t>Уплата иных платежей</t>
  </si>
  <si>
    <t>Иные выплаты населению</t>
  </si>
  <si>
    <t>360</t>
  </si>
  <si>
    <t>Субсидии на организацию отдыха детей в каникулярное время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</si>
  <si>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</si>
  <si>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</si>
  <si>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Основное мероприятие "Сохранение мемориальных,военно-исторических объектов и памятников в рамках государственноцй программы РК "Культура РК"</t>
  </si>
  <si>
    <t>03 0 01 00000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</si>
  <si>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</si>
  <si>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Основное мероприятие «Организация оздоровительных и профильных лагерей,смен, трудоустройство детей в каникулярное время"</t>
  </si>
  <si>
    <t>Основное мероприятие «Развитие библиотечного дела и кинематографии"</t>
  </si>
  <si>
    <t>06 2 01 42150</t>
  </si>
  <si>
    <t>Приложение № 10</t>
  </si>
  <si>
    <t>Основное мероприятие «Модернизация материально-технической базы учреждения"</t>
  </si>
  <si>
    <t>Реализация мероприятий по модернизации материально-технической базы учреждения</t>
  </si>
  <si>
    <t>Общее образование</t>
  </si>
  <si>
    <t>0702</t>
  </si>
  <si>
    <t>Фонд оплаты труда казенных учреждений</t>
  </si>
  <si>
    <t>Дополнительное образование детей</t>
  </si>
  <si>
    <t>Другие вопросы в области образования</t>
  </si>
  <si>
    <t>08 1 01 62210</t>
  </si>
  <si>
    <t>Премии и гранты</t>
  </si>
  <si>
    <t>350</t>
  </si>
  <si>
    <t>01 1 01 42190</t>
  </si>
  <si>
    <t>01 1 02 42190</t>
  </si>
  <si>
    <t>Распределение бюджетных ассигнований по целевым статьям (муниципальным программам и непрограммным направлениям деятельности), видам расходов, разделам, подразделам классификации расходов районного на 2018 год</t>
  </si>
  <si>
    <t>Субсидии на реализацию мероприятий государственной программы РК " Развитие образования"(сады)</t>
  </si>
  <si>
    <t>01 1 01 43200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</si>
  <si>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</t>
  </si>
  <si>
    <t>01 1 01 S3200</t>
  </si>
  <si>
    <t>01 1 02 S3210</t>
  </si>
  <si>
    <t>Субсидии на реализацию мероприятий государственной программы РК " Развитие образования"</t>
  </si>
  <si>
    <t>01 1 02 43200</t>
  </si>
  <si>
    <t>01 1 02 S3200</t>
  </si>
  <si>
    <t>01 2 01 43210</t>
  </si>
  <si>
    <t>01 2 01 S3210</t>
  </si>
  <si>
    <t>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</si>
  <si>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01 5 01 43210</t>
  </si>
  <si>
    <t>Мероприятия по ремонту фасада кинотеатра "Космос"</t>
  </si>
  <si>
    <t>03 5 02 00000</t>
  </si>
  <si>
    <t>03 5 02 77950</t>
  </si>
  <si>
    <t>812</t>
  </si>
  <si>
    <t>1401</t>
  </si>
  <si>
    <t>811</t>
  </si>
  <si>
    <t>Субвенции бюджетаммуниципальных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гос.полномочий по составленгию (изменению) списков кандидатов в присяжные заседатели федеральных судов общей юрисдикции в РФ</t>
  </si>
  <si>
    <t>Сумма,руб.</t>
  </si>
  <si>
    <t>Непрограммные расходы</t>
  </si>
  <si>
    <t>99 0 0 12010</t>
  </si>
  <si>
    <t>Совет депутатов муниципального образования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</si>
  <si>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</si>
  <si>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99 0 0 00000</t>
  </si>
  <si>
    <t>123</t>
  </si>
  <si>
    <t>Всего расходы</t>
  </si>
  <si>
    <t>0709</t>
  </si>
  <si>
    <t>0707</t>
  </si>
  <si>
    <t>0703</t>
  </si>
  <si>
    <t>0701</t>
  </si>
  <si>
    <t>0501</t>
  </si>
  <si>
    <t>0412</t>
  </si>
  <si>
    <t>0405</t>
  </si>
  <si>
    <t>0203</t>
  </si>
  <si>
    <t>0113</t>
  </si>
  <si>
    <t>0104</t>
  </si>
  <si>
    <t>0105</t>
  </si>
  <si>
    <t>0409</t>
  </si>
  <si>
    <t>0111</t>
  </si>
  <si>
    <t>019</t>
  </si>
  <si>
    <t>Резервные фонды местных администраций</t>
  </si>
  <si>
    <t>Резервные фонды</t>
  </si>
  <si>
    <t>06 0 01 70500</t>
  </si>
  <si>
    <t>Резервные средства</t>
  </si>
  <si>
    <t>870</t>
  </si>
  <si>
    <t>Бюджетные инвестиции на приобретение
объектов недвижимого имущества в государственную
(муниципальную) собственность</t>
  </si>
  <si>
    <t>08 1 01 43170</t>
  </si>
  <si>
    <t>Реализация мероприятий госпрограммы Республики Карелия "Эффективное управление региональными и муниципальными финансами</t>
  </si>
  <si>
    <t>Реализация мероприятий госпрограммы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</si>
  <si>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03 1 01 43250</t>
  </si>
  <si>
    <t>Дорожное хозяйство (дорожные фонды)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</si>
  <si>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</si>
  <si>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</si>
  <si>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06 2 01 43180</t>
  </si>
  <si>
    <t>Субсидия местным бюджетам на реализацию мероприятий государственной программы Республики Карелия "Развитие транспортной системы"(на проектирование,ремонт и содержание автомобильных дорог общего пользования местного значения)</t>
  </si>
  <si>
    <t>06 2 01 09502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</si>
  <si>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</si>
  <si>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</si>
  <si>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06 2 01 09602</t>
  </si>
  <si>
    <t>0103</t>
  </si>
  <si>
    <t>Субсидии на обеспечение мероприятий по переселению граждан их аварийного жилищного фонда (средства РК остаток средств на 01.01.18)</t>
  </si>
  <si>
    <t>Субсидии на обеспечение мероприятий по переселению граждан из аварийного жилищного фонда (ФБ остаток средств на 01.01.18)</t>
  </si>
  <si>
    <t>Софинансирование за счёт средств местного бюджета реализации мероприятий госпрограммы Республики Карелия "Эффективное управление региональными и муниципальными финансами</t>
  </si>
  <si>
    <t>01 1 01 43170</t>
  </si>
  <si>
    <t>01 1 01 S3170</t>
  </si>
  <si>
    <t>Расходы на содержание и обеспечение деятельности школ (на софинансирование субвенции)</t>
  </si>
  <si>
    <t>01 1 02 24211</t>
  </si>
  <si>
    <t>01 1 02 43170</t>
  </si>
  <si>
    <t>01 1 02 S3170</t>
  </si>
  <si>
    <t>Субсидии на реализацию мероприятий гос. программы РК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</si>
  <si>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Субсидия на реализацию мероприятий гос. программы РК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</si>
  <si>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06 2 01 43250</t>
  </si>
  <si>
    <t>0107</t>
  </si>
  <si>
    <t>08 1 00 75040</t>
  </si>
  <si>
    <t>Обеспечение  проведения выбров и референдумов</t>
  </si>
  <si>
    <t>0503</t>
  </si>
  <si>
    <t>Субсидии на реализацию мероприятий по формированию современной городской среды</t>
  </si>
  <si>
    <t>06 2 01 L5550</t>
  </si>
  <si>
    <t>Субсидии на реализацию мероприятий по поддержке обустройства мест массового отдыха населения (городских парков)</t>
  </si>
  <si>
    <t>06 2 01 L5600</t>
  </si>
  <si>
    <t>03 5 02 64421</t>
  </si>
  <si>
    <t>03 1 01 S3250</t>
  </si>
  <si>
    <t>Софинансирование субсидии на реализацию мероприятий гос. программы РК "Развитие культуры" (на частичную компенсацию дополнительных расходов на повышение оплаты труда работников муниципальных учреждений культуры)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</si>
</sst>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\.00\.00"/>
    <numFmt numFmtId="173" formatCode="000000"/>
  </numFmts>
  <fonts count="50"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48"/>
      <name val="Times New Roman"/>
      <family val="1"/>
    </font>
    <font>
      <sz val="10"/>
      <color indexed="17"/>
      <name val="Times New Roman"/>
      <family val="1"/>
    </font>
    <font>
      <sz val="10"/>
      <name val="Arial"/>
      <family val="2"/>
    </font>
    <font>
      <b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0"/>
      <color indexed="20"/>
      <name val="Times New Roman"/>
      <family val="1"/>
    </font>
    <font>
      <b/>
      <sz val="12"/>
      <color indexed="20"/>
      <name val="Times New Roman"/>
      <family val="1"/>
    </font>
    <font>
      <sz val="11"/>
      <color indexed="20"/>
      <name val="Times New Roman"/>
      <family val="1"/>
    </font>
    <font>
      <sz val="12"/>
      <color indexed="20"/>
      <name val="Times New Roman"/>
      <family val="1"/>
    </font>
    <font>
      <sz val="8"/>
      <name val="Calibri"/>
      <family val="2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10"/>
      <name val="Calibri"/>
      <family val="2"/>
    </font>
    <font>
      <b/>
      <sz val="10"/>
      <color indexed="4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60"/>
      <name val="Times New Roman"/>
      <family val="1"/>
    </font>
    <font>
      <sz val="9"/>
      <name val="Times New Roman"/>
      <family val="1"/>
    </font>
    <font>
      <b/>
      <sz val="10"/>
      <color indexed="57"/>
      <name val="Times New Roman"/>
      <family val="1"/>
    </font>
    <font>
      <sz val="11"/>
      <name val="Times New Roman"/>
      <family val="1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4" fillId="0" borderId="0">
      <alignment/>
      <protection/>
    </xf>
    <xf numFmtId="0" fontId="4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225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 applyProtection="1">
      <alignment vertical="top"/>
      <protection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49" fontId="6" fillId="22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4" fontId="11" fillId="0" borderId="0" xfId="0" applyNumberFormat="1" applyFont="1" applyFill="1" applyBorder="1" applyAlignment="1">
      <alignment horizontal="right" vertical="center"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horizontal="center" vertical="top"/>
    </xf>
    <xf numFmtId="49" fontId="12" fillId="0" borderId="10" xfId="0" applyNumberFormat="1" applyFont="1" applyBorder="1" applyAlignment="1" applyProtection="1">
      <alignment horizontal="center" vertical="top"/>
      <protection locked="0"/>
    </xf>
    <xf numFmtId="49" fontId="15" fillId="23" borderId="10" xfId="0" applyNumberFormat="1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16" fillId="23" borderId="10" xfId="0" applyNumberFormat="1" applyFont="1" applyFill="1" applyBorder="1" applyAlignment="1">
      <alignment horizontal="center" vertical="top"/>
    </xf>
    <xf numFmtId="49" fontId="17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 applyProtection="1">
      <alignment horizontal="center" vertical="top"/>
      <protection locked="0"/>
    </xf>
    <xf numFmtId="49" fontId="15" fillId="23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6" fillId="22" borderId="11" xfId="0" applyFont="1" applyFill="1" applyBorder="1" applyAlignment="1">
      <alignment horizontal="left" vertical="top" wrapText="1"/>
    </xf>
    <xf numFmtId="49" fontId="6" fillId="22" borderId="12" xfId="0" applyNumberFormat="1" applyFont="1" applyFill="1" applyBorder="1" applyAlignment="1">
      <alignment horizontal="center" vertical="top"/>
    </xf>
    <xf numFmtId="0" fontId="16" fillId="23" borderId="13" xfId="0" applyFont="1" applyFill="1" applyBorder="1" applyAlignment="1">
      <alignment horizontal="left" vertical="top" wrapText="1"/>
    </xf>
    <xf numFmtId="4" fontId="16" fillId="23" borderId="14" xfId="0" applyNumberFormat="1" applyFont="1" applyFill="1" applyBorder="1" applyAlignment="1">
      <alignment vertical="top"/>
    </xf>
    <xf numFmtId="0" fontId="10" fillId="0" borderId="13" xfId="0" applyFont="1" applyBorder="1" applyAlignment="1">
      <alignment horizontal="left" vertical="top" wrapText="1"/>
    </xf>
    <xf numFmtId="4" fontId="12" fillId="0" borderId="14" xfId="0" applyNumberFormat="1" applyFont="1" applyBorder="1" applyAlignment="1">
      <alignment vertical="top"/>
    </xf>
    <xf numFmtId="49" fontId="1" fillId="0" borderId="13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Border="1" applyAlignment="1">
      <alignment vertical="top"/>
    </xf>
    <xf numFmtId="173" fontId="1" fillId="0" borderId="13" xfId="0" applyNumberFormat="1" applyFont="1" applyFill="1" applyBorder="1" applyAlignment="1">
      <alignment horizontal="left" vertical="center" wrapText="1"/>
    </xf>
    <xf numFmtId="0" fontId="8" fillId="0" borderId="13" xfId="0" applyFont="1" applyBorder="1" applyAlignment="1">
      <alignment wrapText="1"/>
    </xf>
    <xf numFmtId="4" fontId="8" fillId="0" borderId="14" xfId="0" applyNumberFormat="1" applyFont="1" applyBorder="1" applyAlignment="1">
      <alignment vertical="top"/>
    </xf>
    <xf numFmtId="0" fontId="8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5" fillId="23" borderId="13" xfId="0" applyFont="1" applyFill="1" applyBorder="1" applyAlignment="1">
      <alignment wrapText="1"/>
    </xf>
    <xf numFmtId="4" fontId="15" fillId="23" borderId="14" xfId="0" applyNumberFormat="1" applyFont="1" applyFill="1" applyBorder="1" applyAlignment="1">
      <alignment horizontal="right" vertical="top"/>
    </xf>
    <xf numFmtId="0" fontId="8" fillId="0" borderId="13" xfId="0" applyNumberFormat="1" applyFont="1" applyBorder="1" applyAlignment="1">
      <alignment horizontal="left" vertical="top" wrapText="1"/>
    </xf>
    <xf numFmtId="0" fontId="15" fillId="23" borderId="13" xfId="0" applyFont="1" applyFill="1" applyBorder="1" applyAlignment="1">
      <alignment horizontal="left" vertical="top" wrapText="1"/>
    </xf>
    <xf numFmtId="0" fontId="6" fillId="22" borderId="13" xfId="0" applyFont="1" applyFill="1" applyBorder="1" applyAlignment="1">
      <alignment horizontal="left" vertical="top" wrapText="1"/>
    </xf>
    <xf numFmtId="4" fontId="6" fillId="22" borderId="14" xfId="0" applyNumberFormat="1" applyFont="1" applyFill="1" applyBorder="1" applyAlignment="1">
      <alignment vertical="top"/>
    </xf>
    <xf numFmtId="4" fontId="7" fillId="0" borderId="14" xfId="0" applyNumberFormat="1" applyFont="1" applyFill="1" applyBorder="1" applyAlignment="1">
      <alignment vertical="top"/>
    </xf>
    <xf numFmtId="4" fontId="1" fillId="0" borderId="14" xfId="0" applyNumberFormat="1" applyFont="1" applyBorder="1" applyAlignment="1">
      <alignment horizontal="right" vertical="top" wrapText="1"/>
    </xf>
    <xf numFmtId="49" fontId="8" fillId="0" borderId="13" xfId="0" applyNumberFormat="1" applyFont="1" applyFill="1" applyBorder="1" applyAlignment="1">
      <alignment horizontal="left" vertical="center" wrapText="1"/>
    </xf>
    <xf numFmtId="4" fontId="8" fillId="0" borderId="14" xfId="0" applyNumberFormat="1" applyFont="1" applyFill="1" applyBorder="1" applyAlignment="1">
      <alignment vertical="top"/>
    </xf>
    <xf numFmtId="4" fontId="1" fillId="0" borderId="14" xfId="0" applyNumberFormat="1" applyFont="1" applyFill="1" applyBorder="1" applyAlignment="1">
      <alignment horizontal="right" vertical="top"/>
    </xf>
    <xf numFmtId="0" fontId="7" fillId="0" borderId="13" xfId="0" applyFont="1" applyFill="1" applyBorder="1" applyAlignment="1">
      <alignment horizontal="left" vertical="top" wrapText="1"/>
    </xf>
    <xf numFmtId="4" fontId="7" fillId="0" borderId="14" xfId="0" applyNumberFormat="1" applyFont="1" applyBorder="1" applyAlignment="1">
      <alignment vertical="top"/>
    </xf>
    <xf numFmtId="1" fontId="8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top" wrapText="1"/>
    </xf>
    <xf numFmtId="4" fontId="1" fillId="0" borderId="14" xfId="0" applyNumberFormat="1" applyFont="1" applyFill="1" applyBorder="1" applyAlignment="1">
      <alignment vertical="top"/>
    </xf>
    <xf numFmtId="0" fontId="9" fillId="0" borderId="13" xfId="0" applyFont="1" applyBorder="1" applyAlignment="1">
      <alignment wrapText="1"/>
    </xf>
    <xf numFmtId="0" fontId="7" fillId="0" borderId="13" xfId="0" applyFont="1" applyBorder="1" applyAlignment="1">
      <alignment horizontal="left" vertical="top" wrapText="1"/>
    </xf>
    <xf numFmtId="4" fontId="8" fillId="0" borderId="14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 vertical="center"/>
    </xf>
    <xf numFmtId="1" fontId="1" fillId="0" borderId="13" xfId="0" applyNumberFormat="1" applyFont="1" applyFill="1" applyBorder="1" applyAlignment="1">
      <alignment horizontal="left" vertical="center" wrapText="1"/>
    </xf>
    <xf numFmtId="0" fontId="6" fillId="22" borderId="15" xfId="0" applyFont="1" applyFill="1" applyBorder="1" applyAlignment="1">
      <alignment horizontal="left" vertical="top" wrapText="1"/>
    </xf>
    <xf numFmtId="49" fontId="6" fillId="22" borderId="16" xfId="0" applyNumberFormat="1" applyFont="1" applyFill="1" applyBorder="1" applyAlignment="1">
      <alignment horizontal="center" vertical="top"/>
    </xf>
    <xf numFmtId="4" fontId="6" fillId="22" borderId="17" xfId="0" applyNumberFormat="1" applyFont="1" applyFill="1" applyBorder="1" applyAlignment="1">
      <alignment vertical="top"/>
    </xf>
    <xf numFmtId="0" fontId="16" fillId="22" borderId="13" xfId="0" applyFont="1" applyFill="1" applyBorder="1" applyAlignment="1">
      <alignment horizontal="left" vertical="top" wrapText="1"/>
    </xf>
    <xf numFmtId="49" fontId="16" fillId="22" borderId="10" xfId="0" applyNumberFormat="1" applyFont="1" applyFill="1" applyBorder="1" applyAlignment="1">
      <alignment horizontal="center" vertical="top"/>
    </xf>
    <xf numFmtId="4" fontId="16" fillId="22" borderId="14" xfId="0" applyNumberFormat="1" applyFont="1" applyFill="1" applyBorder="1" applyAlignment="1">
      <alignment vertical="top"/>
    </xf>
    <xf numFmtId="49" fontId="18" fillId="0" borderId="10" xfId="0" applyNumberFormat="1" applyFont="1" applyFill="1" applyBorder="1" applyAlignment="1">
      <alignment horizontal="center" vertical="top"/>
    </xf>
    <xf numFmtId="4" fontId="17" fillId="0" borderId="14" xfId="0" applyNumberFormat="1" applyFont="1" applyFill="1" applyBorder="1" applyAlignment="1">
      <alignment vertical="top"/>
    </xf>
    <xf numFmtId="49" fontId="17" fillId="0" borderId="10" xfId="0" applyNumberFormat="1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left" vertical="top" wrapText="1"/>
    </xf>
    <xf numFmtId="49" fontId="16" fillId="22" borderId="10" xfId="0" applyNumberFormat="1" applyFont="1" applyFill="1" applyBorder="1" applyAlignment="1" applyProtection="1">
      <alignment horizontal="center" vertical="top"/>
      <protection locked="0"/>
    </xf>
    <xf numFmtId="49" fontId="15" fillId="22" borderId="10" xfId="0" applyNumberFormat="1" applyFont="1" applyFill="1" applyBorder="1" applyAlignment="1" applyProtection="1">
      <alignment horizontal="center" vertical="top"/>
      <protection locked="0"/>
    </xf>
    <xf numFmtId="49" fontId="15" fillId="22" borderId="10" xfId="0" applyNumberFormat="1" applyFont="1" applyFill="1" applyBorder="1" applyAlignment="1">
      <alignment horizontal="center" vertical="top"/>
    </xf>
    <xf numFmtId="4" fontId="15" fillId="22" borderId="14" xfId="0" applyNumberFormat="1" applyFont="1" applyFill="1" applyBorder="1" applyAlignment="1">
      <alignment horizontal="right" vertical="top"/>
    </xf>
    <xf numFmtId="0" fontId="15" fillId="22" borderId="13" xfId="0" applyFont="1" applyFill="1" applyBorder="1" applyAlignment="1">
      <alignment horizontal="left" vertical="top" wrapText="1"/>
    </xf>
    <xf numFmtId="0" fontId="15" fillId="22" borderId="10" xfId="0" applyFont="1" applyFill="1" applyBorder="1" applyAlignment="1">
      <alignment vertical="top" wrapText="1"/>
    </xf>
    <xf numFmtId="0" fontId="15" fillId="22" borderId="13" xfId="0" applyFont="1" applyFill="1" applyBorder="1" applyAlignment="1">
      <alignment wrapText="1"/>
    </xf>
    <xf numFmtId="0" fontId="15" fillId="22" borderId="13" xfId="0" applyFont="1" applyFill="1" applyBorder="1" applyAlignment="1">
      <alignment vertical="justify" wrapText="1"/>
    </xf>
    <xf numFmtId="0" fontId="0" fillId="0" borderId="0" xfId="0" applyFill="1" applyAlignment="1">
      <alignment/>
    </xf>
    <xf numFmtId="0" fontId="15" fillId="23" borderId="13" xfId="0" applyFont="1" applyFill="1" applyBorder="1" applyAlignment="1">
      <alignment vertical="center" wrapText="1"/>
    </xf>
    <xf numFmtId="0" fontId="15" fillId="0" borderId="0" xfId="0" applyFont="1" applyFill="1" applyAlignment="1">
      <alignment vertical="top" wrapText="1"/>
    </xf>
    <xf numFmtId="0" fontId="15" fillId="22" borderId="18" xfId="0" applyFont="1" applyFill="1" applyBorder="1" applyAlignment="1">
      <alignment vertical="top" wrapText="1"/>
    </xf>
    <xf numFmtId="0" fontId="19" fillId="0" borderId="0" xfId="0" applyFont="1" applyFill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top"/>
    </xf>
    <xf numFmtId="4" fontId="20" fillId="0" borderId="14" xfId="0" applyNumberFormat="1" applyFont="1" applyFill="1" applyBorder="1" applyAlignment="1">
      <alignment vertical="top"/>
    </xf>
    <xf numFmtId="0" fontId="19" fillId="0" borderId="0" xfId="0" applyFont="1" applyFill="1" applyAlignment="1">
      <alignment wrapText="1"/>
    </xf>
    <xf numFmtId="0" fontId="15" fillId="22" borderId="18" xfId="0" applyFont="1" applyFill="1" applyBorder="1" applyAlignment="1">
      <alignment wrapText="1"/>
    </xf>
    <xf numFmtId="49" fontId="1" fillId="0" borderId="19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19" fillId="0" borderId="10" xfId="0" applyFont="1" applyBorder="1" applyAlignment="1">
      <alignment horizontal="left" vertical="top" wrapText="1"/>
    </xf>
    <xf numFmtId="4" fontId="19" fillId="0" borderId="14" xfId="0" applyNumberFormat="1" applyFont="1" applyFill="1" applyBorder="1" applyAlignment="1">
      <alignment vertical="top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" fontId="1" fillId="0" borderId="10" xfId="0" applyNumberFormat="1" applyFont="1" applyFill="1" applyBorder="1" applyAlignment="1">
      <alignment vertical="top"/>
    </xf>
    <xf numFmtId="4" fontId="8" fillId="0" borderId="10" xfId="0" applyNumberFormat="1" applyFont="1" applyFill="1" applyBorder="1" applyAlignment="1">
      <alignment vertical="top"/>
    </xf>
    <xf numFmtId="172" fontId="8" fillId="0" borderId="13" xfId="53" applyNumberFormat="1" applyFont="1" applyFill="1" applyBorder="1" applyAlignment="1" applyProtection="1">
      <alignment horizontal="left" vertical="top" wrapText="1"/>
      <protection hidden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0" fontId="8" fillId="0" borderId="21" xfId="0" applyNumberFormat="1" applyFont="1" applyBorder="1" applyAlignment="1">
      <alignment horizontal="left" vertical="top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>
      <alignment horizontal="right" vertical="center"/>
    </xf>
    <xf numFmtId="4" fontId="15" fillId="22" borderId="14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15" fillId="22" borderId="21" xfId="0" applyNumberFormat="1" applyFont="1" applyFill="1" applyBorder="1" applyAlignment="1">
      <alignment horizontal="left" vertical="center" wrapText="1"/>
    </xf>
    <xf numFmtId="0" fontId="15" fillId="22" borderId="13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5" fillId="22" borderId="10" xfId="0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49" fontId="1" fillId="22" borderId="10" xfId="0" applyNumberFormat="1" applyFont="1" applyFill="1" applyBorder="1" applyAlignment="1" applyProtection="1">
      <alignment horizontal="center" vertical="top"/>
      <protection locked="0"/>
    </xf>
    <xf numFmtId="49" fontId="1" fillId="22" borderId="10" xfId="0" applyNumberFormat="1" applyFont="1" applyFill="1" applyBorder="1" applyAlignment="1" applyProtection="1">
      <alignment horizontal="center" vertical="top"/>
      <protection/>
    </xf>
    <xf numFmtId="4" fontId="8" fillId="0" borderId="10" xfId="0" applyNumberFormat="1" applyFont="1" applyFill="1" applyBorder="1" applyAlignment="1">
      <alignment horizontal="right" vertical="center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49" fontId="22" fillId="0" borderId="10" xfId="0" applyNumberFormat="1" applyFont="1" applyFill="1" applyBorder="1" applyAlignment="1">
      <alignment horizontal="center" vertical="top"/>
    </xf>
    <xf numFmtId="49" fontId="13" fillId="0" borderId="13" xfId="0" applyNumberFormat="1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wrapText="1"/>
    </xf>
    <xf numFmtId="4" fontId="23" fillId="0" borderId="10" xfId="0" applyNumberFormat="1" applyFont="1" applyBorder="1" applyAlignment="1">
      <alignment vertical="top"/>
    </xf>
    <xf numFmtId="49" fontId="7" fillId="0" borderId="10" xfId="0" applyNumberFormat="1" applyFont="1" applyFill="1" applyBorder="1" applyAlignment="1">
      <alignment horizontal="center" vertical="top"/>
    </xf>
    <xf numFmtId="4" fontId="7" fillId="0" borderId="13" xfId="0" applyNumberFormat="1" applyFont="1" applyBorder="1" applyAlignment="1">
      <alignment horizontal="right" wrapText="1"/>
    </xf>
    <xf numFmtId="0" fontId="24" fillId="0" borderId="0" xfId="0" applyFont="1" applyFill="1" applyAlignment="1">
      <alignment/>
    </xf>
    <xf numFmtId="49" fontId="25" fillId="0" borderId="10" xfId="0" applyNumberFormat="1" applyFont="1" applyBorder="1" applyAlignment="1" applyProtection="1">
      <alignment horizontal="center" vertical="top"/>
      <protection locked="0"/>
    </xf>
    <xf numFmtId="4" fontId="13" fillId="0" borderId="10" xfId="0" applyNumberFormat="1" applyFont="1" applyFill="1" applyBorder="1" applyAlignment="1">
      <alignment vertical="top"/>
    </xf>
    <xf numFmtId="4" fontId="13" fillId="0" borderId="14" xfId="0" applyNumberFormat="1" applyFont="1" applyFill="1" applyBorder="1" applyAlignment="1">
      <alignment vertical="top"/>
    </xf>
    <xf numFmtId="4" fontId="1" fillId="0" borderId="14" xfId="0" applyNumberFormat="1" applyFont="1" applyFill="1" applyBorder="1" applyAlignment="1">
      <alignment horizontal="right" vertical="top" wrapText="1"/>
    </xf>
    <xf numFmtId="4" fontId="8" fillId="0" borderId="14" xfId="0" applyNumberFormat="1" applyFont="1" applyFill="1" applyBorder="1" applyAlignment="1">
      <alignment horizontal="right" vertical="top" wrapText="1"/>
    </xf>
    <xf numFmtId="4" fontId="8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wrapText="1"/>
    </xf>
    <xf numFmtId="49" fontId="8" fillId="0" borderId="19" xfId="0" applyNumberFormat="1" applyFont="1" applyBorder="1" applyAlignment="1" applyProtection="1">
      <alignment horizontal="center" vertical="top"/>
      <protection locked="0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4" fontId="1" fillId="0" borderId="14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vertical="top"/>
    </xf>
    <xf numFmtId="49" fontId="8" fillId="24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top"/>
    </xf>
    <xf numFmtId="49" fontId="26" fillId="0" borderId="10" xfId="0" applyNumberFormat="1" applyFont="1" applyFill="1" applyBorder="1" applyAlignment="1">
      <alignment horizontal="center" vertical="top"/>
    </xf>
    <xf numFmtId="49" fontId="26" fillId="7" borderId="10" xfId="0" applyNumberFormat="1" applyFont="1" applyFill="1" applyBorder="1" applyAlignment="1">
      <alignment horizontal="center" vertical="top"/>
    </xf>
    <xf numFmtId="49" fontId="2" fillId="7" borderId="10" xfId="0" applyNumberFormat="1" applyFont="1" applyFill="1" applyBorder="1" applyAlignment="1">
      <alignment horizontal="left" vertical="center" wrapText="1"/>
    </xf>
    <xf numFmtId="4" fontId="27" fillId="7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distributed"/>
    </xf>
    <xf numFmtId="4" fontId="24" fillId="0" borderId="10" xfId="0" applyNumberFormat="1" applyFont="1" applyBorder="1" applyAlignment="1">
      <alignment/>
    </xf>
    <xf numFmtId="4" fontId="15" fillId="22" borderId="10" xfId="0" applyNumberFormat="1" applyFont="1" applyFill="1" applyBorder="1" applyAlignment="1">
      <alignment vertical="top" wrapText="1"/>
    </xf>
    <xf numFmtId="4" fontId="6" fillId="22" borderId="22" xfId="0" applyNumberFormat="1" applyFont="1" applyFill="1" applyBorder="1" applyAlignment="1">
      <alignment vertical="top"/>
    </xf>
    <xf numFmtId="49" fontId="16" fillId="0" borderId="10" xfId="0" applyNumberFormat="1" applyFont="1" applyFill="1" applyBorder="1" applyAlignment="1">
      <alignment horizontal="center" vertical="top"/>
    </xf>
    <xf numFmtId="0" fontId="8" fillId="0" borderId="13" xfId="0" applyFont="1" applyBorder="1" applyAlignment="1">
      <alignment/>
    </xf>
    <xf numFmtId="0" fontId="4" fillId="0" borderId="13" xfId="0" applyFont="1" applyBorder="1" applyAlignment="1">
      <alignment/>
    </xf>
    <xf numFmtId="4" fontId="1" fillId="0" borderId="23" xfId="0" applyNumberFormat="1" applyFont="1" applyFill="1" applyBorder="1" applyAlignment="1">
      <alignment horizontal="right" vertical="center"/>
    </xf>
    <xf numFmtId="4" fontId="8" fillId="0" borderId="23" xfId="0" applyNumberFormat="1" applyFont="1" applyFill="1" applyBorder="1" applyAlignment="1">
      <alignment horizontal="right" vertical="center"/>
    </xf>
    <xf numFmtId="0" fontId="7" fillId="0" borderId="20" xfId="0" applyFont="1" applyBorder="1" applyAlignment="1">
      <alignment horizontal="left" vertical="top" wrapText="1"/>
    </xf>
    <xf numFmtId="49" fontId="8" fillId="0" borderId="23" xfId="0" applyNumberFormat="1" applyFont="1" applyBorder="1" applyAlignment="1" applyProtection="1">
      <alignment horizontal="center" vertical="top"/>
      <protection locked="0"/>
    </xf>
    <xf numFmtId="49" fontId="15" fillId="0" borderId="10" xfId="0" applyNumberFormat="1" applyFont="1" applyFill="1" applyBorder="1" applyAlignment="1" applyProtection="1">
      <alignment horizontal="center" vertical="top"/>
      <protection locked="0"/>
    </xf>
    <xf numFmtId="4" fontId="28" fillId="0" borderId="14" xfId="0" applyNumberFormat="1" applyFont="1" applyFill="1" applyBorder="1" applyAlignment="1">
      <alignment horizontal="right" vertical="top"/>
    </xf>
    <xf numFmtId="4" fontId="29" fillId="0" borderId="14" xfId="0" applyNumberFormat="1" applyFont="1" applyFill="1" applyBorder="1" applyAlignment="1">
      <alignment horizontal="right" vertical="top"/>
    </xf>
    <xf numFmtId="4" fontId="24" fillId="25" borderId="10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 vertical="top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" fontId="8" fillId="0" borderId="23" xfId="0" applyNumberFormat="1" applyFont="1" applyFill="1" applyBorder="1" applyAlignment="1">
      <alignment vertical="top"/>
    </xf>
    <xf numFmtId="49" fontId="30" fillId="0" borderId="10" xfId="0" applyNumberFormat="1" applyFont="1" applyBorder="1" applyAlignment="1" applyProtection="1">
      <alignment horizontal="center" vertical="center"/>
      <protection locked="0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vertical="top"/>
    </xf>
    <xf numFmtId="4" fontId="8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top"/>
      <protection locked="0"/>
    </xf>
    <xf numFmtId="49" fontId="19" fillId="0" borderId="10" xfId="0" applyNumberFormat="1" applyFont="1" applyFill="1" applyBorder="1" applyAlignment="1" applyProtection="1">
      <alignment horizontal="center" vertical="top"/>
      <protection locked="0"/>
    </xf>
    <xf numFmtId="4" fontId="8" fillId="0" borderId="14" xfId="0" applyNumberFormat="1" applyFont="1" applyFill="1" applyBorder="1" applyAlignment="1">
      <alignment vertical="top"/>
    </xf>
    <xf numFmtId="49" fontId="1" fillId="0" borderId="18" xfId="0" applyNumberFormat="1" applyFont="1" applyFill="1" applyBorder="1" applyAlignment="1">
      <alignment horizontal="left" vertical="center" wrapText="1"/>
    </xf>
    <xf numFmtId="4" fontId="32" fillId="25" borderId="0" xfId="0" applyNumberFormat="1" applyFont="1" applyFill="1" applyAlignment="1">
      <alignment/>
    </xf>
    <xf numFmtId="49" fontId="19" fillId="0" borderId="10" xfId="0" applyNumberFormat="1" applyFont="1" applyFill="1" applyBorder="1" applyAlignment="1">
      <alignment horizontal="center" vertical="top"/>
    </xf>
    <xf numFmtId="49" fontId="31" fillId="0" borderId="10" xfId="0" applyNumberFormat="1" applyFont="1" applyFill="1" applyBorder="1" applyAlignment="1">
      <alignment horizontal="center" vertical="top"/>
    </xf>
    <xf numFmtId="0" fontId="0" fillId="24" borderId="0" xfId="0" applyFill="1" applyAlignment="1">
      <alignment/>
    </xf>
    <xf numFmtId="49" fontId="1" fillId="24" borderId="13" xfId="0" applyNumberFormat="1" applyFont="1" applyFill="1" applyBorder="1" applyAlignment="1">
      <alignment horizontal="left" vertical="center" wrapText="1"/>
    </xf>
    <xf numFmtId="49" fontId="1" fillId="24" borderId="10" xfId="0" applyNumberFormat="1" applyFont="1" applyFill="1" applyBorder="1" applyAlignment="1" applyProtection="1">
      <alignment horizontal="center" vertical="top"/>
      <protection locked="0"/>
    </xf>
    <xf numFmtId="49" fontId="1" fillId="24" borderId="10" xfId="0" applyNumberFormat="1" applyFont="1" applyFill="1" applyBorder="1" applyAlignment="1">
      <alignment horizontal="center" vertical="top"/>
    </xf>
    <xf numFmtId="4" fontId="1" fillId="24" borderId="14" xfId="0" applyNumberFormat="1" applyFont="1" applyFill="1" applyBorder="1" applyAlignment="1">
      <alignment vertical="top"/>
    </xf>
    <xf numFmtId="49" fontId="4" fillId="24" borderId="10" xfId="0" applyNumberFormat="1" applyFont="1" applyFill="1" applyBorder="1" applyAlignment="1" applyProtection="1">
      <alignment horizontal="center" vertical="center"/>
      <protection/>
    </xf>
    <xf numFmtId="49" fontId="1" fillId="24" borderId="10" xfId="0" applyNumberFormat="1" applyFont="1" applyFill="1" applyBorder="1" applyAlignment="1" applyProtection="1">
      <alignment horizontal="center" vertical="center"/>
      <protection locked="0"/>
    </xf>
    <xf numFmtId="4" fontId="1" fillId="24" borderId="14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/>
    </xf>
    <xf numFmtId="49" fontId="4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31" xfId="0" applyNumberFormat="1" applyFont="1" applyFill="1" applyBorder="1" applyAlignment="1" applyProtection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2"/>
  <sheetViews>
    <sheetView tabSelected="1" zoomScalePageLayoutView="0" workbookViewId="0" topLeftCell="A147">
      <selection activeCell="F188" sqref="F188"/>
    </sheetView>
  </sheetViews>
  <sheetFormatPr defaultColWidth="9.140625" defaultRowHeight="15"/>
  <cols>
    <col min="1" max="1" width="74.28125" style="0" customWidth="1"/>
    <col min="2" max="2" width="14.57421875" style="128" customWidth="1"/>
    <col min="3" max="3" width="6.421875" style="128" customWidth="1"/>
    <col min="4" max="4" width="5.140625" style="128" customWidth="1"/>
    <col min="5" max="5" width="7.57421875" style="128" customWidth="1"/>
    <col min="6" max="6" width="17.8515625" style="0" customWidth="1"/>
    <col min="7" max="7" width="0.13671875" style="0" customWidth="1"/>
    <col min="8" max="8" width="17.421875" style="0" hidden="1" customWidth="1"/>
    <col min="9" max="9" width="17.140625" style="0" hidden="1" customWidth="1"/>
    <col min="10" max="10" width="13.57421875" style="0" bestFit="1" customWidth="1"/>
  </cols>
  <sheetData>
    <row r="1" ht="15">
      <c r="D1" s="130" t="s">
        <v>283</v>
      </c>
    </row>
    <row r="2" ht="15">
      <c r="C2" s="130" t="s">
        <v>28</v>
      </c>
    </row>
    <row r="3" ht="15">
      <c r="D3" s="130" t="s">
        <v>29</v>
      </c>
    </row>
    <row r="4" ht="15">
      <c r="F4" s="1"/>
    </row>
    <row r="5" spans="1:6" ht="56.25" customHeight="1">
      <c r="A5" s="211" t="s">
        <v>296</v>
      </c>
      <c r="B5" s="211"/>
      <c r="C5" s="211"/>
      <c r="D5" s="211"/>
      <c r="E5" s="211"/>
      <c r="F5" s="2"/>
    </row>
    <row r="6" spans="1:6" ht="15.75" thickBot="1">
      <c r="A6" s="3"/>
      <c r="B6" s="4"/>
      <c r="C6" s="4"/>
      <c r="D6" s="4"/>
      <c r="E6" s="4"/>
      <c r="F6" s="5"/>
    </row>
    <row r="7" spans="1:6" ht="12.75" customHeight="1">
      <c r="A7" s="212" t="s">
        <v>0</v>
      </c>
      <c r="B7" s="214" t="s">
        <v>32</v>
      </c>
      <c r="C7" s="216" t="s">
        <v>30</v>
      </c>
      <c r="D7" s="219" t="s">
        <v>31</v>
      </c>
      <c r="E7" s="222" t="s">
        <v>33</v>
      </c>
      <c r="F7" s="209" t="s">
        <v>316</v>
      </c>
    </row>
    <row r="8" spans="1:6" ht="15">
      <c r="A8" s="213"/>
      <c r="B8" s="215"/>
      <c r="C8" s="217"/>
      <c r="D8" s="220"/>
      <c r="E8" s="223"/>
      <c r="F8" s="210"/>
    </row>
    <row r="9" spans="1:6" ht="15">
      <c r="A9" s="213"/>
      <c r="B9" s="215"/>
      <c r="C9" s="217"/>
      <c r="D9" s="220"/>
      <c r="E9" s="223"/>
      <c r="F9" s="210"/>
    </row>
    <row r="10" spans="1:6" ht="15">
      <c r="A10" s="213"/>
      <c r="B10" s="215"/>
      <c r="C10" s="217"/>
      <c r="D10" s="220"/>
      <c r="E10" s="223"/>
      <c r="F10" s="210"/>
    </row>
    <row r="11" spans="1:6" ht="15">
      <c r="A11" s="213"/>
      <c r="B11" s="215"/>
      <c r="C11" s="217"/>
      <c r="D11" s="220"/>
      <c r="E11" s="223"/>
      <c r="F11" s="210"/>
    </row>
    <row r="12" spans="1:6" ht="15.75" thickBot="1">
      <c r="A12" s="213"/>
      <c r="B12" s="215"/>
      <c r="C12" s="218"/>
      <c r="D12" s="221"/>
      <c r="E12" s="224"/>
      <c r="F12" s="210"/>
    </row>
    <row r="13" spans="1:10" ht="34.5" customHeight="1">
      <c r="A13" s="44" t="s">
        <v>1</v>
      </c>
      <c r="B13" s="45" t="s">
        <v>136</v>
      </c>
      <c r="C13" s="45"/>
      <c r="D13" s="45"/>
      <c r="E13" s="45"/>
      <c r="F13" s="170">
        <f>F14+F132+F142+F147+F151</f>
        <v>327554991</v>
      </c>
      <c r="H13" s="27"/>
      <c r="J13" s="96"/>
    </row>
    <row r="14" spans="1:10" ht="48.75" customHeight="1">
      <c r="A14" s="46" t="s">
        <v>108</v>
      </c>
      <c r="B14" s="31" t="s">
        <v>137</v>
      </c>
      <c r="C14" s="31"/>
      <c r="D14" s="31"/>
      <c r="E14" s="31"/>
      <c r="F14" s="47">
        <f>F15+F58</f>
        <v>308984549</v>
      </c>
      <c r="H14" s="27"/>
      <c r="J14" s="96"/>
    </row>
    <row r="15" spans="1:10" ht="39" customHeight="1">
      <c r="A15" s="81" t="s">
        <v>153</v>
      </c>
      <c r="B15" s="82" t="s">
        <v>154</v>
      </c>
      <c r="C15" s="82"/>
      <c r="D15" s="82"/>
      <c r="E15" s="82"/>
      <c r="F15" s="83">
        <f>F16</f>
        <v>78704634</v>
      </c>
      <c r="H15" s="27"/>
      <c r="J15" s="142"/>
    </row>
    <row r="16" spans="1:6" ht="14.25" customHeight="1">
      <c r="A16" s="48" t="s">
        <v>62</v>
      </c>
      <c r="B16" s="32"/>
      <c r="C16" s="41" t="s">
        <v>2</v>
      </c>
      <c r="D16" s="20" t="s">
        <v>3</v>
      </c>
      <c r="E16" s="143"/>
      <c r="F16" s="49">
        <f>F17+F19+F21+F31+F38+F41+F50+F54+F45+F48</f>
        <v>78704634</v>
      </c>
    </row>
    <row r="17" spans="1:10" ht="15.75" customHeight="1">
      <c r="A17" s="55" t="s">
        <v>63</v>
      </c>
      <c r="B17" s="23" t="s">
        <v>155</v>
      </c>
      <c r="C17" s="22" t="s">
        <v>2</v>
      </c>
      <c r="D17" s="23" t="s">
        <v>3</v>
      </c>
      <c r="E17" s="23"/>
      <c r="F17" s="66">
        <f>F18</f>
        <v>14020000</v>
      </c>
      <c r="J17" s="96"/>
    </row>
    <row r="18" spans="1:10" ht="26.25" customHeight="1">
      <c r="A18" s="50" t="s">
        <v>61</v>
      </c>
      <c r="B18" s="9" t="s">
        <v>155</v>
      </c>
      <c r="C18" s="18" t="s">
        <v>2</v>
      </c>
      <c r="D18" s="24" t="s">
        <v>3</v>
      </c>
      <c r="E18" s="9" t="s">
        <v>35</v>
      </c>
      <c r="F18" s="114">
        <v>14020000</v>
      </c>
      <c r="J18" s="96"/>
    </row>
    <row r="19" spans="1:10" ht="15" customHeight="1">
      <c r="A19" s="55" t="s">
        <v>112</v>
      </c>
      <c r="B19" s="23" t="s">
        <v>156</v>
      </c>
      <c r="C19" s="22" t="s">
        <v>2</v>
      </c>
      <c r="D19" s="23" t="s">
        <v>3</v>
      </c>
      <c r="E19" s="23"/>
      <c r="F19" s="144">
        <f>F20</f>
        <v>300000</v>
      </c>
      <c r="J19" s="96"/>
    </row>
    <row r="20" spans="1:10" ht="24" customHeight="1">
      <c r="A20" s="50" t="s">
        <v>61</v>
      </c>
      <c r="B20" s="9" t="s">
        <v>156</v>
      </c>
      <c r="C20" s="18" t="s">
        <v>2</v>
      </c>
      <c r="D20" s="24" t="s">
        <v>3</v>
      </c>
      <c r="E20" s="9" t="s">
        <v>35</v>
      </c>
      <c r="F20" s="114">
        <v>300000</v>
      </c>
      <c r="I20" s="27"/>
      <c r="J20" s="96"/>
    </row>
    <row r="21" spans="1:10" ht="15.75" customHeight="1">
      <c r="A21" s="55" t="s">
        <v>64</v>
      </c>
      <c r="B21" s="23" t="s">
        <v>157</v>
      </c>
      <c r="C21" s="22" t="s">
        <v>2</v>
      </c>
      <c r="D21" s="23" t="s">
        <v>3</v>
      </c>
      <c r="E21" s="23"/>
      <c r="F21" s="144">
        <f>SUM(F22:F30)</f>
        <v>16485534</v>
      </c>
      <c r="J21" s="96"/>
    </row>
    <row r="22" spans="1:10" ht="16.5" customHeight="1">
      <c r="A22" s="50" t="s">
        <v>158</v>
      </c>
      <c r="B22" s="9" t="s">
        <v>157</v>
      </c>
      <c r="C22" s="18" t="s">
        <v>2</v>
      </c>
      <c r="D22" s="24" t="s">
        <v>3</v>
      </c>
      <c r="E22" s="9" t="s">
        <v>58</v>
      </c>
      <c r="F22" s="149">
        <v>6197000</v>
      </c>
      <c r="J22" s="96"/>
    </row>
    <row r="23" spans="1:10" ht="18.75" customHeight="1">
      <c r="A23" s="50" t="s">
        <v>59</v>
      </c>
      <c r="B23" s="9" t="s">
        <v>157</v>
      </c>
      <c r="C23" s="18" t="s">
        <v>2</v>
      </c>
      <c r="D23" s="24" t="s">
        <v>3</v>
      </c>
      <c r="E23" s="9" t="s">
        <v>60</v>
      </c>
      <c r="F23" s="149">
        <v>67389.8</v>
      </c>
      <c r="J23" s="113"/>
    </row>
    <row r="24" spans="1:10" ht="28.5" customHeight="1">
      <c r="A24" s="50" t="s">
        <v>160</v>
      </c>
      <c r="B24" s="9" t="s">
        <v>157</v>
      </c>
      <c r="C24" s="18" t="s">
        <v>2</v>
      </c>
      <c r="D24" s="24" t="s">
        <v>3</v>
      </c>
      <c r="E24" s="9" t="s">
        <v>159</v>
      </c>
      <c r="F24" s="149">
        <v>1749534</v>
      </c>
      <c r="J24" s="96"/>
    </row>
    <row r="25" spans="1:10" ht="25.5" customHeight="1">
      <c r="A25" s="50" t="s">
        <v>61</v>
      </c>
      <c r="B25" s="9" t="s">
        <v>157</v>
      </c>
      <c r="C25" s="18" t="s">
        <v>2</v>
      </c>
      <c r="D25" s="24" t="s">
        <v>3</v>
      </c>
      <c r="E25" s="9" t="s">
        <v>35</v>
      </c>
      <c r="F25" s="149">
        <v>6949000</v>
      </c>
      <c r="J25" s="96"/>
    </row>
    <row r="26" spans="1:10" ht="39" customHeight="1">
      <c r="A26" s="50" t="s">
        <v>65</v>
      </c>
      <c r="B26" s="9" t="s">
        <v>157</v>
      </c>
      <c r="C26" s="18" t="s">
        <v>2</v>
      </c>
      <c r="D26" s="24" t="s">
        <v>3</v>
      </c>
      <c r="E26" s="9" t="s">
        <v>66</v>
      </c>
      <c r="F26" s="149">
        <v>370000</v>
      </c>
      <c r="J26" s="96"/>
    </row>
    <row r="27" spans="1:10" ht="60.75" customHeight="1">
      <c r="A27" s="52" t="s">
        <v>51</v>
      </c>
      <c r="B27" s="9" t="s">
        <v>157</v>
      </c>
      <c r="C27" s="18" t="s">
        <v>2</v>
      </c>
      <c r="D27" s="24" t="s">
        <v>3</v>
      </c>
      <c r="E27" s="9" t="s">
        <v>52</v>
      </c>
      <c r="F27" s="149">
        <v>188133.2</v>
      </c>
      <c r="J27" s="96"/>
    </row>
    <row r="28" spans="1:10" ht="16.5" customHeight="1">
      <c r="A28" s="50" t="s">
        <v>53</v>
      </c>
      <c r="B28" s="9" t="s">
        <v>157</v>
      </c>
      <c r="C28" s="18" t="s">
        <v>2</v>
      </c>
      <c r="D28" s="24" t="s">
        <v>3</v>
      </c>
      <c r="E28" s="9" t="s">
        <v>54</v>
      </c>
      <c r="F28" s="149">
        <v>664477</v>
      </c>
      <c r="J28" s="96"/>
    </row>
    <row r="29" spans="1:10" ht="20.25" customHeight="1">
      <c r="A29" s="50" t="s">
        <v>55</v>
      </c>
      <c r="B29" s="9" t="s">
        <v>157</v>
      </c>
      <c r="C29" s="18" t="s">
        <v>2</v>
      </c>
      <c r="D29" s="24" t="s">
        <v>3</v>
      </c>
      <c r="E29" s="9" t="s">
        <v>56</v>
      </c>
      <c r="F29" s="72">
        <v>100000</v>
      </c>
      <c r="J29" s="96"/>
    </row>
    <row r="30" spans="1:10" ht="17.25" customHeight="1">
      <c r="A30" s="110" t="s">
        <v>271</v>
      </c>
      <c r="B30" s="9" t="s">
        <v>157</v>
      </c>
      <c r="C30" s="18" t="s">
        <v>2</v>
      </c>
      <c r="D30" s="24" t="s">
        <v>3</v>
      </c>
      <c r="E30" s="9" t="s">
        <v>270</v>
      </c>
      <c r="F30" s="72">
        <v>200000</v>
      </c>
      <c r="J30" s="96"/>
    </row>
    <row r="31" spans="1:10" ht="40.5" customHeight="1">
      <c r="A31" s="53" t="s">
        <v>113</v>
      </c>
      <c r="B31" s="23" t="s">
        <v>294</v>
      </c>
      <c r="C31" s="33" t="s">
        <v>2</v>
      </c>
      <c r="D31" s="25" t="s">
        <v>3</v>
      </c>
      <c r="E31" s="23"/>
      <c r="F31" s="66">
        <f>F32+F33+F34+F35+F36+F37</f>
        <v>45441100</v>
      </c>
      <c r="J31" s="96"/>
    </row>
    <row r="32" spans="1:10" ht="18" customHeight="1">
      <c r="A32" s="50" t="s">
        <v>158</v>
      </c>
      <c r="B32" s="9" t="s">
        <v>294</v>
      </c>
      <c r="C32" s="18" t="s">
        <v>2</v>
      </c>
      <c r="D32" s="24" t="s">
        <v>3</v>
      </c>
      <c r="E32" s="9" t="s">
        <v>58</v>
      </c>
      <c r="F32" s="156">
        <v>33001977</v>
      </c>
      <c r="J32" s="96"/>
    </row>
    <row r="33" spans="1:10" ht="18" customHeight="1">
      <c r="A33" s="50" t="s">
        <v>59</v>
      </c>
      <c r="B33" s="9" t="s">
        <v>294</v>
      </c>
      <c r="C33" s="18" t="s">
        <v>2</v>
      </c>
      <c r="D33" s="24" t="s">
        <v>3</v>
      </c>
      <c r="E33" s="9" t="s">
        <v>60</v>
      </c>
      <c r="F33" s="156">
        <v>586000</v>
      </c>
      <c r="G33">
        <v>586000</v>
      </c>
      <c r="J33" s="96"/>
    </row>
    <row r="34" spans="1:10" ht="25.5" customHeight="1">
      <c r="A34" s="50" t="s">
        <v>160</v>
      </c>
      <c r="B34" s="9" t="s">
        <v>294</v>
      </c>
      <c r="C34" s="18" t="s">
        <v>2</v>
      </c>
      <c r="D34" s="24" t="s">
        <v>3</v>
      </c>
      <c r="E34" s="9" t="s">
        <v>159</v>
      </c>
      <c r="F34" s="156">
        <v>9560823</v>
      </c>
      <c r="J34" s="96"/>
    </row>
    <row r="35" spans="1:10" ht="27.75" customHeight="1">
      <c r="A35" s="50" t="s">
        <v>61</v>
      </c>
      <c r="B35" s="9" t="s">
        <v>294</v>
      </c>
      <c r="C35" s="18" t="s">
        <v>2</v>
      </c>
      <c r="D35" s="24" t="s">
        <v>3</v>
      </c>
      <c r="E35" s="9" t="s">
        <v>35</v>
      </c>
      <c r="F35" s="156">
        <v>388000</v>
      </c>
      <c r="J35" s="96"/>
    </row>
    <row r="36" spans="1:10" ht="37.5" customHeight="1">
      <c r="A36" s="50" t="s">
        <v>65</v>
      </c>
      <c r="B36" s="9" t="s">
        <v>294</v>
      </c>
      <c r="C36" s="18" t="s">
        <v>2</v>
      </c>
      <c r="D36" s="24" t="s">
        <v>3</v>
      </c>
      <c r="E36" s="9" t="s">
        <v>66</v>
      </c>
      <c r="F36" s="156">
        <v>1887000</v>
      </c>
      <c r="J36" s="96"/>
    </row>
    <row r="37" spans="1:10" ht="21" customHeight="1">
      <c r="A37" s="50" t="s">
        <v>271</v>
      </c>
      <c r="B37" s="9" t="s">
        <v>294</v>
      </c>
      <c r="C37" s="18" t="s">
        <v>2</v>
      </c>
      <c r="D37" s="24" t="s">
        <v>3</v>
      </c>
      <c r="E37" s="9" t="s">
        <v>270</v>
      </c>
      <c r="F37" s="156">
        <v>17300</v>
      </c>
      <c r="J37" s="96"/>
    </row>
    <row r="38" spans="1:10" ht="63.75" customHeight="1">
      <c r="A38" s="55" t="s">
        <v>110</v>
      </c>
      <c r="B38" s="23" t="s">
        <v>161</v>
      </c>
      <c r="C38" s="33" t="s">
        <v>2</v>
      </c>
      <c r="D38" s="25" t="s">
        <v>3</v>
      </c>
      <c r="E38" s="23"/>
      <c r="F38" s="115">
        <f>F39+F40</f>
        <v>1005000</v>
      </c>
      <c r="G38" s="96"/>
      <c r="H38" s="96"/>
      <c r="I38" s="96"/>
      <c r="J38" s="96"/>
    </row>
    <row r="39" spans="1:10" ht="18" customHeight="1">
      <c r="A39" s="56" t="s">
        <v>59</v>
      </c>
      <c r="B39" s="9" t="s">
        <v>161</v>
      </c>
      <c r="C39" s="18" t="s">
        <v>2</v>
      </c>
      <c r="D39" s="24" t="s">
        <v>3</v>
      </c>
      <c r="E39" s="9" t="s">
        <v>60</v>
      </c>
      <c r="F39" s="114">
        <v>899000</v>
      </c>
      <c r="G39" s="96"/>
      <c r="H39" s="96"/>
      <c r="I39" s="96"/>
      <c r="J39" s="96"/>
    </row>
    <row r="40" spans="1:10" ht="13.5" customHeight="1">
      <c r="A40" s="56" t="s">
        <v>67</v>
      </c>
      <c r="B40" s="9" t="s">
        <v>161</v>
      </c>
      <c r="C40" s="10" t="s">
        <v>2</v>
      </c>
      <c r="D40" s="9" t="s">
        <v>3</v>
      </c>
      <c r="E40" s="9" t="s">
        <v>68</v>
      </c>
      <c r="F40" s="114">
        <v>106000</v>
      </c>
      <c r="G40" s="96"/>
      <c r="H40" s="96"/>
      <c r="I40" s="96"/>
      <c r="J40" s="96"/>
    </row>
    <row r="41" spans="1:10" ht="81.75" customHeight="1">
      <c r="A41" s="55" t="s">
        <v>111</v>
      </c>
      <c r="B41" s="23" t="s">
        <v>236</v>
      </c>
      <c r="C41" s="28" t="s">
        <v>2</v>
      </c>
      <c r="D41" s="23" t="s">
        <v>3</v>
      </c>
      <c r="E41" s="23"/>
      <c r="F41" s="115">
        <f>SUM(F42:F44)</f>
        <v>578000</v>
      </c>
      <c r="G41" s="96"/>
      <c r="H41" s="96"/>
      <c r="I41" s="96"/>
      <c r="J41" s="96"/>
    </row>
    <row r="42" spans="1:10" ht="16.5" customHeight="1">
      <c r="A42" s="50" t="s">
        <v>158</v>
      </c>
      <c r="B42" s="9" t="s">
        <v>236</v>
      </c>
      <c r="C42" s="10" t="s">
        <v>2</v>
      </c>
      <c r="D42" s="9" t="s">
        <v>3</v>
      </c>
      <c r="E42" s="9" t="s">
        <v>58</v>
      </c>
      <c r="F42" s="114">
        <v>138000</v>
      </c>
      <c r="J42" s="96"/>
    </row>
    <row r="43" spans="1:10" ht="29.25" customHeight="1">
      <c r="A43" s="50" t="s">
        <v>160</v>
      </c>
      <c r="B43" s="9" t="s">
        <v>236</v>
      </c>
      <c r="C43" s="10" t="s">
        <v>2</v>
      </c>
      <c r="D43" s="9" t="s">
        <v>3</v>
      </c>
      <c r="E43" s="9" t="s">
        <v>159</v>
      </c>
      <c r="F43" s="114">
        <v>40000</v>
      </c>
      <c r="J43" s="96"/>
    </row>
    <row r="44" spans="1:10" ht="27.75" customHeight="1">
      <c r="A44" s="50" t="s">
        <v>61</v>
      </c>
      <c r="B44" s="9" t="s">
        <v>236</v>
      </c>
      <c r="C44" s="10" t="s">
        <v>2</v>
      </c>
      <c r="D44" s="9" t="s">
        <v>3</v>
      </c>
      <c r="E44" s="9" t="s">
        <v>35</v>
      </c>
      <c r="F44" s="114">
        <v>400000</v>
      </c>
      <c r="J44" s="96"/>
    </row>
    <row r="45" spans="1:10" ht="27.75" customHeight="1">
      <c r="A45" s="65" t="s">
        <v>345</v>
      </c>
      <c r="B45" s="183" t="s">
        <v>361</v>
      </c>
      <c r="C45" s="184" t="s">
        <v>2</v>
      </c>
      <c r="D45" s="183" t="s">
        <v>3</v>
      </c>
      <c r="E45" s="185"/>
      <c r="F45" s="186">
        <f>F46+F47</f>
        <v>815000</v>
      </c>
      <c r="J45" s="96"/>
    </row>
    <row r="46" spans="1:10" ht="27.75" customHeight="1">
      <c r="A46" s="50" t="s">
        <v>158</v>
      </c>
      <c r="B46" s="14" t="s">
        <v>361</v>
      </c>
      <c r="C46" s="13" t="s">
        <v>2</v>
      </c>
      <c r="D46" s="14" t="s">
        <v>3</v>
      </c>
      <c r="E46" s="14" t="s">
        <v>58</v>
      </c>
      <c r="F46" s="182">
        <v>569000</v>
      </c>
      <c r="J46" s="96"/>
    </row>
    <row r="47" spans="1:10" ht="27.75" customHeight="1">
      <c r="A47" s="50" t="s">
        <v>160</v>
      </c>
      <c r="B47" s="14" t="s">
        <v>361</v>
      </c>
      <c r="C47" s="13" t="s">
        <v>2</v>
      </c>
      <c r="D47" s="14" t="s">
        <v>3</v>
      </c>
      <c r="E47" s="14" t="s">
        <v>159</v>
      </c>
      <c r="F47" s="182">
        <v>246000</v>
      </c>
      <c r="J47" s="96"/>
    </row>
    <row r="48" spans="1:10" ht="39.75" customHeight="1">
      <c r="A48" s="65" t="s">
        <v>360</v>
      </c>
      <c r="B48" s="26" t="s">
        <v>362</v>
      </c>
      <c r="C48" s="43" t="s">
        <v>2</v>
      </c>
      <c r="D48" s="26" t="s">
        <v>3</v>
      </c>
      <c r="E48" s="14"/>
      <c r="F48" s="186">
        <f>F49</f>
        <v>0</v>
      </c>
      <c r="J48" s="96"/>
    </row>
    <row r="49" spans="1:10" ht="27.75" customHeight="1">
      <c r="A49" s="50" t="s">
        <v>160</v>
      </c>
      <c r="B49" s="14" t="s">
        <v>362</v>
      </c>
      <c r="C49" s="13" t="s">
        <v>2</v>
      </c>
      <c r="D49" s="14" t="s">
        <v>3</v>
      </c>
      <c r="E49" s="14" t="s">
        <v>159</v>
      </c>
      <c r="F49" s="182">
        <v>0</v>
      </c>
      <c r="J49" s="96"/>
    </row>
    <row r="50" spans="1:10" ht="27.75" customHeight="1">
      <c r="A50" s="65" t="s">
        <v>297</v>
      </c>
      <c r="B50" s="23" t="s">
        <v>298</v>
      </c>
      <c r="C50" s="28" t="s">
        <v>2</v>
      </c>
      <c r="D50" s="23" t="s">
        <v>3</v>
      </c>
      <c r="E50" s="9"/>
      <c r="F50" s="66">
        <f>F51+F52+F53</f>
        <v>60000</v>
      </c>
      <c r="J50" s="96"/>
    </row>
    <row r="51" spans="1:10" ht="15" customHeight="1">
      <c r="A51" s="50" t="s">
        <v>158</v>
      </c>
      <c r="B51" s="9" t="s">
        <v>298</v>
      </c>
      <c r="C51" s="10" t="s">
        <v>2</v>
      </c>
      <c r="D51" s="9" t="s">
        <v>3</v>
      </c>
      <c r="E51" s="9" t="s">
        <v>58</v>
      </c>
      <c r="F51" s="72">
        <v>0</v>
      </c>
      <c r="J51" s="96"/>
    </row>
    <row r="52" spans="1:10" ht="27.75" customHeight="1">
      <c r="A52" s="50" t="s">
        <v>160</v>
      </c>
      <c r="B52" s="9" t="s">
        <v>298</v>
      </c>
      <c r="C52" s="10" t="s">
        <v>2</v>
      </c>
      <c r="D52" s="9" t="s">
        <v>3</v>
      </c>
      <c r="E52" s="9" t="s">
        <v>159</v>
      </c>
      <c r="F52" s="72">
        <v>0</v>
      </c>
      <c r="J52" s="96"/>
    </row>
    <row r="53" spans="1:10" ht="27.75" customHeight="1">
      <c r="A53" s="50" t="s">
        <v>61</v>
      </c>
      <c r="B53" s="9" t="s">
        <v>298</v>
      </c>
      <c r="C53" s="10" t="s">
        <v>2</v>
      </c>
      <c r="D53" s="9" t="s">
        <v>3</v>
      </c>
      <c r="E53" s="9" t="s">
        <v>35</v>
      </c>
      <c r="F53" s="72">
        <v>60000</v>
      </c>
      <c r="J53" s="96"/>
    </row>
    <row r="54" spans="1:10" ht="30.75" customHeight="1">
      <c r="A54" s="53" t="s">
        <v>299</v>
      </c>
      <c r="B54" s="23" t="s">
        <v>300</v>
      </c>
      <c r="C54" s="28" t="s">
        <v>2</v>
      </c>
      <c r="D54" s="23" t="s">
        <v>3</v>
      </c>
      <c r="E54" s="9"/>
      <c r="F54" s="72">
        <f>F55+F56+F57</f>
        <v>0</v>
      </c>
      <c r="J54" s="96"/>
    </row>
    <row r="55" spans="1:10" ht="25.5" customHeight="1">
      <c r="A55" s="50" t="s">
        <v>158</v>
      </c>
      <c r="B55" s="9" t="s">
        <v>300</v>
      </c>
      <c r="C55" s="10" t="s">
        <v>2</v>
      </c>
      <c r="D55" s="9" t="s">
        <v>3</v>
      </c>
      <c r="E55" s="9" t="s">
        <v>58</v>
      </c>
      <c r="F55" s="72">
        <v>0</v>
      </c>
      <c r="J55" s="96"/>
    </row>
    <row r="56" spans="1:10" ht="30.75" customHeight="1">
      <c r="A56" s="50" t="s">
        <v>160</v>
      </c>
      <c r="B56" s="9" t="s">
        <v>300</v>
      </c>
      <c r="C56" s="10" t="s">
        <v>2</v>
      </c>
      <c r="D56" s="9" t="s">
        <v>3</v>
      </c>
      <c r="E56" s="9" t="s">
        <v>159</v>
      </c>
      <c r="F56" s="72">
        <v>0</v>
      </c>
      <c r="J56" s="96"/>
    </row>
    <row r="57" spans="1:10" ht="28.5" customHeight="1">
      <c r="A57" s="50" t="s">
        <v>61</v>
      </c>
      <c r="B57" s="9" t="s">
        <v>300</v>
      </c>
      <c r="C57" s="10" t="s">
        <v>2</v>
      </c>
      <c r="D57" s="9" t="s">
        <v>3</v>
      </c>
      <c r="E57" s="9" t="s">
        <v>35</v>
      </c>
      <c r="F57" s="72">
        <v>0</v>
      </c>
      <c r="J57" s="96"/>
    </row>
    <row r="58" spans="1:10" ht="49.5" customHeight="1">
      <c r="A58" s="81" t="s">
        <v>162</v>
      </c>
      <c r="B58" s="88" t="s">
        <v>163</v>
      </c>
      <c r="C58" s="82"/>
      <c r="D58" s="82"/>
      <c r="E58" s="82"/>
      <c r="F58" s="83">
        <f>F59+F110+F117+F119+F113+F115</f>
        <v>230279915</v>
      </c>
      <c r="J58" s="96"/>
    </row>
    <row r="59" spans="1:10" ht="17.25" customHeight="1">
      <c r="A59" s="48" t="s">
        <v>286</v>
      </c>
      <c r="B59" s="134"/>
      <c r="C59" s="135" t="s">
        <v>287</v>
      </c>
      <c r="D59" s="135"/>
      <c r="E59" s="135"/>
      <c r="F59" s="139">
        <f>F60+F62+F72+F74+F77+F86+F96+F100+F105+F91+F94</f>
        <v>194460515</v>
      </c>
      <c r="J59" s="96"/>
    </row>
    <row r="60" spans="1:10" ht="16.5" customHeight="1">
      <c r="A60" s="136" t="s">
        <v>87</v>
      </c>
      <c r="B60" s="17" t="s">
        <v>164</v>
      </c>
      <c r="C60" s="19" t="s">
        <v>2</v>
      </c>
      <c r="D60" s="29" t="s">
        <v>4</v>
      </c>
      <c r="E60" s="23"/>
      <c r="F60" s="145">
        <f>F61</f>
        <v>1980000</v>
      </c>
      <c r="J60" s="96"/>
    </row>
    <row r="61" spans="1:10" ht="30.75" customHeight="1">
      <c r="A61" s="50" t="s">
        <v>61</v>
      </c>
      <c r="B61" s="9" t="s">
        <v>164</v>
      </c>
      <c r="C61" s="18" t="s">
        <v>2</v>
      </c>
      <c r="D61" s="24" t="s">
        <v>4</v>
      </c>
      <c r="E61" s="9" t="s">
        <v>35</v>
      </c>
      <c r="F61" s="72">
        <v>1980000</v>
      </c>
      <c r="J61" s="96"/>
    </row>
    <row r="62" spans="1:10" ht="16.5" customHeight="1">
      <c r="A62" s="137" t="s">
        <v>88</v>
      </c>
      <c r="B62" s="17" t="s">
        <v>165</v>
      </c>
      <c r="C62" s="19" t="s">
        <v>2</v>
      </c>
      <c r="D62" s="29" t="s">
        <v>4</v>
      </c>
      <c r="E62" s="29"/>
      <c r="F62" s="145">
        <f>SUM(F63:F71)</f>
        <v>45633315</v>
      </c>
      <c r="J62" s="96"/>
    </row>
    <row r="63" spans="1:10" ht="18" customHeight="1">
      <c r="A63" s="50" t="s">
        <v>158</v>
      </c>
      <c r="B63" s="9" t="s">
        <v>165</v>
      </c>
      <c r="C63" s="18" t="s">
        <v>2</v>
      </c>
      <c r="D63" s="24" t="s">
        <v>4</v>
      </c>
      <c r="E63" s="14" t="s">
        <v>58</v>
      </c>
      <c r="F63" s="76">
        <v>10531000</v>
      </c>
      <c r="J63" s="96"/>
    </row>
    <row r="64" spans="1:10" ht="21.75" customHeight="1">
      <c r="A64" s="50" t="s">
        <v>59</v>
      </c>
      <c r="B64" s="9" t="s">
        <v>165</v>
      </c>
      <c r="C64" s="18" t="s">
        <v>2</v>
      </c>
      <c r="D64" s="24" t="s">
        <v>4</v>
      </c>
      <c r="E64" s="14" t="s">
        <v>60</v>
      </c>
      <c r="F64" s="76">
        <v>135899</v>
      </c>
      <c r="J64" s="96"/>
    </row>
    <row r="65" spans="1:10" ht="30.75" customHeight="1">
      <c r="A65" s="50" t="s">
        <v>160</v>
      </c>
      <c r="B65" s="9" t="s">
        <v>165</v>
      </c>
      <c r="C65" s="18" t="s">
        <v>2</v>
      </c>
      <c r="D65" s="24" t="s">
        <v>4</v>
      </c>
      <c r="E65" s="14" t="s">
        <v>159</v>
      </c>
      <c r="F65" s="76">
        <v>1847010.82</v>
      </c>
      <c r="J65" s="96"/>
    </row>
    <row r="66" spans="1:10" ht="26.25" customHeight="1">
      <c r="A66" s="50" t="s">
        <v>61</v>
      </c>
      <c r="B66" s="9" t="s">
        <v>165</v>
      </c>
      <c r="C66" s="18" t="s">
        <v>2</v>
      </c>
      <c r="D66" s="24" t="s">
        <v>4</v>
      </c>
      <c r="E66" s="14" t="s">
        <v>35</v>
      </c>
      <c r="F66" s="76">
        <v>14398872.93</v>
      </c>
      <c r="J66" s="96"/>
    </row>
    <row r="67" spans="1:10" ht="39.75" customHeight="1">
      <c r="A67" s="50" t="s">
        <v>65</v>
      </c>
      <c r="B67" s="9" t="s">
        <v>165</v>
      </c>
      <c r="C67" s="18" t="s">
        <v>2</v>
      </c>
      <c r="D67" s="24" t="s">
        <v>4</v>
      </c>
      <c r="E67" s="14" t="s">
        <v>66</v>
      </c>
      <c r="F67" s="76">
        <v>17012000</v>
      </c>
      <c r="H67" s="27"/>
      <c r="J67" s="96"/>
    </row>
    <row r="68" spans="1:10" ht="61.5" customHeight="1">
      <c r="A68" s="52" t="s">
        <v>51</v>
      </c>
      <c r="B68" s="9" t="s">
        <v>165</v>
      </c>
      <c r="C68" s="18" t="s">
        <v>2</v>
      </c>
      <c r="D68" s="24" t="s">
        <v>4</v>
      </c>
      <c r="E68" s="14" t="s">
        <v>52</v>
      </c>
      <c r="F68" s="51">
        <v>189457.86</v>
      </c>
      <c r="J68" s="96"/>
    </row>
    <row r="69" spans="1:10" ht="18" customHeight="1">
      <c r="A69" s="50" t="s">
        <v>53</v>
      </c>
      <c r="B69" s="9" t="s">
        <v>165</v>
      </c>
      <c r="C69" s="18" t="s">
        <v>2</v>
      </c>
      <c r="D69" s="24" t="s">
        <v>4</v>
      </c>
      <c r="E69" s="9" t="s">
        <v>54</v>
      </c>
      <c r="F69" s="51">
        <v>1017623.75</v>
      </c>
      <c r="J69" s="96"/>
    </row>
    <row r="70" spans="1:10" ht="15.75" customHeight="1">
      <c r="A70" s="50" t="s">
        <v>55</v>
      </c>
      <c r="B70" s="9" t="s">
        <v>165</v>
      </c>
      <c r="C70" s="18" t="s">
        <v>2</v>
      </c>
      <c r="D70" s="24" t="s">
        <v>4</v>
      </c>
      <c r="E70" s="9" t="s">
        <v>56</v>
      </c>
      <c r="F70" s="51">
        <v>120000</v>
      </c>
      <c r="J70" s="96"/>
    </row>
    <row r="71" spans="1:10" ht="15.75" customHeight="1">
      <c r="A71" s="50" t="s">
        <v>271</v>
      </c>
      <c r="B71" s="9" t="s">
        <v>165</v>
      </c>
      <c r="C71" s="18" t="s">
        <v>2</v>
      </c>
      <c r="D71" s="24" t="s">
        <v>4</v>
      </c>
      <c r="E71" s="9" t="s">
        <v>270</v>
      </c>
      <c r="F71" s="51">
        <v>381450.64</v>
      </c>
      <c r="J71" s="96"/>
    </row>
    <row r="72" spans="1:10" ht="15.75" customHeight="1">
      <c r="A72" s="137" t="s">
        <v>363</v>
      </c>
      <c r="B72" s="187" t="s">
        <v>364</v>
      </c>
      <c r="C72" s="188" t="s">
        <v>2</v>
      </c>
      <c r="D72" s="189" t="s">
        <v>4</v>
      </c>
      <c r="E72" s="9"/>
      <c r="F72" s="190">
        <f>F73</f>
        <v>11898000</v>
      </c>
      <c r="J72" s="96"/>
    </row>
    <row r="73" spans="1:10" ht="28.5" customHeight="1">
      <c r="A73" s="50" t="s">
        <v>61</v>
      </c>
      <c r="B73" s="14" t="s">
        <v>364</v>
      </c>
      <c r="C73" s="13" t="s">
        <v>2</v>
      </c>
      <c r="D73" s="14" t="s">
        <v>4</v>
      </c>
      <c r="E73" s="9" t="s">
        <v>35</v>
      </c>
      <c r="F73" s="51">
        <v>11898000</v>
      </c>
      <c r="J73" s="96"/>
    </row>
    <row r="74" spans="1:10" ht="62.25" customHeight="1">
      <c r="A74" s="55" t="s">
        <v>110</v>
      </c>
      <c r="B74" s="23" t="s">
        <v>167</v>
      </c>
      <c r="C74" s="28" t="s">
        <v>2</v>
      </c>
      <c r="D74" s="23" t="s">
        <v>4</v>
      </c>
      <c r="E74" s="23"/>
      <c r="F74" s="66">
        <f>F75+F76</f>
        <v>4008000</v>
      </c>
      <c r="J74" s="96"/>
    </row>
    <row r="75" spans="1:10" ht="18" customHeight="1">
      <c r="A75" s="56" t="s">
        <v>59</v>
      </c>
      <c r="B75" s="9" t="s">
        <v>167</v>
      </c>
      <c r="C75" s="10" t="s">
        <v>2</v>
      </c>
      <c r="D75" s="9" t="s">
        <v>4</v>
      </c>
      <c r="E75" s="9" t="s">
        <v>60</v>
      </c>
      <c r="F75" s="51">
        <v>2730000</v>
      </c>
      <c r="J75" s="96"/>
    </row>
    <row r="76" spans="1:10" ht="15.75" customHeight="1">
      <c r="A76" s="56" t="s">
        <v>67</v>
      </c>
      <c r="B76" s="9" t="s">
        <v>167</v>
      </c>
      <c r="C76" s="10" t="s">
        <v>2</v>
      </c>
      <c r="D76" s="9" t="s">
        <v>4</v>
      </c>
      <c r="E76" s="9" t="s">
        <v>68</v>
      </c>
      <c r="F76" s="51">
        <v>1278000</v>
      </c>
      <c r="J76" s="96"/>
    </row>
    <row r="77" spans="1:10" ht="66" customHeight="1">
      <c r="A77" s="53" t="s">
        <v>114</v>
      </c>
      <c r="B77" s="23" t="s">
        <v>295</v>
      </c>
      <c r="C77" s="33" t="s">
        <v>2</v>
      </c>
      <c r="D77" s="25" t="s">
        <v>4</v>
      </c>
      <c r="E77" s="25"/>
      <c r="F77" s="66">
        <f>SUM(F78:F85)</f>
        <v>119207900</v>
      </c>
      <c r="J77" s="96"/>
    </row>
    <row r="78" spans="1:10" ht="15" customHeight="1">
      <c r="A78" s="50" t="s">
        <v>288</v>
      </c>
      <c r="B78" s="9" t="s">
        <v>295</v>
      </c>
      <c r="C78" s="10" t="s">
        <v>2</v>
      </c>
      <c r="D78" s="9" t="s">
        <v>4</v>
      </c>
      <c r="E78" s="14" t="s">
        <v>58</v>
      </c>
      <c r="F78" s="156">
        <v>45286928</v>
      </c>
      <c r="J78" s="96"/>
    </row>
    <row r="79" spans="1:10" ht="18.75" customHeight="1">
      <c r="A79" s="50" t="s">
        <v>59</v>
      </c>
      <c r="B79" s="9" t="s">
        <v>295</v>
      </c>
      <c r="C79" s="10" t="s">
        <v>2</v>
      </c>
      <c r="D79" s="9" t="s">
        <v>4</v>
      </c>
      <c r="E79" s="14" t="s">
        <v>60</v>
      </c>
      <c r="F79" s="156">
        <v>470000</v>
      </c>
      <c r="G79">
        <v>470</v>
      </c>
      <c r="J79" s="96"/>
    </row>
    <row r="80" spans="1:10" ht="26.25" customHeight="1">
      <c r="A80" s="50" t="s">
        <v>160</v>
      </c>
      <c r="B80" s="9" t="s">
        <v>295</v>
      </c>
      <c r="C80" s="10" t="s">
        <v>2</v>
      </c>
      <c r="D80" s="9" t="s">
        <v>4</v>
      </c>
      <c r="E80" s="14" t="s">
        <v>159</v>
      </c>
      <c r="F80" s="156">
        <v>13031784</v>
      </c>
      <c r="J80" s="96"/>
    </row>
    <row r="81" spans="1:10" ht="24.75" customHeight="1">
      <c r="A81" s="50" t="s">
        <v>61</v>
      </c>
      <c r="B81" s="9" t="s">
        <v>295</v>
      </c>
      <c r="C81" s="10" t="s">
        <v>2</v>
      </c>
      <c r="D81" s="9" t="s">
        <v>4</v>
      </c>
      <c r="E81" s="14" t="s">
        <v>35</v>
      </c>
      <c r="F81" s="156">
        <v>2446188</v>
      </c>
      <c r="J81" s="96"/>
    </row>
    <row r="82" spans="1:10" ht="38.25" customHeight="1">
      <c r="A82" s="50" t="s">
        <v>65</v>
      </c>
      <c r="B82" s="9" t="s">
        <v>295</v>
      </c>
      <c r="C82" s="10" t="s">
        <v>2</v>
      </c>
      <c r="D82" s="9" t="s">
        <v>4</v>
      </c>
      <c r="E82" s="14" t="s">
        <v>66</v>
      </c>
      <c r="F82" s="156">
        <v>57910000</v>
      </c>
      <c r="J82" s="96"/>
    </row>
    <row r="83" spans="1:10" ht="20.25" customHeight="1">
      <c r="A83" s="50" t="s">
        <v>55</v>
      </c>
      <c r="B83" s="9" t="s">
        <v>295</v>
      </c>
      <c r="C83" s="10" t="s">
        <v>2</v>
      </c>
      <c r="D83" s="9" t="s">
        <v>4</v>
      </c>
      <c r="E83" s="9" t="s">
        <v>56</v>
      </c>
      <c r="F83" s="156">
        <v>31000</v>
      </c>
      <c r="J83" s="96"/>
    </row>
    <row r="84" spans="1:10" ht="20.25" customHeight="1">
      <c r="A84" s="50" t="s">
        <v>55</v>
      </c>
      <c r="B84" s="9" t="s">
        <v>295</v>
      </c>
      <c r="C84" s="10" t="s">
        <v>2</v>
      </c>
      <c r="D84" s="9" t="s">
        <v>4</v>
      </c>
      <c r="E84" s="9" t="s">
        <v>270</v>
      </c>
      <c r="F84" s="156">
        <v>32000</v>
      </c>
      <c r="J84" s="96"/>
    </row>
    <row r="85" spans="1:10" ht="15" hidden="1">
      <c r="A85" s="50" t="s">
        <v>271</v>
      </c>
      <c r="B85" s="9" t="s">
        <v>295</v>
      </c>
      <c r="C85" s="10" t="s">
        <v>2</v>
      </c>
      <c r="D85" s="9" t="s">
        <v>4</v>
      </c>
      <c r="E85" s="9" t="s">
        <v>270</v>
      </c>
      <c r="F85" s="51">
        <v>0</v>
      </c>
      <c r="J85" s="96"/>
    </row>
    <row r="86" spans="1:10" ht="75" customHeight="1">
      <c r="A86" s="55" t="s">
        <v>111</v>
      </c>
      <c r="B86" s="23" t="s">
        <v>251</v>
      </c>
      <c r="C86" s="28" t="s">
        <v>2</v>
      </c>
      <c r="D86" s="23" t="s">
        <v>4</v>
      </c>
      <c r="E86" s="23"/>
      <c r="F86" s="66">
        <f>F87+F88+F89</f>
        <v>55000</v>
      </c>
      <c r="J86" s="96"/>
    </row>
    <row r="87" spans="1:10" ht="19.5" customHeight="1">
      <c r="A87" s="50" t="s">
        <v>288</v>
      </c>
      <c r="B87" s="9" t="s">
        <v>251</v>
      </c>
      <c r="C87" s="10" t="s">
        <v>2</v>
      </c>
      <c r="D87" s="9" t="s">
        <v>4</v>
      </c>
      <c r="E87" s="9" t="s">
        <v>58</v>
      </c>
      <c r="F87" s="72">
        <v>5000</v>
      </c>
      <c r="J87" s="96"/>
    </row>
    <row r="88" spans="1:10" ht="32.25" customHeight="1">
      <c r="A88" s="50" t="s">
        <v>160</v>
      </c>
      <c r="B88" s="9" t="s">
        <v>251</v>
      </c>
      <c r="C88" s="10" t="s">
        <v>2</v>
      </c>
      <c r="D88" s="9" t="s">
        <v>4</v>
      </c>
      <c r="E88" s="9" t="s">
        <v>159</v>
      </c>
      <c r="F88" s="72">
        <v>1500</v>
      </c>
      <c r="J88" s="96"/>
    </row>
    <row r="89" spans="1:10" ht="27" customHeight="1">
      <c r="A89" s="50" t="s">
        <v>61</v>
      </c>
      <c r="B89" s="9" t="s">
        <v>251</v>
      </c>
      <c r="C89" s="10" t="s">
        <v>2</v>
      </c>
      <c r="D89" s="9" t="s">
        <v>4</v>
      </c>
      <c r="E89" s="9" t="s">
        <v>35</v>
      </c>
      <c r="F89" s="72">
        <v>48500</v>
      </c>
      <c r="J89" s="96"/>
    </row>
    <row r="90" spans="1:10" ht="15.75" customHeight="1">
      <c r="A90" s="56" t="s">
        <v>67</v>
      </c>
      <c r="B90" s="9" t="s">
        <v>251</v>
      </c>
      <c r="C90" s="10" t="s">
        <v>2</v>
      </c>
      <c r="D90" s="9" t="s">
        <v>4</v>
      </c>
      <c r="E90" s="9" t="s">
        <v>68</v>
      </c>
      <c r="F90" s="72">
        <v>0</v>
      </c>
      <c r="J90" s="96"/>
    </row>
    <row r="91" spans="1:10" ht="33.75" customHeight="1">
      <c r="A91" s="65" t="s">
        <v>345</v>
      </c>
      <c r="B91" s="26" t="s">
        <v>365</v>
      </c>
      <c r="C91" s="43" t="s">
        <v>2</v>
      </c>
      <c r="D91" s="26" t="s">
        <v>4</v>
      </c>
      <c r="E91" s="14"/>
      <c r="F91" s="191">
        <f>F92+F93</f>
        <v>4703000</v>
      </c>
      <c r="J91" s="96"/>
    </row>
    <row r="92" spans="1:10" ht="15.75" customHeight="1">
      <c r="A92" s="50" t="s">
        <v>158</v>
      </c>
      <c r="B92" s="14" t="s">
        <v>365</v>
      </c>
      <c r="C92" s="13" t="s">
        <v>2</v>
      </c>
      <c r="D92" s="14" t="s">
        <v>4</v>
      </c>
      <c r="E92" s="14" t="s">
        <v>58</v>
      </c>
      <c r="F92" s="192">
        <v>3283000</v>
      </c>
      <c r="J92" s="96"/>
    </row>
    <row r="93" spans="1:10" ht="27.75" customHeight="1">
      <c r="A93" s="50" t="s">
        <v>160</v>
      </c>
      <c r="B93" s="14" t="s">
        <v>365</v>
      </c>
      <c r="C93" s="13" t="s">
        <v>2</v>
      </c>
      <c r="D93" s="14" t="s">
        <v>4</v>
      </c>
      <c r="E93" s="14" t="s">
        <v>159</v>
      </c>
      <c r="F93" s="192">
        <v>1420000</v>
      </c>
      <c r="J93" s="201"/>
    </row>
    <row r="94" spans="1:10" ht="46.5" customHeight="1">
      <c r="A94" s="65" t="s">
        <v>360</v>
      </c>
      <c r="B94" s="183" t="s">
        <v>366</v>
      </c>
      <c r="C94" s="184" t="s">
        <v>2</v>
      </c>
      <c r="D94" s="183" t="s">
        <v>4</v>
      </c>
      <c r="E94" s="183"/>
      <c r="F94" s="193">
        <f>F95</f>
        <v>698000</v>
      </c>
      <c r="J94" s="96"/>
    </row>
    <row r="95" spans="1:10" ht="30" customHeight="1">
      <c r="A95" s="50" t="s">
        <v>160</v>
      </c>
      <c r="B95" s="14" t="s">
        <v>366</v>
      </c>
      <c r="C95" s="13" t="s">
        <v>2</v>
      </c>
      <c r="D95" s="14" t="s">
        <v>4</v>
      </c>
      <c r="E95" s="14" t="s">
        <v>159</v>
      </c>
      <c r="F95" s="192">
        <v>698000</v>
      </c>
      <c r="J95" s="96"/>
    </row>
    <row r="96" spans="1:10" ht="33" customHeight="1">
      <c r="A96" s="138" t="s">
        <v>69</v>
      </c>
      <c r="B96" s="17" t="s">
        <v>301</v>
      </c>
      <c r="C96" s="19" t="s">
        <v>2</v>
      </c>
      <c r="D96" s="29" t="s">
        <v>4</v>
      </c>
      <c r="E96" s="29"/>
      <c r="F96" s="72">
        <f>F98+F99+F97</f>
        <v>877300</v>
      </c>
      <c r="J96" s="96"/>
    </row>
    <row r="97" spans="1:10" ht="18" customHeight="1">
      <c r="A97" s="56" t="s">
        <v>119</v>
      </c>
      <c r="B97" s="9" t="s">
        <v>301</v>
      </c>
      <c r="C97" s="10" t="s">
        <v>2</v>
      </c>
      <c r="D97" s="9" t="s">
        <v>4</v>
      </c>
      <c r="E97" s="14" t="s">
        <v>120</v>
      </c>
      <c r="F97" s="72">
        <v>7056</v>
      </c>
      <c r="J97" s="96"/>
    </row>
    <row r="98" spans="1:10" ht="27.75" customHeight="1">
      <c r="A98" s="50" t="s">
        <v>61</v>
      </c>
      <c r="B98" s="9" t="s">
        <v>301</v>
      </c>
      <c r="C98" s="10" t="s">
        <v>2</v>
      </c>
      <c r="D98" s="9" t="s">
        <v>4</v>
      </c>
      <c r="E98" s="14" t="s">
        <v>35</v>
      </c>
      <c r="F98" s="72">
        <v>379424</v>
      </c>
      <c r="J98" s="96"/>
    </row>
    <row r="99" spans="1:10" ht="13.5" customHeight="1">
      <c r="A99" s="56" t="s">
        <v>67</v>
      </c>
      <c r="B99" s="9" t="s">
        <v>301</v>
      </c>
      <c r="C99" s="10" t="s">
        <v>2</v>
      </c>
      <c r="D99" s="9" t="s">
        <v>4</v>
      </c>
      <c r="E99" s="14" t="s">
        <v>68</v>
      </c>
      <c r="F99" s="72">
        <v>490820</v>
      </c>
      <c r="J99" s="96"/>
    </row>
    <row r="100" spans="1:10" ht="26.25" customHeight="1">
      <c r="A100" s="53" t="s">
        <v>302</v>
      </c>
      <c r="B100" s="23" t="s">
        <v>303</v>
      </c>
      <c r="C100" s="33" t="s">
        <v>2</v>
      </c>
      <c r="D100" s="25" t="s">
        <v>4</v>
      </c>
      <c r="E100" s="9"/>
      <c r="F100" s="66">
        <f>F101+F102+F103+F104</f>
        <v>4637000</v>
      </c>
      <c r="J100" s="96"/>
    </row>
    <row r="101" spans="1:10" ht="15.75" customHeight="1">
      <c r="A101" s="50" t="s">
        <v>288</v>
      </c>
      <c r="B101" s="9" t="s">
        <v>303</v>
      </c>
      <c r="C101" s="18" t="s">
        <v>2</v>
      </c>
      <c r="D101" s="24" t="s">
        <v>4</v>
      </c>
      <c r="E101" s="9" t="s">
        <v>58</v>
      </c>
      <c r="F101" s="72">
        <v>0</v>
      </c>
      <c r="J101" s="96"/>
    </row>
    <row r="102" spans="1:10" ht="32.25" customHeight="1">
      <c r="A102" s="50" t="s">
        <v>160</v>
      </c>
      <c r="B102" s="9" t="s">
        <v>303</v>
      </c>
      <c r="C102" s="18" t="s">
        <v>2</v>
      </c>
      <c r="D102" s="24" t="s">
        <v>4</v>
      </c>
      <c r="E102" s="9" t="s">
        <v>159</v>
      </c>
      <c r="F102" s="72">
        <v>0</v>
      </c>
      <c r="J102" s="96"/>
    </row>
    <row r="103" spans="1:10" ht="26.25" customHeight="1">
      <c r="A103" s="50" t="s">
        <v>61</v>
      </c>
      <c r="B103" s="9" t="s">
        <v>303</v>
      </c>
      <c r="C103" s="18" t="s">
        <v>2</v>
      </c>
      <c r="D103" s="24" t="s">
        <v>4</v>
      </c>
      <c r="E103" s="9" t="s">
        <v>35</v>
      </c>
      <c r="F103" s="72">
        <v>3339240</v>
      </c>
      <c r="J103" s="96"/>
    </row>
    <row r="104" spans="1:10" ht="21.75" customHeight="1">
      <c r="A104" s="56" t="s">
        <v>67</v>
      </c>
      <c r="B104" s="9" t="s">
        <v>303</v>
      </c>
      <c r="C104" s="18" t="s">
        <v>2</v>
      </c>
      <c r="D104" s="24" t="s">
        <v>4</v>
      </c>
      <c r="E104" s="9" t="s">
        <v>68</v>
      </c>
      <c r="F104" s="72">
        <v>1297760</v>
      </c>
      <c r="J104" s="96"/>
    </row>
    <row r="105" spans="1:10" ht="26.25" customHeight="1">
      <c r="A105" s="53" t="s">
        <v>299</v>
      </c>
      <c r="B105" s="23" t="s">
        <v>304</v>
      </c>
      <c r="C105" s="33" t="s">
        <v>2</v>
      </c>
      <c r="D105" s="25" t="s">
        <v>4</v>
      </c>
      <c r="E105" s="29"/>
      <c r="F105" s="66">
        <f>F108+F109+F106+F107</f>
        <v>763000</v>
      </c>
      <c r="J105" s="96"/>
    </row>
    <row r="106" spans="1:10" ht="19.5" customHeight="1" hidden="1">
      <c r="A106" s="50" t="s">
        <v>288</v>
      </c>
      <c r="B106" s="9" t="s">
        <v>304</v>
      </c>
      <c r="C106" s="10" t="s">
        <v>2</v>
      </c>
      <c r="D106" s="9" t="s">
        <v>4</v>
      </c>
      <c r="E106" s="14" t="s">
        <v>58</v>
      </c>
      <c r="F106" s="72"/>
      <c r="J106" s="96"/>
    </row>
    <row r="107" spans="1:10" ht="26.25" customHeight="1" hidden="1">
      <c r="A107" s="50" t="s">
        <v>160</v>
      </c>
      <c r="B107" s="9" t="s">
        <v>304</v>
      </c>
      <c r="C107" s="10" t="s">
        <v>2</v>
      </c>
      <c r="D107" s="9" t="s">
        <v>4</v>
      </c>
      <c r="E107" s="14" t="s">
        <v>159</v>
      </c>
      <c r="F107" s="72"/>
      <c r="J107" s="96"/>
    </row>
    <row r="108" spans="1:10" ht="23.25" customHeight="1">
      <c r="A108" s="50" t="s">
        <v>61</v>
      </c>
      <c r="B108" s="9" t="s">
        <v>304</v>
      </c>
      <c r="C108" s="10" t="s">
        <v>2</v>
      </c>
      <c r="D108" s="9" t="s">
        <v>4</v>
      </c>
      <c r="E108" s="14" t="s">
        <v>35</v>
      </c>
      <c r="F108" s="72">
        <v>763000</v>
      </c>
      <c r="J108" s="96"/>
    </row>
    <row r="109" spans="1:10" ht="16.5" customHeight="1">
      <c r="A109" s="56" t="s">
        <v>67</v>
      </c>
      <c r="B109" s="9" t="s">
        <v>304</v>
      </c>
      <c r="C109" s="10" t="s">
        <v>2</v>
      </c>
      <c r="D109" s="9" t="s">
        <v>4</v>
      </c>
      <c r="E109" s="14" t="s">
        <v>68</v>
      </c>
      <c r="F109" s="72"/>
      <c r="J109" s="96"/>
    </row>
    <row r="110" spans="1:10" ht="15.75">
      <c r="A110" s="48" t="s">
        <v>289</v>
      </c>
      <c r="B110" s="23" t="s">
        <v>166</v>
      </c>
      <c r="C110" s="33" t="s">
        <v>2</v>
      </c>
      <c r="D110" s="25" t="s">
        <v>14</v>
      </c>
      <c r="E110" s="23"/>
      <c r="F110" s="133">
        <f>F112</f>
        <v>20000000</v>
      </c>
      <c r="G110" s="16"/>
      <c r="J110" s="96"/>
    </row>
    <row r="111" spans="1:10" ht="27" customHeight="1">
      <c r="A111" s="55" t="s">
        <v>89</v>
      </c>
      <c r="B111" s="23" t="s">
        <v>166</v>
      </c>
      <c r="C111" s="33" t="s">
        <v>2</v>
      </c>
      <c r="D111" s="25" t="s">
        <v>14</v>
      </c>
      <c r="E111" s="9"/>
      <c r="F111" s="121">
        <f>F112</f>
        <v>20000000</v>
      </c>
      <c r="G111" s="16"/>
      <c r="J111" s="96"/>
    </row>
    <row r="112" spans="1:10" ht="39.75" customHeight="1">
      <c r="A112" s="50" t="s">
        <v>65</v>
      </c>
      <c r="B112" s="9" t="s">
        <v>166</v>
      </c>
      <c r="C112" s="18" t="s">
        <v>2</v>
      </c>
      <c r="D112" s="24" t="s">
        <v>14</v>
      </c>
      <c r="E112" s="9" t="s">
        <v>66</v>
      </c>
      <c r="F112" s="121">
        <v>20000000</v>
      </c>
      <c r="J112" s="96"/>
    </row>
    <row r="113" spans="1:10" ht="39.75" customHeight="1">
      <c r="A113" s="65" t="s">
        <v>345</v>
      </c>
      <c r="B113" s="26" t="s">
        <v>365</v>
      </c>
      <c r="C113" s="43" t="s">
        <v>2</v>
      </c>
      <c r="D113" s="26" t="s">
        <v>14</v>
      </c>
      <c r="E113" s="26"/>
      <c r="F113" s="191">
        <f>F114</f>
        <v>752000</v>
      </c>
      <c r="J113" s="96"/>
    </row>
    <row r="114" spans="1:10" ht="39.75" customHeight="1">
      <c r="A114" s="50" t="s">
        <v>65</v>
      </c>
      <c r="B114" s="14" t="s">
        <v>365</v>
      </c>
      <c r="C114" s="13" t="s">
        <v>2</v>
      </c>
      <c r="D114" s="14" t="s">
        <v>14</v>
      </c>
      <c r="E114" s="14" t="s">
        <v>66</v>
      </c>
      <c r="F114" s="192">
        <v>752000</v>
      </c>
      <c r="J114" s="96"/>
    </row>
    <row r="115" spans="1:10" ht="39.75" customHeight="1">
      <c r="A115" s="65" t="s">
        <v>360</v>
      </c>
      <c r="B115" s="26" t="s">
        <v>366</v>
      </c>
      <c r="C115" s="43" t="s">
        <v>2</v>
      </c>
      <c r="D115" s="26" t="s">
        <v>14</v>
      </c>
      <c r="E115" s="26"/>
      <c r="F115" s="191">
        <f>F116</f>
        <v>0</v>
      </c>
      <c r="J115" s="96"/>
    </row>
    <row r="116" spans="1:10" ht="39.75" customHeight="1">
      <c r="A116" s="50" t="s">
        <v>65</v>
      </c>
      <c r="B116" s="14" t="s">
        <v>366</v>
      </c>
      <c r="C116" s="13" t="s">
        <v>2</v>
      </c>
      <c r="D116" s="14" t="s">
        <v>14</v>
      </c>
      <c r="E116" s="14" t="s">
        <v>66</v>
      </c>
      <c r="F116" s="192">
        <v>0</v>
      </c>
      <c r="J116" s="96"/>
    </row>
    <row r="117" spans="1:10" ht="31.5" customHeight="1">
      <c r="A117" s="53" t="s">
        <v>302</v>
      </c>
      <c r="B117" s="26" t="s">
        <v>303</v>
      </c>
      <c r="C117" s="33" t="s">
        <v>2</v>
      </c>
      <c r="D117" s="25" t="s">
        <v>14</v>
      </c>
      <c r="E117" s="23"/>
      <c r="F117" s="175">
        <f>F118</f>
        <v>2665000</v>
      </c>
      <c r="J117" s="96"/>
    </row>
    <row r="118" spans="1:10" ht="39.75" customHeight="1">
      <c r="A118" s="50" t="s">
        <v>65</v>
      </c>
      <c r="B118" s="14" t="s">
        <v>303</v>
      </c>
      <c r="C118" s="18" t="s">
        <v>2</v>
      </c>
      <c r="D118" s="24" t="s">
        <v>14</v>
      </c>
      <c r="E118" s="9" t="s">
        <v>68</v>
      </c>
      <c r="F118" s="174">
        <v>2665000</v>
      </c>
      <c r="J118" s="96"/>
    </row>
    <row r="119" spans="1:10" ht="15">
      <c r="A119" s="48" t="s">
        <v>290</v>
      </c>
      <c r="B119" s="23"/>
      <c r="C119" s="140" t="s">
        <v>2</v>
      </c>
      <c r="D119" s="7" t="s">
        <v>5</v>
      </c>
      <c r="E119" s="7"/>
      <c r="F119" s="69">
        <f>F120+F128</f>
        <v>12402400</v>
      </c>
      <c r="J119" s="96"/>
    </row>
    <row r="120" spans="1:10" ht="25.5">
      <c r="A120" s="137" t="s">
        <v>90</v>
      </c>
      <c r="B120" s="17" t="s">
        <v>168</v>
      </c>
      <c r="C120" s="19" t="s">
        <v>2</v>
      </c>
      <c r="D120" s="17" t="s">
        <v>5</v>
      </c>
      <c r="E120" s="17"/>
      <c r="F120" s="145">
        <f>SUM(F121:F127)</f>
        <v>12372400</v>
      </c>
      <c r="J120" s="96"/>
    </row>
    <row r="121" spans="1:10" ht="15">
      <c r="A121" s="50" t="s">
        <v>158</v>
      </c>
      <c r="B121" s="9" t="s">
        <v>168</v>
      </c>
      <c r="C121" s="18" t="s">
        <v>2</v>
      </c>
      <c r="D121" s="9" t="s">
        <v>5</v>
      </c>
      <c r="E121" s="14" t="s">
        <v>58</v>
      </c>
      <c r="F121" s="149">
        <f>7165000+1260000</f>
        <v>8425000</v>
      </c>
      <c r="J121" s="96"/>
    </row>
    <row r="122" spans="1:10" ht="15">
      <c r="A122" s="50" t="s">
        <v>59</v>
      </c>
      <c r="B122" s="9" t="s">
        <v>168</v>
      </c>
      <c r="C122" s="18" t="s">
        <v>2</v>
      </c>
      <c r="D122" s="9" t="s">
        <v>5</v>
      </c>
      <c r="E122" s="14" t="s">
        <v>60</v>
      </c>
      <c r="F122" s="149">
        <v>304000</v>
      </c>
      <c r="J122" s="96"/>
    </row>
    <row r="123" spans="1:10" ht="31.5" customHeight="1">
      <c r="A123" s="50" t="s">
        <v>160</v>
      </c>
      <c r="B123" s="9" t="s">
        <v>168</v>
      </c>
      <c r="C123" s="18" t="s">
        <v>2</v>
      </c>
      <c r="D123" s="9" t="s">
        <v>5</v>
      </c>
      <c r="E123" s="14" t="s">
        <v>159</v>
      </c>
      <c r="F123" s="149">
        <f>2187600+381000</f>
        <v>2568600</v>
      </c>
      <c r="J123" s="96"/>
    </row>
    <row r="124" spans="1:10" ht="27.75" customHeight="1">
      <c r="A124" s="50" t="s">
        <v>61</v>
      </c>
      <c r="B124" s="9" t="s">
        <v>168</v>
      </c>
      <c r="C124" s="18" t="s">
        <v>2</v>
      </c>
      <c r="D124" s="9" t="s">
        <v>5</v>
      </c>
      <c r="E124" s="14" t="s">
        <v>35</v>
      </c>
      <c r="F124" s="51">
        <v>1029400</v>
      </c>
      <c r="J124" s="96"/>
    </row>
    <row r="125" spans="1:10" ht="15">
      <c r="A125" s="50" t="s">
        <v>53</v>
      </c>
      <c r="B125" s="9" t="s">
        <v>168</v>
      </c>
      <c r="C125" s="18" t="s">
        <v>2</v>
      </c>
      <c r="D125" s="9" t="s">
        <v>5</v>
      </c>
      <c r="E125" s="9" t="s">
        <v>54</v>
      </c>
      <c r="F125" s="51">
        <v>2400</v>
      </c>
      <c r="J125" s="96"/>
    </row>
    <row r="126" spans="1:10" ht="15">
      <c r="A126" s="50" t="s">
        <v>55</v>
      </c>
      <c r="B126" s="9" t="s">
        <v>168</v>
      </c>
      <c r="C126" s="18" t="s">
        <v>2</v>
      </c>
      <c r="D126" s="9" t="s">
        <v>5</v>
      </c>
      <c r="E126" s="9" t="s">
        <v>56</v>
      </c>
      <c r="F126" s="51">
        <v>27000</v>
      </c>
      <c r="J126" s="96"/>
    </row>
    <row r="127" spans="1:10" ht="15">
      <c r="A127" s="50" t="s">
        <v>271</v>
      </c>
      <c r="B127" s="9" t="s">
        <v>168</v>
      </c>
      <c r="C127" s="18" t="s">
        <v>2</v>
      </c>
      <c r="D127" s="9" t="s">
        <v>5</v>
      </c>
      <c r="E127" s="9" t="s">
        <v>270</v>
      </c>
      <c r="F127" s="51">
        <v>16000</v>
      </c>
      <c r="J127" s="96"/>
    </row>
    <row r="128" spans="1:10" ht="38.25">
      <c r="A128" s="55" t="s">
        <v>115</v>
      </c>
      <c r="B128" s="23" t="s">
        <v>169</v>
      </c>
      <c r="C128" s="33" t="s">
        <v>2</v>
      </c>
      <c r="D128" s="23" t="s">
        <v>5</v>
      </c>
      <c r="E128" s="23"/>
      <c r="F128" s="66">
        <f>SUM(F129:F131)</f>
        <v>30000</v>
      </c>
      <c r="J128" s="96"/>
    </row>
    <row r="129" spans="1:10" ht="15">
      <c r="A129" s="50" t="s">
        <v>59</v>
      </c>
      <c r="B129" s="9" t="s">
        <v>169</v>
      </c>
      <c r="C129" s="18" t="s">
        <v>2</v>
      </c>
      <c r="D129" s="24" t="s">
        <v>5</v>
      </c>
      <c r="E129" s="9" t="s">
        <v>60</v>
      </c>
      <c r="F129" s="51">
        <v>2020</v>
      </c>
      <c r="J129" s="96"/>
    </row>
    <row r="130" spans="1:10" ht="25.5">
      <c r="A130" s="50" t="s">
        <v>61</v>
      </c>
      <c r="B130" s="9" t="s">
        <v>169</v>
      </c>
      <c r="C130" s="18" t="s">
        <v>2</v>
      </c>
      <c r="D130" s="24" t="s">
        <v>5</v>
      </c>
      <c r="E130" s="9" t="s">
        <v>35</v>
      </c>
      <c r="F130" s="51">
        <v>6100</v>
      </c>
      <c r="J130" s="96"/>
    </row>
    <row r="131" spans="1:10" ht="23.25" customHeight="1">
      <c r="A131" s="202" t="s">
        <v>67</v>
      </c>
      <c r="B131" s="203" t="s">
        <v>169</v>
      </c>
      <c r="C131" s="204" t="s">
        <v>2</v>
      </c>
      <c r="D131" s="204" t="s">
        <v>5</v>
      </c>
      <c r="E131" s="203" t="s">
        <v>68</v>
      </c>
      <c r="F131" s="205">
        <v>21880</v>
      </c>
      <c r="J131" s="96"/>
    </row>
    <row r="132" spans="1:10" ht="43.5" customHeight="1">
      <c r="A132" s="60" t="s">
        <v>117</v>
      </c>
      <c r="B132" s="31" t="s">
        <v>237</v>
      </c>
      <c r="C132" s="31"/>
      <c r="D132" s="31"/>
      <c r="E132" s="31"/>
      <c r="F132" s="47">
        <f>F133</f>
        <v>1751800</v>
      </c>
      <c r="J132" s="96"/>
    </row>
    <row r="133" spans="1:10" ht="36" customHeight="1">
      <c r="A133" s="99" t="s">
        <v>280</v>
      </c>
      <c r="B133" s="82" t="s">
        <v>238</v>
      </c>
      <c r="C133" s="82"/>
      <c r="D133" s="82"/>
      <c r="E133" s="82"/>
      <c r="F133" s="83">
        <f>F134+F138+F140</f>
        <v>1751800</v>
      </c>
      <c r="J133" s="96"/>
    </row>
    <row r="134" spans="1:10" ht="19.5" customHeight="1">
      <c r="A134" s="100" t="s">
        <v>239</v>
      </c>
      <c r="B134" s="23" t="s">
        <v>182</v>
      </c>
      <c r="C134" s="33" t="s">
        <v>2</v>
      </c>
      <c r="D134" s="25" t="s">
        <v>2</v>
      </c>
      <c r="E134" s="101"/>
      <c r="F134" s="102">
        <f>SUM(F135:F137)</f>
        <v>245100</v>
      </c>
      <c r="H134" s="27"/>
      <c r="J134" s="96"/>
    </row>
    <row r="135" spans="1:10" ht="18" customHeight="1">
      <c r="A135" s="50" t="s">
        <v>158</v>
      </c>
      <c r="B135" s="9" t="s">
        <v>182</v>
      </c>
      <c r="C135" s="18" t="s">
        <v>2</v>
      </c>
      <c r="D135" s="24" t="s">
        <v>2</v>
      </c>
      <c r="E135" s="126" t="s">
        <v>58</v>
      </c>
      <c r="F135" s="146">
        <v>188080</v>
      </c>
      <c r="J135" s="96"/>
    </row>
    <row r="136" spans="1:10" ht="25.5" customHeight="1">
      <c r="A136" s="50" t="s">
        <v>160</v>
      </c>
      <c r="B136" s="9" t="s">
        <v>182</v>
      </c>
      <c r="C136" s="18" t="s">
        <v>2</v>
      </c>
      <c r="D136" s="24" t="s">
        <v>2</v>
      </c>
      <c r="E136" s="126" t="s">
        <v>159</v>
      </c>
      <c r="F136" s="146">
        <v>57020</v>
      </c>
      <c r="J136" s="96"/>
    </row>
    <row r="137" spans="1:10" ht="16.5" customHeight="1">
      <c r="A137" s="56" t="s">
        <v>67</v>
      </c>
      <c r="B137" s="9" t="s">
        <v>182</v>
      </c>
      <c r="C137" s="18" t="s">
        <v>2</v>
      </c>
      <c r="D137" s="24" t="s">
        <v>2</v>
      </c>
      <c r="E137" s="127">
        <v>612</v>
      </c>
      <c r="F137" s="146">
        <v>0</v>
      </c>
      <c r="J137" s="96"/>
    </row>
    <row r="138" spans="1:10" ht="17.25" customHeight="1">
      <c r="A138" s="112" t="s">
        <v>274</v>
      </c>
      <c r="B138" s="23" t="s">
        <v>305</v>
      </c>
      <c r="C138" s="33" t="s">
        <v>2</v>
      </c>
      <c r="D138" s="25" t="s">
        <v>2</v>
      </c>
      <c r="E138" s="127"/>
      <c r="F138" s="147">
        <f>F139</f>
        <v>1356000</v>
      </c>
      <c r="J138" s="96"/>
    </row>
    <row r="139" spans="1:10" ht="23.25" customHeight="1">
      <c r="A139" s="111" t="s">
        <v>61</v>
      </c>
      <c r="B139" s="9" t="s">
        <v>305</v>
      </c>
      <c r="C139" s="18" t="s">
        <v>2</v>
      </c>
      <c r="D139" s="24" t="s">
        <v>2</v>
      </c>
      <c r="E139" s="127">
        <v>244</v>
      </c>
      <c r="F139" s="64">
        <v>1356000</v>
      </c>
      <c r="J139" s="96"/>
    </row>
    <row r="140" spans="1:10" ht="20.25" customHeight="1">
      <c r="A140" s="108" t="s">
        <v>268</v>
      </c>
      <c r="B140" s="23" t="s">
        <v>306</v>
      </c>
      <c r="C140" s="33" t="s">
        <v>2</v>
      </c>
      <c r="D140" s="25" t="s">
        <v>2</v>
      </c>
      <c r="E140" s="18"/>
      <c r="F140" s="109">
        <f>F141</f>
        <v>150700</v>
      </c>
      <c r="J140" s="96"/>
    </row>
    <row r="141" spans="1:10" ht="25.5" customHeight="1">
      <c r="A141" s="50" t="s">
        <v>61</v>
      </c>
      <c r="B141" s="9" t="s">
        <v>306</v>
      </c>
      <c r="C141" s="18" t="s">
        <v>2</v>
      </c>
      <c r="D141" s="24" t="s">
        <v>2</v>
      </c>
      <c r="E141" s="9" t="s">
        <v>35</v>
      </c>
      <c r="F141" s="51">
        <v>150700</v>
      </c>
      <c r="J141" s="96"/>
    </row>
    <row r="142" spans="1:10" ht="33.75" customHeight="1">
      <c r="A142" s="60" t="s">
        <v>118</v>
      </c>
      <c r="B142" s="31" t="s">
        <v>138</v>
      </c>
      <c r="C142" s="31"/>
      <c r="D142" s="31"/>
      <c r="E142" s="31"/>
      <c r="F142" s="83">
        <f>F143</f>
        <v>922642</v>
      </c>
      <c r="J142" s="96"/>
    </row>
    <row r="143" spans="1:10" ht="36.75" customHeight="1">
      <c r="A143" s="92" t="s">
        <v>240</v>
      </c>
      <c r="B143" s="82" t="s">
        <v>174</v>
      </c>
      <c r="C143" s="82"/>
      <c r="D143" s="82"/>
      <c r="E143" s="82"/>
      <c r="F143" s="83">
        <f>F144</f>
        <v>922642</v>
      </c>
      <c r="J143" s="96"/>
    </row>
    <row r="144" spans="1:10" ht="28.5" customHeight="1">
      <c r="A144" s="55" t="s">
        <v>116</v>
      </c>
      <c r="B144" s="23" t="s">
        <v>178</v>
      </c>
      <c r="C144" s="33" t="s">
        <v>2</v>
      </c>
      <c r="D144" s="23" t="s">
        <v>5</v>
      </c>
      <c r="E144" s="23"/>
      <c r="F144" s="66">
        <f>+F145+F146</f>
        <v>922642</v>
      </c>
      <c r="J144" s="96"/>
    </row>
    <row r="145" spans="1:10" ht="28.5" customHeight="1">
      <c r="A145" s="50" t="s">
        <v>61</v>
      </c>
      <c r="B145" s="9" t="s">
        <v>178</v>
      </c>
      <c r="C145" s="18" t="s">
        <v>2</v>
      </c>
      <c r="D145" s="9" t="s">
        <v>5</v>
      </c>
      <c r="E145" s="9" t="s">
        <v>35</v>
      </c>
      <c r="F145" s="51">
        <v>827642</v>
      </c>
      <c r="J145" s="96"/>
    </row>
    <row r="146" spans="1:10" ht="24" customHeight="1">
      <c r="A146" s="202" t="s">
        <v>67</v>
      </c>
      <c r="B146" s="203" t="s">
        <v>178</v>
      </c>
      <c r="C146" s="204" t="s">
        <v>2</v>
      </c>
      <c r="D146" s="203" t="s">
        <v>5</v>
      </c>
      <c r="E146" s="203" t="s">
        <v>68</v>
      </c>
      <c r="F146" s="205">
        <v>95000</v>
      </c>
      <c r="J146" s="96"/>
    </row>
    <row r="147" spans="1:10" ht="31.5" customHeight="1">
      <c r="A147" s="60" t="s">
        <v>6</v>
      </c>
      <c r="B147" s="31" t="s">
        <v>176</v>
      </c>
      <c r="C147" s="31"/>
      <c r="D147" s="31"/>
      <c r="E147" s="31"/>
      <c r="F147" s="83">
        <f>F150</f>
        <v>100000</v>
      </c>
      <c r="H147" s="27"/>
      <c r="J147" s="96"/>
    </row>
    <row r="148" spans="1:10" ht="43.5" customHeight="1">
      <c r="A148" s="104" t="s">
        <v>175</v>
      </c>
      <c r="B148" s="82" t="s">
        <v>177</v>
      </c>
      <c r="C148" s="82"/>
      <c r="D148" s="82"/>
      <c r="E148" s="82"/>
      <c r="F148" s="83">
        <f>F147</f>
        <v>100000</v>
      </c>
      <c r="J148" s="96"/>
    </row>
    <row r="149" spans="1:10" ht="25.5" customHeight="1">
      <c r="A149" s="103" t="s">
        <v>241</v>
      </c>
      <c r="B149" s="23" t="s">
        <v>179</v>
      </c>
      <c r="C149" s="33" t="s">
        <v>2</v>
      </c>
      <c r="D149" s="23" t="s">
        <v>5</v>
      </c>
      <c r="E149" s="101"/>
      <c r="F149" s="102">
        <f>SUM(F150:F150)</f>
        <v>100000</v>
      </c>
      <c r="J149" s="96"/>
    </row>
    <row r="150" spans="1:10" ht="25.5">
      <c r="A150" s="50" t="s">
        <v>61</v>
      </c>
      <c r="B150" s="9" t="s">
        <v>179</v>
      </c>
      <c r="C150" s="18" t="s">
        <v>2</v>
      </c>
      <c r="D150" s="9" t="s">
        <v>5</v>
      </c>
      <c r="E150" s="9" t="s">
        <v>35</v>
      </c>
      <c r="F150" s="51">
        <v>100000</v>
      </c>
      <c r="J150" s="96"/>
    </row>
    <row r="151" spans="1:10" ht="18.75" customHeight="1">
      <c r="A151" s="57" t="s">
        <v>102</v>
      </c>
      <c r="B151" s="21" t="s">
        <v>172</v>
      </c>
      <c r="C151" s="42"/>
      <c r="D151" s="21"/>
      <c r="E151" s="21"/>
      <c r="F151" s="58">
        <f>F152</f>
        <v>15796000</v>
      </c>
      <c r="J151" s="96"/>
    </row>
    <row r="152" spans="1:10" ht="31.5" customHeight="1">
      <c r="A152" s="81" t="s">
        <v>170</v>
      </c>
      <c r="B152" s="89" t="s">
        <v>171</v>
      </c>
      <c r="C152" s="90"/>
      <c r="D152" s="89"/>
      <c r="E152" s="89"/>
      <c r="F152" s="91">
        <f>F153+F157</f>
        <v>15796000</v>
      </c>
      <c r="J152" s="96"/>
    </row>
    <row r="153" spans="1:10" ht="41.25" customHeight="1">
      <c r="A153" s="55" t="s">
        <v>78</v>
      </c>
      <c r="B153" s="23" t="s">
        <v>173</v>
      </c>
      <c r="C153" s="33" t="s">
        <v>13</v>
      </c>
      <c r="D153" s="25" t="s">
        <v>24</v>
      </c>
      <c r="E153" s="25"/>
      <c r="F153" s="66">
        <f>SUM(F154:F156)</f>
        <v>7900000</v>
      </c>
      <c r="H153" s="27"/>
      <c r="J153" s="96"/>
    </row>
    <row r="154" spans="1:10" ht="18.75" customHeight="1">
      <c r="A154" s="50" t="s">
        <v>34</v>
      </c>
      <c r="B154" s="9" t="s">
        <v>173</v>
      </c>
      <c r="C154" s="18" t="s">
        <v>13</v>
      </c>
      <c r="D154" s="24" t="s">
        <v>24</v>
      </c>
      <c r="E154" s="24" t="s">
        <v>35</v>
      </c>
      <c r="F154" s="51">
        <v>138000</v>
      </c>
      <c r="J154" s="96"/>
    </row>
    <row r="155" spans="1:10" ht="24.75" customHeight="1">
      <c r="A155" s="56" t="s">
        <v>41</v>
      </c>
      <c r="B155" s="9" t="s">
        <v>173</v>
      </c>
      <c r="C155" s="18" t="s">
        <v>13</v>
      </c>
      <c r="D155" s="24" t="s">
        <v>24</v>
      </c>
      <c r="E155" s="24" t="s">
        <v>42</v>
      </c>
      <c r="F155" s="51">
        <v>7362000</v>
      </c>
      <c r="J155" s="96"/>
    </row>
    <row r="156" spans="1:10" ht="15.75" customHeight="1">
      <c r="A156" s="56" t="s">
        <v>67</v>
      </c>
      <c r="B156" s="9" t="s">
        <v>173</v>
      </c>
      <c r="C156" s="18" t="s">
        <v>79</v>
      </c>
      <c r="D156" s="24" t="s">
        <v>24</v>
      </c>
      <c r="E156" s="24" t="s">
        <v>68</v>
      </c>
      <c r="F156" s="51">
        <v>400000</v>
      </c>
      <c r="J156" s="96"/>
    </row>
    <row r="157" spans="1:10" ht="27" customHeight="1">
      <c r="A157" s="55" t="s">
        <v>307</v>
      </c>
      <c r="B157" s="23" t="s">
        <v>308</v>
      </c>
      <c r="C157" s="33" t="s">
        <v>13</v>
      </c>
      <c r="D157" s="25" t="s">
        <v>14</v>
      </c>
      <c r="E157" s="24"/>
      <c r="F157" s="66">
        <f>F158+F159</f>
        <v>7896000</v>
      </c>
      <c r="J157" s="96"/>
    </row>
    <row r="158" spans="1:10" ht="22.5" customHeight="1">
      <c r="A158" s="56" t="s">
        <v>119</v>
      </c>
      <c r="B158" s="9" t="s">
        <v>308</v>
      </c>
      <c r="C158" s="18" t="s">
        <v>13</v>
      </c>
      <c r="D158" s="24" t="s">
        <v>14</v>
      </c>
      <c r="E158" s="24" t="s">
        <v>120</v>
      </c>
      <c r="F158" s="51">
        <v>3478480</v>
      </c>
      <c r="J158" s="96"/>
    </row>
    <row r="159" spans="1:10" ht="21.75" customHeight="1">
      <c r="A159" s="56" t="s">
        <v>67</v>
      </c>
      <c r="B159" s="9" t="s">
        <v>308</v>
      </c>
      <c r="C159" s="18" t="s">
        <v>13</v>
      </c>
      <c r="D159" s="24" t="s">
        <v>14</v>
      </c>
      <c r="E159" s="24" t="s">
        <v>68</v>
      </c>
      <c r="F159" s="51">
        <v>4417520</v>
      </c>
      <c r="J159" s="96"/>
    </row>
    <row r="160" spans="1:10" ht="28.5" customHeight="1">
      <c r="A160" s="61" t="s">
        <v>26</v>
      </c>
      <c r="B160" s="6" t="s">
        <v>139</v>
      </c>
      <c r="C160" s="6"/>
      <c r="D160" s="6"/>
      <c r="E160" s="6"/>
      <c r="F160" s="62">
        <f>F162</f>
        <v>120000</v>
      </c>
      <c r="J160" s="96"/>
    </row>
    <row r="161" spans="1:10" ht="33" customHeight="1">
      <c r="A161" s="93" t="s">
        <v>180</v>
      </c>
      <c r="B161" s="129" t="s">
        <v>181</v>
      </c>
      <c r="C161" s="129"/>
      <c r="D161" s="129"/>
      <c r="E161" s="129"/>
      <c r="F161" s="169">
        <f>F162</f>
        <v>120000</v>
      </c>
      <c r="H161" s="98"/>
      <c r="J161" s="96"/>
    </row>
    <row r="162" spans="1:10" ht="18.75" customHeight="1">
      <c r="A162" s="87" t="s">
        <v>70</v>
      </c>
      <c r="B162" s="32" t="s">
        <v>183</v>
      </c>
      <c r="C162" s="86"/>
      <c r="D162" s="84"/>
      <c r="E162" s="84"/>
      <c r="F162" s="85">
        <f>F163+F164</f>
        <v>120000</v>
      </c>
      <c r="J162" s="96"/>
    </row>
    <row r="163" spans="1:10" ht="25.5">
      <c r="A163" s="50" t="s">
        <v>61</v>
      </c>
      <c r="B163" s="9" t="s">
        <v>183</v>
      </c>
      <c r="C163" s="37" t="s">
        <v>2</v>
      </c>
      <c r="D163" s="9" t="s">
        <v>2</v>
      </c>
      <c r="E163" s="14" t="s">
        <v>35</v>
      </c>
      <c r="F163" s="51">
        <v>90000</v>
      </c>
      <c r="J163" s="96"/>
    </row>
    <row r="164" spans="1:10" ht="19.5" customHeight="1">
      <c r="A164" s="50" t="s">
        <v>292</v>
      </c>
      <c r="B164" s="9" t="s">
        <v>183</v>
      </c>
      <c r="C164" s="37" t="s">
        <v>2</v>
      </c>
      <c r="D164" s="9" t="s">
        <v>2</v>
      </c>
      <c r="E164" s="14" t="s">
        <v>293</v>
      </c>
      <c r="F164" s="51">
        <v>30000</v>
      </c>
      <c r="J164" s="96"/>
    </row>
    <row r="165" spans="1:10" ht="29.25" customHeight="1">
      <c r="A165" s="61" t="s">
        <v>7</v>
      </c>
      <c r="B165" s="6" t="s">
        <v>140</v>
      </c>
      <c r="C165" s="6"/>
      <c r="D165" s="6"/>
      <c r="E165" s="6"/>
      <c r="F165" s="62">
        <f>F167+F177+F166+F181+F183</f>
        <v>19689135</v>
      </c>
      <c r="J165" s="96"/>
    </row>
    <row r="166" spans="1:10" ht="40.5" customHeight="1">
      <c r="A166" s="124" t="s">
        <v>277</v>
      </c>
      <c r="B166" s="90" t="s">
        <v>278</v>
      </c>
      <c r="C166" s="6"/>
      <c r="D166" s="6"/>
      <c r="E166" s="6"/>
      <c r="F166" s="122"/>
      <c r="J166" s="96"/>
    </row>
    <row r="167" spans="1:10" ht="49.5" customHeight="1">
      <c r="A167" s="57" t="s">
        <v>8</v>
      </c>
      <c r="B167" s="21" t="s">
        <v>141</v>
      </c>
      <c r="C167" s="42"/>
      <c r="D167" s="21"/>
      <c r="E167" s="21"/>
      <c r="F167" s="58">
        <f>F168</f>
        <v>14294445</v>
      </c>
      <c r="H167" s="27"/>
      <c r="J167" s="96"/>
    </row>
    <row r="168" spans="1:10" ht="29.25" customHeight="1">
      <c r="A168" s="95" t="s">
        <v>281</v>
      </c>
      <c r="B168" s="89" t="s">
        <v>184</v>
      </c>
      <c r="C168" s="90"/>
      <c r="D168" s="89"/>
      <c r="E168" s="89"/>
      <c r="F168" s="91">
        <f>F169+F174+F171</f>
        <v>14294445</v>
      </c>
      <c r="H168" s="27"/>
      <c r="J168" s="96"/>
    </row>
    <row r="169" spans="1:10" ht="15">
      <c r="A169" s="55" t="s">
        <v>91</v>
      </c>
      <c r="B169" s="23" t="s">
        <v>185</v>
      </c>
      <c r="C169" s="28" t="s">
        <v>9</v>
      </c>
      <c r="D169" s="23" t="s">
        <v>3</v>
      </c>
      <c r="E169" s="23"/>
      <c r="F169" s="148">
        <f>SUM(F170:F170)</f>
        <v>8600000</v>
      </c>
      <c r="J169" s="96"/>
    </row>
    <row r="170" spans="1:10" ht="39.75" customHeight="1">
      <c r="A170" s="50" t="s">
        <v>65</v>
      </c>
      <c r="B170" s="9" t="s">
        <v>185</v>
      </c>
      <c r="C170" s="123" t="s">
        <v>9</v>
      </c>
      <c r="D170" s="14" t="s">
        <v>3</v>
      </c>
      <c r="E170" s="14" t="s">
        <v>66</v>
      </c>
      <c r="F170" s="149">
        <v>8600000</v>
      </c>
      <c r="H170" s="27"/>
      <c r="J170" s="96"/>
    </row>
    <row r="171" spans="1:10" ht="39.75" customHeight="1">
      <c r="A171" s="65" t="s">
        <v>346</v>
      </c>
      <c r="B171" s="26" t="s">
        <v>347</v>
      </c>
      <c r="C171" s="123" t="s">
        <v>9</v>
      </c>
      <c r="D171" s="14" t="s">
        <v>3</v>
      </c>
      <c r="E171" s="14"/>
      <c r="F171" s="149">
        <f>F172+F173</f>
        <v>2901000</v>
      </c>
      <c r="H171" s="27"/>
      <c r="J171" s="96"/>
    </row>
    <row r="172" spans="1:10" ht="18" customHeight="1">
      <c r="A172" s="50" t="s">
        <v>341</v>
      </c>
      <c r="B172" s="14" t="s">
        <v>347</v>
      </c>
      <c r="C172" s="123" t="s">
        <v>9</v>
      </c>
      <c r="D172" s="14" t="s">
        <v>3</v>
      </c>
      <c r="E172" s="14" t="s">
        <v>342</v>
      </c>
      <c r="F172" s="149">
        <v>260000</v>
      </c>
      <c r="H172" s="27"/>
      <c r="J172" s="96"/>
    </row>
    <row r="173" spans="1:10" ht="38.25" customHeight="1">
      <c r="A173" s="50" t="s">
        <v>367</v>
      </c>
      <c r="B173" s="14" t="s">
        <v>347</v>
      </c>
      <c r="C173" s="123" t="s">
        <v>9</v>
      </c>
      <c r="D173" s="14" t="s">
        <v>3</v>
      </c>
      <c r="E173" s="14" t="s">
        <v>68</v>
      </c>
      <c r="F173" s="149">
        <v>2641000</v>
      </c>
      <c r="H173" s="27"/>
      <c r="J173" s="96"/>
    </row>
    <row r="174" spans="1:10" ht="39.75" customHeight="1">
      <c r="A174" s="65" t="s">
        <v>252</v>
      </c>
      <c r="B174" s="23" t="s">
        <v>253</v>
      </c>
      <c r="C174" s="43" t="s">
        <v>9</v>
      </c>
      <c r="D174" s="26" t="s">
        <v>3</v>
      </c>
      <c r="E174" s="26"/>
      <c r="F174" s="148">
        <f>F175+F176</f>
        <v>2793445</v>
      </c>
      <c r="J174" s="96"/>
    </row>
    <row r="175" spans="1:10" ht="39.75" customHeight="1">
      <c r="A175" s="50" t="s">
        <v>65</v>
      </c>
      <c r="B175" s="9" t="s">
        <v>253</v>
      </c>
      <c r="C175" s="123" t="s">
        <v>9</v>
      </c>
      <c r="D175" s="14" t="s">
        <v>3</v>
      </c>
      <c r="E175" s="14" t="s">
        <v>66</v>
      </c>
      <c r="F175" s="149">
        <v>2500000</v>
      </c>
      <c r="J175" s="96"/>
    </row>
    <row r="176" spans="1:10" ht="39.75" customHeight="1">
      <c r="A176" s="202" t="s">
        <v>380</v>
      </c>
      <c r="B176" s="203" t="s">
        <v>379</v>
      </c>
      <c r="C176" s="206" t="s">
        <v>9</v>
      </c>
      <c r="D176" s="207" t="s">
        <v>3</v>
      </c>
      <c r="E176" s="207" t="s">
        <v>68</v>
      </c>
      <c r="F176" s="208">
        <v>293445</v>
      </c>
      <c r="J176" s="96"/>
    </row>
    <row r="177" spans="1:10" ht="20.25" customHeight="1">
      <c r="A177" s="57" t="s">
        <v>10</v>
      </c>
      <c r="B177" s="21" t="s">
        <v>187</v>
      </c>
      <c r="C177" s="42"/>
      <c r="D177" s="21"/>
      <c r="E177" s="21"/>
      <c r="F177" s="58">
        <f>F179</f>
        <v>46555</v>
      </c>
      <c r="J177" s="96"/>
    </row>
    <row r="178" spans="1:10" ht="42" customHeight="1">
      <c r="A178" s="94" t="s">
        <v>186</v>
      </c>
      <c r="B178" s="89" t="s">
        <v>188</v>
      </c>
      <c r="C178" s="90"/>
      <c r="D178" s="89"/>
      <c r="E178" s="89"/>
      <c r="F178" s="91">
        <f>F179</f>
        <v>46555</v>
      </c>
      <c r="J178" s="96"/>
    </row>
    <row r="179" spans="1:10" ht="15.75" customHeight="1">
      <c r="A179" s="55" t="s">
        <v>92</v>
      </c>
      <c r="B179" s="23" t="s">
        <v>269</v>
      </c>
      <c r="C179" s="28" t="s">
        <v>9</v>
      </c>
      <c r="D179" s="23" t="s">
        <v>3</v>
      </c>
      <c r="E179" s="23"/>
      <c r="F179" s="54">
        <f>F180</f>
        <v>46555</v>
      </c>
      <c r="J179" s="96"/>
    </row>
    <row r="180" spans="1:10" ht="14.25" customHeight="1">
      <c r="A180" s="50" t="s">
        <v>67</v>
      </c>
      <c r="B180" s="9" t="s">
        <v>269</v>
      </c>
      <c r="C180" s="18" t="s">
        <v>9</v>
      </c>
      <c r="D180" s="15" t="s">
        <v>3</v>
      </c>
      <c r="E180" s="15" t="s">
        <v>68</v>
      </c>
      <c r="F180" s="67">
        <v>46555</v>
      </c>
      <c r="J180" s="96"/>
    </row>
    <row r="181" spans="1:10" ht="17.25" customHeight="1">
      <c r="A181" s="60" t="s">
        <v>11</v>
      </c>
      <c r="B181" s="31" t="s">
        <v>190</v>
      </c>
      <c r="C181" s="42"/>
      <c r="D181" s="21"/>
      <c r="E181" s="21"/>
      <c r="F181" s="58">
        <f>F182</f>
        <v>0</v>
      </c>
      <c r="J181" s="96"/>
    </row>
    <row r="182" spans="1:10" ht="33" customHeight="1">
      <c r="A182" s="104" t="s">
        <v>284</v>
      </c>
      <c r="B182" s="82" t="s">
        <v>189</v>
      </c>
      <c r="C182" s="132"/>
      <c r="D182" s="131"/>
      <c r="E182" s="131"/>
      <c r="F182" s="83">
        <v>0</v>
      </c>
      <c r="J182" s="96"/>
    </row>
    <row r="183" spans="1:10" ht="17.25" customHeight="1">
      <c r="A183" s="104" t="s">
        <v>309</v>
      </c>
      <c r="B183" s="82" t="s">
        <v>310</v>
      </c>
      <c r="C183" s="132"/>
      <c r="D183" s="131"/>
      <c r="E183" s="131"/>
      <c r="F183" s="83">
        <f>F184</f>
        <v>5348135</v>
      </c>
      <c r="J183" s="96"/>
    </row>
    <row r="184" spans="1:10" ht="21" customHeight="1">
      <c r="A184" s="65" t="s">
        <v>285</v>
      </c>
      <c r="B184" s="22" t="s">
        <v>311</v>
      </c>
      <c r="C184" s="28" t="s">
        <v>9</v>
      </c>
      <c r="D184" s="22" t="s">
        <v>3</v>
      </c>
      <c r="E184" s="22"/>
      <c r="F184" s="72">
        <f>F185+F186</f>
        <v>5348135</v>
      </c>
      <c r="H184" s="27"/>
      <c r="J184" s="96"/>
    </row>
    <row r="185" spans="1:10" ht="18.75" customHeight="1">
      <c r="A185" s="50" t="s">
        <v>67</v>
      </c>
      <c r="B185" s="15" t="s">
        <v>378</v>
      </c>
      <c r="C185" s="10" t="s">
        <v>9</v>
      </c>
      <c r="D185" s="15" t="s">
        <v>3</v>
      </c>
      <c r="E185" s="15" t="s">
        <v>68</v>
      </c>
      <c r="F185" s="72">
        <v>3848000</v>
      </c>
      <c r="H185" s="27"/>
      <c r="J185" s="96"/>
    </row>
    <row r="186" spans="1:10" ht="12.75" customHeight="1">
      <c r="A186" s="50" t="s">
        <v>67</v>
      </c>
      <c r="B186" s="15" t="s">
        <v>311</v>
      </c>
      <c r="C186" s="10" t="s">
        <v>9</v>
      </c>
      <c r="D186" s="15" t="s">
        <v>3</v>
      </c>
      <c r="E186" s="15" t="s">
        <v>68</v>
      </c>
      <c r="F186" s="72">
        <v>1500135</v>
      </c>
      <c r="H186" s="27"/>
      <c r="J186" s="96"/>
    </row>
    <row r="187" spans="1:10" ht="15.75">
      <c r="A187" s="61" t="s">
        <v>12</v>
      </c>
      <c r="B187" s="6" t="s">
        <v>142</v>
      </c>
      <c r="C187" s="6"/>
      <c r="D187" s="6"/>
      <c r="E187" s="6"/>
      <c r="F187" s="62">
        <f>F189</f>
        <v>150000</v>
      </c>
      <c r="J187" s="96"/>
    </row>
    <row r="188" spans="1:10" ht="29.25">
      <c r="A188" s="94" t="s">
        <v>191</v>
      </c>
      <c r="B188" s="82" t="s">
        <v>192</v>
      </c>
      <c r="C188" s="82"/>
      <c r="D188" s="82"/>
      <c r="E188" s="82"/>
      <c r="F188" s="83">
        <f>F189</f>
        <v>150000</v>
      </c>
      <c r="J188" s="96"/>
    </row>
    <row r="189" spans="1:10" ht="20.25" customHeight="1">
      <c r="A189" s="50" t="s">
        <v>34</v>
      </c>
      <c r="B189" s="9" t="s">
        <v>193</v>
      </c>
      <c r="C189" s="18" t="s">
        <v>13</v>
      </c>
      <c r="D189" s="24" t="s">
        <v>15</v>
      </c>
      <c r="E189" s="24" t="s">
        <v>35</v>
      </c>
      <c r="F189" s="51">
        <v>150000</v>
      </c>
      <c r="H189" s="27"/>
      <c r="J189" s="96"/>
    </row>
    <row r="190" spans="1:10" ht="31.5">
      <c r="A190" s="61" t="s">
        <v>93</v>
      </c>
      <c r="B190" s="6" t="s">
        <v>143</v>
      </c>
      <c r="C190" s="6"/>
      <c r="D190" s="6"/>
      <c r="E190" s="6"/>
      <c r="F190" s="62">
        <f>F192+F194</f>
        <v>818100</v>
      </c>
      <c r="J190" s="96"/>
    </row>
    <row r="191" spans="1:10" ht="34.5" customHeight="1">
      <c r="A191" s="94" t="s">
        <v>194</v>
      </c>
      <c r="B191" s="82" t="s">
        <v>195</v>
      </c>
      <c r="C191" s="82"/>
      <c r="D191" s="82"/>
      <c r="E191" s="82"/>
      <c r="F191" s="83">
        <f>F192+F194</f>
        <v>818100</v>
      </c>
      <c r="J191" s="96"/>
    </row>
    <row r="192" spans="1:10" ht="30.75" customHeight="1">
      <c r="A192" s="55" t="s">
        <v>94</v>
      </c>
      <c r="B192" s="23" t="s">
        <v>196</v>
      </c>
      <c r="C192" s="28" t="s">
        <v>16</v>
      </c>
      <c r="D192" s="23" t="s">
        <v>17</v>
      </c>
      <c r="E192" s="23"/>
      <c r="F192" s="54">
        <f>F193</f>
        <v>250000</v>
      </c>
      <c r="J192" s="96"/>
    </row>
    <row r="193" spans="1:10" ht="15" customHeight="1">
      <c r="A193" s="50" t="s">
        <v>34</v>
      </c>
      <c r="B193" s="9" t="s">
        <v>196</v>
      </c>
      <c r="C193" s="10" t="s">
        <v>16</v>
      </c>
      <c r="D193" s="9" t="s">
        <v>17</v>
      </c>
      <c r="E193" s="9" t="s">
        <v>35</v>
      </c>
      <c r="F193" s="51">
        <v>250000</v>
      </c>
      <c r="I193" s="27"/>
      <c r="J193" s="96"/>
    </row>
    <row r="194" spans="1:10" ht="15" customHeight="1">
      <c r="A194" s="55" t="s">
        <v>95</v>
      </c>
      <c r="B194" s="23" t="s">
        <v>197</v>
      </c>
      <c r="C194" s="28" t="s">
        <v>16</v>
      </c>
      <c r="D194" s="23" t="s">
        <v>17</v>
      </c>
      <c r="E194" s="23"/>
      <c r="F194" s="54">
        <f>F195</f>
        <v>568100</v>
      </c>
      <c r="J194" s="96"/>
    </row>
    <row r="195" spans="1:10" ht="21.75" customHeight="1">
      <c r="A195" s="50" t="s">
        <v>34</v>
      </c>
      <c r="B195" s="9" t="s">
        <v>197</v>
      </c>
      <c r="C195" s="10" t="s">
        <v>16</v>
      </c>
      <c r="D195" s="9" t="s">
        <v>17</v>
      </c>
      <c r="E195" s="9" t="s">
        <v>35</v>
      </c>
      <c r="F195" s="51">
        <v>568100</v>
      </c>
      <c r="H195" s="27"/>
      <c r="J195" s="96"/>
    </row>
    <row r="196" spans="1:10" ht="29.25" customHeight="1">
      <c r="A196" s="61" t="s">
        <v>18</v>
      </c>
      <c r="B196" s="6" t="s">
        <v>144</v>
      </c>
      <c r="C196" s="6"/>
      <c r="D196" s="6"/>
      <c r="E196" s="6"/>
      <c r="F196" s="62">
        <f>F197+F201+F204</f>
        <v>56292036.334</v>
      </c>
      <c r="H196" s="27"/>
      <c r="J196" s="96"/>
    </row>
    <row r="197" spans="1:10" ht="29.25">
      <c r="A197" s="94" t="s">
        <v>198</v>
      </c>
      <c r="B197" s="82" t="s">
        <v>199</v>
      </c>
      <c r="C197" s="82"/>
      <c r="D197" s="82"/>
      <c r="E197" s="82"/>
      <c r="F197" s="83">
        <f>F198</f>
        <v>100000</v>
      </c>
      <c r="H197" s="27"/>
      <c r="J197" s="96"/>
    </row>
    <row r="198" spans="1:10" ht="15.75">
      <c r="A198" s="68" t="s">
        <v>339</v>
      </c>
      <c r="B198" s="171"/>
      <c r="C198" s="34" t="s">
        <v>3</v>
      </c>
      <c r="D198" s="36" t="s">
        <v>16</v>
      </c>
      <c r="E198" s="171"/>
      <c r="F198" s="63">
        <f>F199</f>
        <v>100000</v>
      </c>
      <c r="H198" s="27"/>
      <c r="J198" s="96"/>
    </row>
    <row r="199" spans="1:10" ht="15">
      <c r="A199" s="172" t="s">
        <v>338</v>
      </c>
      <c r="B199" s="23" t="s">
        <v>340</v>
      </c>
      <c r="C199" s="23" t="s">
        <v>3</v>
      </c>
      <c r="D199" s="24" t="s">
        <v>16</v>
      </c>
      <c r="E199" s="24"/>
      <c r="F199" s="54">
        <f>F200</f>
        <v>100000</v>
      </c>
      <c r="H199" s="27"/>
      <c r="J199" s="96"/>
    </row>
    <row r="200" spans="1:10" ht="15">
      <c r="A200" s="173" t="s">
        <v>341</v>
      </c>
      <c r="B200" s="9" t="s">
        <v>340</v>
      </c>
      <c r="C200" s="10" t="s">
        <v>3</v>
      </c>
      <c r="D200" s="9" t="s">
        <v>16</v>
      </c>
      <c r="E200" s="24" t="s">
        <v>342</v>
      </c>
      <c r="F200" s="51">
        <v>100000</v>
      </c>
      <c r="H200" s="27"/>
      <c r="J200" s="96"/>
    </row>
    <row r="201" spans="1:10" ht="29.25" customHeight="1">
      <c r="A201" s="57" t="s">
        <v>19</v>
      </c>
      <c r="B201" s="21" t="s">
        <v>145</v>
      </c>
      <c r="C201" s="42"/>
      <c r="D201" s="21"/>
      <c r="E201" s="21"/>
      <c r="F201" s="58">
        <f>F202</f>
        <v>2600000</v>
      </c>
      <c r="J201" s="96"/>
    </row>
    <row r="202" spans="1:10" ht="21.75" customHeight="1">
      <c r="A202" s="55" t="s">
        <v>96</v>
      </c>
      <c r="B202" s="23" t="s">
        <v>200</v>
      </c>
      <c r="C202" s="28" t="s">
        <v>49</v>
      </c>
      <c r="D202" s="23" t="s">
        <v>3</v>
      </c>
      <c r="E202" s="23"/>
      <c r="F202" s="54">
        <f>F203</f>
        <v>2600000</v>
      </c>
      <c r="J202" s="96"/>
    </row>
    <row r="203" spans="1:10" ht="14.25" customHeight="1">
      <c r="A203" s="56" t="s">
        <v>81</v>
      </c>
      <c r="B203" s="9" t="s">
        <v>200</v>
      </c>
      <c r="C203" s="10" t="s">
        <v>49</v>
      </c>
      <c r="D203" s="9" t="s">
        <v>3</v>
      </c>
      <c r="E203" s="9" t="s">
        <v>82</v>
      </c>
      <c r="F203" s="51">
        <v>2600000</v>
      </c>
      <c r="J203" s="96"/>
    </row>
    <row r="204" spans="1:6" ht="15">
      <c r="A204" s="97" t="s">
        <v>20</v>
      </c>
      <c r="B204" s="21" t="s">
        <v>146</v>
      </c>
      <c r="C204" s="42"/>
      <c r="D204" s="21"/>
      <c r="E204" s="21"/>
      <c r="F204" s="58">
        <f>F205</f>
        <v>53592036.334</v>
      </c>
    </row>
    <row r="205" spans="1:6" ht="29.25">
      <c r="A205" s="94" t="s">
        <v>242</v>
      </c>
      <c r="B205" s="89" t="s">
        <v>201</v>
      </c>
      <c r="C205" s="90"/>
      <c r="D205" s="89"/>
      <c r="E205" s="89"/>
      <c r="F205" s="91">
        <f>F214+F224+F219+F206+F208+F222+F210+F212</f>
        <v>53592036.334</v>
      </c>
    </row>
    <row r="206" spans="1:6" ht="25.5">
      <c r="A206" s="65" t="s">
        <v>359</v>
      </c>
      <c r="B206" s="22" t="s">
        <v>353</v>
      </c>
      <c r="C206" s="18" t="s">
        <v>17</v>
      </c>
      <c r="D206" s="15" t="s">
        <v>3</v>
      </c>
      <c r="E206" s="178"/>
      <c r="F206" s="179">
        <f>F207</f>
        <v>34722118.074</v>
      </c>
    </row>
    <row r="207" spans="1:6" ht="25.5">
      <c r="A207" s="50" t="s">
        <v>354</v>
      </c>
      <c r="B207" s="15" t="s">
        <v>353</v>
      </c>
      <c r="C207" s="18" t="s">
        <v>17</v>
      </c>
      <c r="D207" s="15" t="s">
        <v>3</v>
      </c>
      <c r="E207" s="15" t="s">
        <v>355</v>
      </c>
      <c r="F207" s="72">
        <v>34722118.074</v>
      </c>
    </row>
    <row r="208" spans="1:6" ht="25.5">
      <c r="A208" s="65" t="s">
        <v>358</v>
      </c>
      <c r="B208" s="22" t="s">
        <v>356</v>
      </c>
      <c r="C208" s="18" t="s">
        <v>17</v>
      </c>
      <c r="D208" s="15" t="s">
        <v>3</v>
      </c>
      <c r="E208" s="178"/>
      <c r="F208" s="179">
        <f>F209</f>
        <v>122818.26</v>
      </c>
    </row>
    <row r="209" spans="1:6" ht="25.5">
      <c r="A209" s="50" t="s">
        <v>354</v>
      </c>
      <c r="B209" s="15" t="s">
        <v>356</v>
      </c>
      <c r="C209" s="18" t="s">
        <v>17</v>
      </c>
      <c r="D209" s="15" t="s">
        <v>3</v>
      </c>
      <c r="E209" s="15" t="s">
        <v>355</v>
      </c>
      <c r="F209" s="180">
        <v>122818.26</v>
      </c>
    </row>
    <row r="210" spans="1:6" ht="26.25">
      <c r="A210" s="53" t="s">
        <v>374</v>
      </c>
      <c r="B210" s="23" t="s">
        <v>375</v>
      </c>
      <c r="C210" s="199" t="s">
        <v>17</v>
      </c>
      <c r="D210" s="195" t="s">
        <v>14</v>
      </c>
      <c r="E210" s="178"/>
      <c r="F210" s="180">
        <f>F211</f>
        <v>6291200</v>
      </c>
    </row>
    <row r="211" spans="1:6" ht="25.5">
      <c r="A211" s="50" t="s">
        <v>349</v>
      </c>
      <c r="B211" s="9" t="s">
        <v>375</v>
      </c>
      <c r="C211" s="200" t="s">
        <v>17</v>
      </c>
      <c r="D211" s="194" t="s">
        <v>14</v>
      </c>
      <c r="E211" s="15" t="s">
        <v>350</v>
      </c>
      <c r="F211" s="180">
        <v>6291200</v>
      </c>
    </row>
    <row r="212" spans="1:6" ht="26.25">
      <c r="A212" s="53" t="s">
        <v>376</v>
      </c>
      <c r="B212" s="23" t="s">
        <v>377</v>
      </c>
      <c r="C212" s="199" t="s">
        <v>17</v>
      </c>
      <c r="D212" s="195" t="s">
        <v>14</v>
      </c>
      <c r="E212" s="178"/>
      <c r="F212" s="180">
        <f>F213</f>
        <v>178900</v>
      </c>
    </row>
    <row r="213" spans="1:6" ht="24.75" customHeight="1">
      <c r="A213" s="50" t="s">
        <v>34</v>
      </c>
      <c r="B213" s="9" t="s">
        <v>377</v>
      </c>
      <c r="C213" s="200" t="s">
        <v>17</v>
      </c>
      <c r="D213" s="194" t="s">
        <v>14</v>
      </c>
      <c r="E213" s="15" t="s">
        <v>350</v>
      </c>
      <c r="F213" s="180">
        <v>178900</v>
      </c>
    </row>
    <row r="214" spans="1:6" ht="32.25" customHeight="1">
      <c r="A214" s="68" t="s">
        <v>147</v>
      </c>
      <c r="B214" s="36"/>
      <c r="C214" s="34" t="s">
        <v>21</v>
      </c>
      <c r="D214" s="36" t="s">
        <v>3</v>
      </c>
      <c r="E214" s="36"/>
      <c r="F214" s="63">
        <f>F215+F217</f>
        <v>3766000</v>
      </c>
    </row>
    <row r="215" spans="1:10" ht="21" customHeight="1">
      <c r="A215" s="70" t="s">
        <v>83</v>
      </c>
      <c r="B215" s="39" t="s">
        <v>202</v>
      </c>
      <c r="C215" s="39" t="s">
        <v>21</v>
      </c>
      <c r="D215" s="39" t="s">
        <v>3</v>
      </c>
      <c r="E215" s="22"/>
      <c r="F215" s="66">
        <f>F216</f>
        <v>2000000</v>
      </c>
      <c r="J215" s="96"/>
    </row>
    <row r="216" spans="1:10" ht="16.5" customHeight="1">
      <c r="A216" s="71" t="s">
        <v>84</v>
      </c>
      <c r="B216" s="40" t="s">
        <v>202</v>
      </c>
      <c r="C216" s="10" t="s">
        <v>21</v>
      </c>
      <c r="D216" s="15" t="s">
        <v>3</v>
      </c>
      <c r="E216" s="15" t="s">
        <v>85</v>
      </c>
      <c r="F216" s="72">
        <v>2000000</v>
      </c>
      <c r="J216" s="96"/>
    </row>
    <row r="217" spans="1:10" ht="27" customHeight="1">
      <c r="A217" s="70" t="s">
        <v>86</v>
      </c>
      <c r="B217" s="39" t="s">
        <v>282</v>
      </c>
      <c r="C217" s="39" t="s">
        <v>21</v>
      </c>
      <c r="D217" s="39" t="s">
        <v>3</v>
      </c>
      <c r="E217" s="22"/>
      <c r="F217" s="66">
        <f>F218</f>
        <v>1766000</v>
      </c>
      <c r="J217" s="96"/>
    </row>
    <row r="218" spans="1:10" ht="19.5" customHeight="1">
      <c r="A218" s="71" t="s">
        <v>84</v>
      </c>
      <c r="B218" s="40" t="s">
        <v>282</v>
      </c>
      <c r="C218" s="10" t="s">
        <v>21</v>
      </c>
      <c r="D218" s="15" t="s">
        <v>3</v>
      </c>
      <c r="E218" s="15" t="s">
        <v>85</v>
      </c>
      <c r="F218" s="72">
        <v>1766000</v>
      </c>
      <c r="J218" s="96"/>
    </row>
    <row r="219" spans="1:10" ht="18" customHeight="1">
      <c r="A219" s="176" t="s">
        <v>348</v>
      </c>
      <c r="B219" s="40"/>
      <c r="C219" s="34" t="s">
        <v>24</v>
      </c>
      <c r="D219" s="36" t="s">
        <v>5</v>
      </c>
      <c r="E219" s="15"/>
      <c r="F219" s="63">
        <f>F220</f>
        <v>4721000</v>
      </c>
      <c r="J219" s="96"/>
    </row>
    <row r="220" spans="1:10" ht="37.5" customHeight="1">
      <c r="A220" s="65" t="s">
        <v>352</v>
      </c>
      <c r="B220" s="23" t="s">
        <v>351</v>
      </c>
      <c r="C220" s="177" t="s">
        <v>24</v>
      </c>
      <c r="D220" s="22" t="s">
        <v>5</v>
      </c>
      <c r="E220" s="22"/>
      <c r="F220" s="66">
        <f>F221</f>
        <v>4721000</v>
      </c>
      <c r="J220" s="96"/>
    </row>
    <row r="221" spans="1:10" ht="29.25" customHeight="1">
      <c r="A221" s="50" t="s">
        <v>349</v>
      </c>
      <c r="B221" s="23" t="s">
        <v>351</v>
      </c>
      <c r="C221" s="10" t="s">
        <v>24</v>
      </c>
      <c r="D221" s="15" t="s">
        <v>5</v>
      </c>
      <c r="E221" s="15" t="s">
        <v>350</v>
      </c>
      <c r="F221" s="72">
        <v>4721000</v>
      </c>
      <c r="J221" s="96"/>
    </row>
    <row r="222" spans="1:10" ht="45" customHeight="1">
      <c r="A222" s="65" t="s">
        <v>368</v>
      </c>
      <c r="B222" s="26" t="s">
        <v>369</v>
      </c>
      <c r="C222" s="33" t="s">
        <v>9</v>
      </c>
      <c r="D222" s="22" t="s">
        <v>3</v>
      </c>
      <c r="E222" s="195"/>
      <c r="F222" s="196">
        <f>F223</f>
        <v>3099000</v>
      </c>
      <c r="J222" s="96"/>
    </row>
    <row r="223" spans="1:10" ht="46.5" customHeight="1">
      <c r="A223" s="50" t="s">
        <v>368</v>
      </c>
      <c r="B223" s="14" t="s">
        <v>369</v>
      </c>
      <c r="C223" s="18" t="s">
        <v>9</v>
      </c>
      <c r="D223" s="15" t="s">
        <v>3</v>
      </c>
      <c r="E223" s="194" t="s">
        <v>350</v>
      </c>
      <c r="F223" s="72">
        <v>3099000</v>
      </c>
      <c r="J223" s="96"/>
    </row>
    <row r="224" spans="1:10" ht="18.75" customHeight="1">
      <c r="A224" s="68" t="s">
        <v>243</v>
      </c>
      <c r="B224" s="150"/>
      <c r="C224" s="34" t="s">
        <v>4</v>
      </c>
      <c r="D224" s="36" t="s">
        <v>14</v>
      </c>
      <c r="E224" s="36"/>
      <c r="F224" s="63">
        <f>F225</f>
        <v>691000</v>
      </c>
      <c r="J224" s="96"/>
    </row>
    <row r="225" spans="1:10" ht="26.25" customHeight="1">
      <c r="A225" s="53" t="s">
        <v>27</v>
      </c>
      <c r="B225" s="23" t="s">
        <v>203</v>
      </c>
      <c r="C225" s="28" t="s">
        <v>4</v>
      </c>
      <c r="D225" s="22" t="s">
        <v>14</v>
      </c>
      <c r="E225" s="23"/>
      <c r="F225" s="54">
        <f>F226</f>
        <v>691000</v>
      </c>
      <c r="J225" s="96"/>
    </row>
    <row r="226" spans="1:10" ht="15.75" customHeight="1">
      <c r="A226" s="50" t="s">
        <v>47</v>
      </c>
      <c r="B226" s="9" t="s">
        <v>203</v>
      </c>
      <c r="C226" s="10" t="s">
        <v>4</v>
      </c>
      <c r="D226" s="9" t="s">
        <v>14</v>
      </c>
      <c r="E226" s="9" t="s">
        <v>48</v>
      </c>
      <c r="F226" s="51">
        <v>691000</v>
      </c>
      <c r="J226" s="96"/>
    </row>
    <row r="227" spans="1:10" ht="14.25" customHeight="1">
      <c r="A227" s="61" t="s">
        <v>99</v>
      </c>
      <c r="B227" s="6" t="s">
        <v>148</v>
      </c>
      <c r="C227" s="6"/>
      <c r="D227" s="6"/>
      <c r="E227" s="6"/>
      <c r="F227" s="62">
        <f>F228+F294+F298+F306+F322</f>
        <v>88803637.67</v>
      </c>
      <c r="J227" s="96"/>
    </row>
    <row r="228" spans="1:10" ht="24.75" customHeight="1">
      <c r="A228" s="97" t="s">
        <v>98</v>
      </c>
      <c r="B228" s="21" t="s">
        <v>149</v>
      </c>
      <c r="C228" s="42"/>
      <c r="D228" s="21"/>
      <c r="E228" s="21"/>
      <c r="F228" s="58">
        <f>F229</f>
        <v>40384937.67</v>
      </c>
      <c r="J228" s="96"/>
    </row>
    <row r="229" spans="1:8" s="96" customFormat="1" ht="29.25">
      <c r="A229" s="94" t="s">
        <v>244</v>
      </c>
      <c r="B229" s="89" t="s">
        <v>204</v>
      </c>
      <c r="C229" s="90"/>
      <c r="D229" s="89"/>
      <c r="E229" s="89"/>
      <c r="F229" s="91">
        <f>F230+F272+F277+F275</f>
        <v>40384937.67</v>
      </c>
      <c r="H229" s="113"/>
    </row>
    <row r="230" spans="1:10" ht="25.5">
      <c r="A230" s="74" t="s">
        <v>279</v>
      </c>
      <c r="B230" s="74"/>
      <c r="C230" s="34" t="s">
        <v>3</v>
      </c>
      <c r="D230" s="7" t="s">
        <v>24</v>
      </c>
      <c r="E230" s="74"/>
      <c r="F230" s="141">
        <f>F231+F236+F239+F244+F248+F254+F256+F258+F260+F262+F264+F268+F270</f>
        <v>32222761.67</v>
      </c>
      <c r="J230" s="96"/>
    </row>
    <row r="231" spans="1:10" ht="25.5">
      <c r="A231" s="65" t="s">
        <v>36</v>
      </c>
      <c r="B231" s="23" t="s">
        <v>205</v>
      </c>
      <c r="C231" s="28" t="s">
        <v>3</v>
      </c>
      <c r="D231" s="23" t="s">
        <v>24</v>
      </c>
      <c r="E231" s="23"/>
      <c r="F231" s="66">
        <f>F232+F233+F234+F235</f>
        <v>23670761.67</v>
      </c>
      <c r="H231" s="27"/>
      <c r="J231" s="96"/>
    </row>
    <row r="232" spans="1:10" ht="26.25" customHeight="1">
      <c r="A232" s="50" t="s">
        <v>247</v>
      </c>
      <c r="B232" s="9" t="s">
        <v>205</v>
      </c>
      <c r="C232" s="10" t="s">
        <v>3</v>
      </c>
      <c r="D232" s="9" t="s">
        <v>24</v>
      </c>
      <c r="E232" s="9" t="s">
        <v>37</v>
      </c>
      <c r="F232" s="76">
        <v>17100000</v>
      </c>
      <c r="H232" s="27"/>
      <c r="J232" s="201"/>
    </row>
    <row r="233" spans="1:10" ht="15">
      <c r="A233" s="50" t="s">
        <v>38</v>
      </c>
      <c r="B233" s="9" t="s">
        <v>205</v>
      </c>
      <c r="C233" s="10" t="s">
        <v>39</v>
      </c>
      <c r="D233" s="9" t="s">
        <v>24</v>
      </c>
      <c r="E233" s="9" t="s">
        <v>40</v>
      </c>
      <c r="F233" s="76">
        <v>270000</v>
      </c>
      <c r="H233" s="27"/>
      <c r="J233" s="96"/>
    </row>
    <row r="234" spans="1:10" ht="33" customHeight="1">
      <c r="A234" s="50" t="s">
        <v>246</v>
      </c>
      <c r="B234" s="9" t="s">
        <v>205</v>
      </c>
      <c r="C234" s="10" t="s">
        <v>3</v>
      </c>
      <c r="D234" s="9" t="s">
        <v>24</v>
      </c>
      <c r="E234" s="9" t="s">
        <v>245</v>
      </c>
      <c r="F234" s="76">
        <v>5000000</v>
      </c>
      <c r="J234" s="96"/>
    </row>
    <row r="235" spans="1:10" ht="15">
      <c r="A235" s="50" t="s">
        <v>34</v>
      </c>
      <c r="B235" s="9" t="s">
        <v>205</v>
      </c>
      <c r="C235" s="10" t="s">
        <v>3</v>
      </c>
      <c r="D235" s="9" t="s">
        <v>24</v>
      </c>
      <c r="E235" s="9" t="s">
        <v>35</v>
      </c>
      <c r="F235" s="72">
        <v>1300761.67</v>
      </c>
      <c r="H235" s="27"/>
      <c r="J235" s="96"/>
    </row>
    <row r="236" spans="1:10" ht="25.5">
      <c r="A236" s="55" t="s">
        <v>43</v>
      </c>
      <c r="B236" s="23" t="s">
        <v>206</v>
      </c>
      <c r="C236" s="28" t="s">
        <v>3</v>
      </c>
      <c r="D236" s="23" t="s">
        <v>24</v>
      </c>
      <c r="E236" s="23"/>
      <c r="F236" s="66">
        <f>F237+F238</f>
        <v>1560000</v>
      </c>
      <c r="H236" s="27"/>
      <c r="J236" s="96"/>
    </row>
    <row r="237" spans="1:10" ht="15">
      <c r="A237" s="50" t="s">
        <v>248</v>
      </c>
      <c r="B237" s="9" t="s">
        <v>206</v>
      </c>
      <c r="C237" s="10" t="s">
        <v>3</v>
      </c>
      <c r="D237" s="9" t="s">
        <v>24</v>
      </c>
      <c r="E237" s="9" t="s">
        <v>37</v>
      </c>
      <c r="F237" s="72">
        <v>1200000</v>
      </c>
      <c r="H237" s="27"/>
      <c r="J237" s="96"/>
    </row>
    <row r="238" spans="1:10" ht="25.5">
      <c r="A238" s="50" t="s">
        <v>246</v>
      </c>
      <c r="B238" s="9" t="s">
        <v>206</v>
      </c>
      <c r="C238" s="10" t="s">
        <v>3</v>
      </c>
      <c r="D238" s="9" t="s">
        <v>24</v>
      </c>
      <c r="E238" s="9" t="s">
        <v>245</v>
      </c>
      <c r="F238" s="72">
        <v>360000</v>
      </c>
      <c r="J238" s="96"/>
    </row>
    <row r="239" spans="1:10" ht="26.25">
      <c r="A239" s="53" t="s">
        <v>44</v>
      </c>
      <c r="B239" s="23" t="s">
        <v>207</v>
      </c>
      <c r="C239" s="28" t="s">
        <v>3</v>
      </c>
      <c r="D239" s="23" t="s">
        <v>24</v>
      </c>
      <c r="E239" s="23"/>
      <c r="F239" s="66">
        <f>SUM(F240:F243)</f>
        <v>344000</v>
      </c>
      <c r="J239" s="96"/>
    </row>
    <row r="240" spans="1:10" ht="15">
      <c r="A240" s="50" t="s">
        <v>247</v>
      </c>
      <c r="B240" s="9" t="s">
        <v>207</v>
      </c>
      <c r="C240" s="10" t="s">
        <v>3</v>
      </c>
      <c r="D240" s="9" t="s">
        <v>24</v>
      </c>
      <c r="E240" s="9" t="s">
        <v>37</v>
      </c>
      <c r="F240" s="51">
        <v>173000</v>
      </c>
      <c r="J240" s="96"/>
    </row>
    <row r="241" spans="1:10" ht="15">
      <c r="A241" s="50" t="s">
        <v>38</v>
      </c>
      <c r="B241" s="9" t="s">
        <v>207</v>
      </c>
      <c r="C241" s="10" t="s">
        <v>3</v>
      </c>
      <c r="D241" s="9" t="s">
        <v>24</v>
      </c>
      <c r="E241" s="9" t="s">
        <v>40</v>
      </c>
      <c r="F241" s="51">
        <v>11000</v>
      </c>
      <c r="J241" s="96"/>
    </row>
    <row r="242" spans="1:10" ht="25.5">
      <c r="A242" s="50" t="s">
        <v>246</v>
      </c>
      <c r="B242" s="9" t="s">
        <v>207</v>
      </c>
      <c r="C242" s="10" t="s">
        <v>3</v>
      </c>
      <c r="D242" s="9" t="s">
        <v>24</v>
      </c>
      <c r="E242" s="9" t="s">
        <v>245</v>
      </c>
      <c r="F242" s="51">
        <v>147500</v>
      </c>
      <c r="J242" s="96"/>
    </row>
    <row r="243" spans="1:10" ht="24.75" customHeight="1">
      <c r="A243" s="50" t="s">
        <v>34</v>
      </c>
      <c r="B243" s="9" t="s">
        <v>207</v>
      </c>
      <c r="C243" s="10" t="s">
        <v>3</v>
      </c>
      <c r="D243" s="9" t="s">
        <v>24</v>
      </c>
      <c r="E243" s="9" t="s">
        <v>35</v>
      </c>
      <c r="F243" s="51">
        <v>12500</v>
      </c>
      <c r="J243" s="96"/>
    </row>
    <row r="244" spans="1:10" ht="15">
      <c r="A244" s="65" t="s">
        <v>45</v>
      </c>
      <c r="B244" s="23" t="s">
        <v>208</v>
      </c>
      <c r="C244" s="28" t="s">
        <v>3</v>
      </c>
      <c r="D244" s="23" t="s">
        <v>24</v>
      </c>
      <c r="E244" s="23"/>
      <c r="F244" s="66">
        <f>SUM(F245:F247)</f>
        <v>93000</v>
      </c>
      <c r="J244" s="96"/>
    </row>
    <row r="245" spans="1:10" ht="15">
      <c r="A245" s="50" t="s">
        <v>247</v>
      </c>
      <c r="B245" s="9" t="s">
        <v>208</v>
      </c>
      <c r="C245" s="10" t="s">
        <v>3</v>
      </c>
      <c r="D245" s="9" t="s">
        <v>24</v>
      </c>
      <c r="E245" s="9" t="s">
        <v>37</v>
      </c>
      <c r="F245" s="72">
        <v>48200</v>
      </c>
      <c r="J245" s="96"/>
    </row>
    <row r="246" spans="1:10" ht="25.5">
      <c r="A246" s="50" t="s">
        <v>246</v>
      </c>
      <c r="B246" s="9" t="s">
        <v>208</v>
      </c>
      <c r="C246" s="10" t="s">
        <v>3</v>
      </c>
      <c r="D246" s="9" t="s">
        <v>24</v>
      </c>
      <c r="E246" s="9" t="s">
        <v>245</v>
      </c>
      <c r="F246" s="72">
        <v>21800</v>
      </c>
      <c r="J246" s="96"/>
    </row>
    <row r="247" spans="1:10" ht="15">
      <c r="A247" s="50" t="s">
        <v>34</v>
      </c>
      <c r="B247" s="9" t="s">
        <v>208</v>
      </c>
      <c r="C247" s="10" t="s">
        <v>3</v>
      </c>
      <c r="D247" s="9" t="s">
        <v>24</v>
      </c>
      <c r="E247" s="9" t="s">
        <v>35</v>
      </c>
      <c r="F247" s="72">
        <v>23000</v>
      </c>
      <c r="I247" s="27"/>
      <c r="J247" s="96"/>
    </row>
    <row r="248" spans="1:10" ht="38.25" customHeight="1">
      <c r="A248" s="73" t="s">
        <v>46</v>
      </c>
      <c r="B248" s="12" t="s">
        <v>209</v>
      </c>
      <c r="C248" s="11" t="s">
        <v>3</v>
      </c>
      <c r="D248" s="12" t="s">
        <v>24</v>
      </c>
      <c r="E248" s="12"/>
      <c r="F248" s="66">
        <f>SUM(F249:F253)</f>
        <v>354000</v>
      </c>
      <c r="J248" s="96"/>
    </row>
    <row r="249" spans="1:10" ht="15" customHeight="1">
      <c r="A249" s="50" t="s">
        <v>248</v>
      </c>
      <c r="B249" s="9" t="s">
        <v>209</v>
      </c>
      <c r="C249" s="10" t="s">
        <v>3</v>
      </c>
      <c r="D249" s="9" t="s">
        <v>24</v>
      </c>
      <c r="E249" s="9" t="s">
        <v>37</v>
      </c>
      <c r="F249" s="51">
        <v>226000</v>
      </c>
      <c r="J249" s="96"/>
    </row>
    <row r="250" spans="1:10" ht="20.25" customHeight="1">
      <c r="A250" s="50" t="s">
        <v>38</v>
      </c>
      <c r="B250" s="9" t="s">
        <v>209</v>
      </c>
      <c r="C250" s="10" t="s">
        <v>3</v>
      </c>
      <c r="D250" s="9" t="s">
        <v>24</v>
      </c>
      <c r="E250" s="9" t="s">
        <v>40</v>
      </c>
      <c r="F250" s="51">
        <v>14000</v>
      </c>
      <c r="J250" s="96"/>
    </row>
    <row r="251" spans="1:10" ht="25.5">
      <c r="A251" s="50" t="s">
        <v>246</v>
      </c>
      <c r="B251" s="9" t="s">
        <v>209</v>
      </c>
      <c r="C251" s="10" t="s">
        <v>3</v>
      </c>
      <c r="D251" s="9" t="s">
        <v>24</v>
      </c>
      <c r="E251" s="9" t="s">
        <v>245</v>
      </c>
      <c r="F251" s="51">
        <v>62000</v>
      </c>
      <c r="J251" s="96"/>
    </row>
    <row r="252" spans="1:10" ht="15">
      <c r="A252" s="50" t="s">
        <v>34</v>
      </c>
      <c r="B252" s="9" t="s">
        <v>209</v>
      </c>
      <c r="C252" s="10" t="s">
        <v>3</v>
      </c>
      <c r="D252" s="9" t="s">
        <v>24</v>
      </c>
      <c r="E252" s="9" t="s">
        <v>35</v>
      </c>
      <c r="F252" s="51">
        <v>42000</v>
      </c>
      <c r="J252" s="96"/>
    </row>
    <row r="253" spans="1:10" ht="15">
      <c r="A253" s="50" t="s">
        <v>47</v>
      </c>
      <c r="B253" s="9" t="s">
        <v>209</v>
      </c>
      <c r="C253" s="10" t="s">
        <v>3</v>
      </c>
      <c r="D253" s="9" t="s">
        <v>24</v>
      </c>
      <c r="E253" s="9" t="s">
        <v>48</v>
      </c>
      <c r="F253" s="51">
        <v>10000</v>
      </c>
      <c r="J253" s="96"/>
    </row>
    <row r="254" spans="1:10" ht="25.5">
      <c r="A254" s="65" t="s">
        <v>345</v>
      </c>
      <c r="B254" s="23" t="s">
        <v>344</v>
      </c>
      <c r="C254" s="28" t="s">
        <v>3</v>
      </c>
      <c r="D254" s="23" t="s">
        <v>24</v>
      </c>
      <c r="E254" s="23"/>
      <c r="F254" s="66">
        <f>F255</f>
        <v>5858000</v>
      </c>
      <c r="J254" s="96"/>
    </row>
    <row r="255" spans="1:10" ht="15">
      <c r="A255" s="50" t="s">
        <v>341</v>
      </c>
      <c r="B255" s="9" t="s">
        <v>344</v>
      </c>
      <c r="C255" s="10" t="s">
        <v>3</v>
      </c>
      <c r="D255" s="9" t="s">
        <v>24</v>
      </c>
      <c r="E255" s="9" t="s">
        <v>342</v>
      </c>
      <c r="F255" s="72">
        <v>5858000</v>
      </c>
      <c r="J255" s="96"/>
    </row>
    <row r="256" spans="1:10" ht="25.5">
      <c r="A256" s="106" t="s">
        <v>254</v>
      </c>
      <c r="B256" s="23" t="s">
        <v>255</v>
      </c>
      <c r="C256" s="28" t="s">
        <v>3</v>
      </c>
      <c r="D256" s="23" t="s">
        <v>24</v>
      </c>
      <c r="E256" s="23"/>
      <c r="F256" s="66">
        <f>F257</f>
        <v>200000</v>
      </c>
      <c r="J256" s="96"/>
    </row>
    <row r="257" spans="1:10" ht="15">
      <c r="A257" s="8" t="s">
        <v>34</v>
      </c>
      <c r="B257" s="9" t="s">
        <v>255</v>
      </c>
      <c r="C257" s="10" t="s">
        <v>3</v>
      </c>
      <c r="D257" s="9" t="s">
        <v>24</v>
      </c>
      <c r="E257" s="9" t="s">
        <v>35</v>
      </c>
      <c r="F257" s="72">
        <v>200000</v>
      </c>
      <c r="J257" s="96"/>
    </row>
    <row r="258" spans="1:10" ht="32.25" customHeight="1">
      <c r="A258" s="106" t="s">
        <v>256</v>
      </c>
      <c r="B258" s="23" t="s">
        <v>257</v>
      </c>
      <c r="C258" s="28" t="s">
        <v>3</v>
      </c>
      <c r="D258" s="23" t="s">
        <v>24</v>
      </c>
      <c r="E258" s="23"/>
      <c r="F258" s="66">
        <f>SUM(F259:F259)</f>
        <v>50000</v>
      </c>
      <c r="J258" s="96"/>
    </row>
    <row r="259" spans="1:10" ht="15">
      <c r="A259" s="8" t="s">
        <v>34</v>
      </c>
      <c r="B259" s="9" t="s">
        <v>257</v>
      </c>
      <c r="C259" s="10" t="s">
        <v>3</v>
      </c>
      <c r="D259" s="9" t="s">
        <v>24</v>
      </c>
      <c r="E259" s="105" t="s">
        <v>35</v>
      </c>
      <c r="F259" s="51">
        <v>50000</v>
      </c>
      <c r="J259" s="96"/>
    </row>
    <row r="260" spans="1:10" ht="38.25">
      <c r="A260" s="106" t="s">
        <v>258</v>
      </c>
      <c r="B260" s="23" t="s">
        <v>259</v>
      </c>
      <c r="C260" s="28" t="s">
        <v>3</v>
      </c>
      <c r="D260" s="23" t="s">
        <v>24</v>
      </c>
      <c r="E260" s="151"/>
      <c r="F260" s="66">
        <f>F261</f>
        <v>5000</v>
      </c>
      <c r="J260" s="96"/>
    </row>
    <row r="261" spans="1:10" ht="15">
      <c r="A261" s="8" t="s">
        <v>34</v>
      </c>
      <c r="B261" s="9" t="s">
        <v>259</v>
      </c>
      <c r="C261" s="10" t="s">
        <v>3</v>
      </c>
      <c r="D261" s="9" t="s">
        <v>24</v>
      </c>
      <c r="E261" s="105" t="s">
        <v>35</v>
      </c>
      <c r="F261" s="72">
        <v>5000</v>
      </c>
      <c r="J261" s="96"/>
    </row>
    <row r="262" spans="1:10" ht="26.25">
      <c r="A262" s="107" t="s">
        <v>260</v>
      </c>
      <c r="B262" s="23" t="s">
        <v>261</v>
      </c>
      <c r="C262" s="28" t="s">
        <v>3</v>
      </c>
      <c r="D262" s="23" t="s">
        <v>24</v>
      </c>
      <c r="E262" s="151"/>
      <c r="F262" s="66">
        <f>F263</f>
        <v>11000</v>
      </c>
      <c r="J262" s="96"/>
    </row>
    <row r="263" spans="1:10" ht="15">
      <c r="A263" s="8" t="s">
        <v>34</v>
      </c>
      <c r="B263" s="9" t="s">
        <v>262</v>
      </c>
      <c r="C263" s="10" t="s">
        <v>3</v>
      </c>
      <c r="D263" s="9" t="s">
        <v>24</v>
      </c>
      <c r="E263" s="105" t="s">
        <v>35</v>
      </c>
      <c r="F263" s="72">
        <v>11000</v>
      </c>
      <c r="J263" s="96"/>
    </row>
    <row r="264" spans="1:10" ht="26.25">
      <c r="A264" s="107" t="s">
        <v>263</v>
      </c>
      <c r="B264" s="23" t="s">
        <v>264</v>
      </c>
      <c r="C264" s="28" t="s">
        <v>3</v>
      </c>
      <c r="D264" s="23" t="s">
        <v>24</v>
      </c>
      <c r="E264" s="151"/>
      <c r="F264" s="66">
        <f>SUM(F265:F267)</f>
        <v>33000</v>
      </c>
      <c r="J264" s="96"/>
    </row>
    <row r="265" spans="1:10" ht="21" customHeight="1">
      <c r="A265" s="8" t="s">
        <v>248</v>
      </c>
      <c r="B265" s="9" t="s">
        <v>264</v>
      </c>
      <c r="C265" s="10" t="s">
        <v>3</v>
      </c>
      <c r="D265" s="9" t="s">
        <v>24</v>
      </c>
      <c r="E265" s="105" t="s">
        <v>37</v>
      </c>
      <c r="F265" s="72">
        <v>10000</v>
      </c>
      <c r="J265" s="96"/>
    </row>
    <row r="266" spans="1:10" ht="24.75" customHeight="1">
      <c r="A266" s="50" t="s">
        <v>246</v>
      </c>
      <c r="B266" s="9" t="s">
        <v>264</v>
      </c>
      <c r="C266" s="10" t="s">
        <v>3</v>
      </c>
      <c r="D266" s="9" t="s">
        <v>24</v>
      </c>
      <c r="E266" s="105" t="s">
        <v>245</v>
      </c>
      <c r="F266" s="72">
        <v>3000</v>
      </c>
      <c r="J266" s="96"/>
    </row>
    <row r="267" spans="1:10" ht="20.25" customHeight="1">
      <c r="A267" s="8" t="s">
        <v>34</v>
      </c>
      <c r="B267" s="9" t="s">
        <v>264</v>
      </c>
      <c r="C267" s="10" t="s">
        <v>3</v>
      </c>
      <c r="D267" s="9" t="s">
        <v>24</v>
      </c>
      <c r="E267" s="105" t="s">
        <v>35</v>
      </c>
      <c r="F267" s="72">
        <v>20000</v>
      </c>
      <c r="J267" s="96"/>
    </row>
    <row r="268" spans="1:10" ht="30" customHeight="1">
      <c r="A268" s="107" t="s">
        <v>265</v>
      </c>
      <c r="B268" s="23" t="s">
        <v>266</v>
      </c>
      <c r="C268" s="28" t="s">
        <v>3</v>
      </c>
      <c r="D268" s="23" t="s">
        <v>24</v>
      </c>
      <c r="E268" s="151"/>
      <c r="F268" s="66">
        <f>F269</f>
        <v>11000</v>
      </c>
      <c r="J268" s="96"/>
    </row>
    <row r="269" spans="1:10" ht="16.5" customHeight="1">
      <c r="A269" s="8" t="s">
        <v>34</v>
      </c>
      <c r="B269" s="9" t="s">
        <v>266</v>
      </c>
      <c r="C269" s="10" t="s">
        <v>3</v>
      </c>
      <c r="D269" s="9" t="s">
        <v>24</v>
      </c>
      <c r="E269" s="105" t="s">
        <v>35</v>
      </c>
      <c r="F269" s="72">
        <v>11000</v>
      </c>
      <c r="J269" s="96"/>
    </row>
    <row r="270" spans="1:10" ht="14.25" customHeight="1">
      <c r="A270" s="107" t="s">
        <v>267</v>
      </c>
      <c r="B270" s="23" t="s">
        <v>291</v>
      </c>
      <c r="C270" s="28" t="s">
        <v>3</v>
      </c>
      <c r="D270" s="23" t="s">
        <v>24</v>
      </c>
      <c r="E270" s="151"/>
      <c r="F270" s="66">
        <f>F271</f>
        <v>33000</v>
      </c>
      <c r="J270" s="96"/>
    </row>
    <row r="271" spans="1:10" ht="16.5" customHeight="1">
      <c r="A271" s="8" t="s">
        <v>34</v>
      </c>
      <c r="B271" s="9" t="s">
        <v>291</v>
      </c>
      <c r="C271" s="10" t="s">
        <v>3</v>
      </c>
      <c r="D271" s="9" t="s">
        <v>24</v>
      </c>
      <c r="E271" s="105" t="s">
        <v>35</v>
      </c>
      <c r="F271" s="72">
        <v>33000</v>
      </c>
      <c r="J271" s="96"/>
    </row>
    <row r="272" spans="1:10" ht="16.5" customHeight="1">
      <c r="A272" s="106" t="s">
        <v>121</v>
      </c>
      <c r="B272" s="23" t="s">
        <v>249</v>
      </c>
      <c r="C272" s="28" t="s">
        <v>3</v>
      </c>
      <c r="D272" s="23" t="s">
        <v>17</v>
      </c>
      <c r="E272" s="151"/>
      <c r="F272" s="66">
        <f>F273</f>
        <v>12900</v>
      </c>
      <c r="J272" s="96"/>
    </row>
    <row r="273" spans="1:10" ht="51.75" customHeight="1">
      <c r="A273" s="154" t="s">
        <v>315</v>
      </c>
      <c r="B273" s="23" t="s">
        <v>249</v>
      </c>
      <c r="C273" s="28" t="s">
        <v>3</v>
      </c>
      <c r="D273" s="23" t="s">
        <v>17</v>
      </c>
      <c r="E273" s="105"/>
      <c r="F273" s="72">
        <v>12900</v>
      </c>
      <c r="J273" s="96"/>
    </row>
    <row r="274" spans="1:10" ht="15">
      <c r="A274" s="8" t="s">
        <v>34</v>
      </c>
      <c r="B274" s="9" t="s">
        <v>249</v>
      </c>
      <c r="C274" s="10" t="s">
        <v>3</v>
      </c>
      <c r="D274" s="9" t="s">
        <v>17</v>
      </c>
      <c r="E274" s="105" t="s">
        <v>35</v>
      </c>
      <c r="F274" s="72">
        <v>12900</v>
      </c>
      <c r="J274" s="96"/>
    </row>
    <row r="275" spans="1:10" ht="15">
      <c r="A275" s="197" t="s">
        <v>372</v>
      </c>
      <c r="B275" s="9" t="s">
        <v>371</v>
      </c>
      <c r="C275" s="10" t="s">
        <v>3</v>
      </c>
      <c r="D275" s="9" t="s">
        <v>2</v>
      </c>
      <c r="E275" s="105"/>
      <c r="F275" s="72">
        <f>F276</f>
        <v>198276</v>
      </c>
      <c r="J275" s="96"/>
    </row>
    <row r="276" spans="1:10" ht="15">
      <c r="A276" s="8" t="s">
        <v>34</v>
      </c>
      <c r="B276" s="9" t="s">
        <v>371</v>
      </c>
      <c r="C276" s="10" t="s">
        <v>3</v>
      </c>
      <c r="D276" s="9" t="s">
        <v>2</v>
      </c>
      <c r="E276" s="105" t="s">
        <v>35</v>
      </c>
      <c r="F276" s="72">
        <v>198276</v>
      </c>
      <c r="J276" s="96"/>
    </row>
    <row r="277" spans="1:10" ht="15">
      <c r="A277" s="74" t="s">
        <v>122</v>
      </c>
      <c r="B277" s="7" t="s">
        <v>123</v>
      </c>
      <c r="C277" s="34" t="s">
        <v>3</v>
      </c>
      <c r="D277" s="7" t="s">
        <v>49</v>
      </c>
      <c r="E277" s="23"/>
      <c r="F277" s="63">
        <f>F278+F285</f>
        <v>7951000</v>
      </c>
      <c r="J277" s="96"/>
    </row>
    <row r="278" spans="1:10" ht="15">
      <c r="A278" s="65" t="s">
        <v>50</v>
      </c>
      <c r="B278" s="23" t="s">
        <v>210</v>
      </c>
      <c r="C278" s="28" t="s">
        <v>3</v>
      </c>
      <c r="D278" s="23" t="s">
        <v>49</v>
      </c>
      <c r="E278" s="23"/>
      <c r="F278" s="66">
        <f>SUM(F279:F284)</f>
        <v>1102000</v>
      </c>
      <c r="J278" s="96"/>
    </row>
    <row r="279" spans="1:10" ht="19.5" customHeight="1">
      <c r="A279" s="50" t="s">
        <v>34</v>
      </c>
      <c r="B279" s="9" t="s">
        <v>210</v>
      </c>
      <c r="C279" s="10" t="s">
        <v>3</v>
      </c>
      <c r="D279" s="9" t="s">
        <v>49</v>
      </c>
      <c r="E279" s="105" t="s">
        <v>35</v>
      </c>
      <c r="F279" s="51">
        <v>926000</v>
      </c>
      <c r="J279" s="96"/>
    </row>
    <row r="280" spans="1:10" ht="15">
      <c r="A280" s="111" t="s">
        <v>272</v>
      </c>
      <c r="B280" s="9" t="s">
        <v>210</v>
      </c>
      <c r="C280" s="10" t="s">
        <v>3</v>
      </c>
      <c r="D280" s="9" t="s">
        <v>49</v>
      </c>
      <c r="E280" s="105" t="s">
        <v>273</v>
      </c>
      <c r="F280" s="51">
        <v>16000</v>
      </c>
      <c r="J280" s="96"/>
    </row>
    <row r="281" spans="1:10" ht="63.75">
      <c r="A281" s="52" t="s">
        <v>51</v>
      </c>
      <c r="B281" s="9" t="s">
        <v>210</v>
      </c>
      <c r="C281" s="10" t="s">
        <v>3</v>
      </c>
      <c r="D281" s="9" t="s">
        <v>49</v>
      </c>
      <c r="E281" s="105" t="s">
        <v>52</v>
      </c>
      <c r="F281" s="51">
        <v>95000</v>
      </c>
      <c r="J281" s="96"/>
    </row>
    <row r="282" spans="1:10" ht="15">
      <c r="A282" s="50" t="s">
        <v>53</v>
      </c>
      <c r="B282" s="9" t="s">
        <v>210</v>
      </c>
      <c r="C282" s="10" t="s">
        <v>3</v>
      </c>
      <c r="D282" s="9" t="s">
        <v>49</v>
      </c>
      <c r="E282" s="105" t="s">
        <v>54</v>
      </c>
      <c r="F282" s="51">
        <v>0</v>
      </c>
      <c r="J282" s="96"/>
    </row>
    <row r="283" spans="1:10" ht="15">
      <c r="A283" s="50" t="s">
        <v>55</v>
      </c>
      <c r="B283" s="9" t="s">
        <v>210</v>
      </c>
      <c r="C283" s="10" t="s">
        <v>3</v>
      </c>
      <c r="D283" s="9" t="s">
        <v>49</v>
      </c>
      <c r="E283" s="105" t="s">
        <v>56</v>
      </c>
      <c r="F283" s="51">
        <v>22000</v>
      </c>
      <c r="J283" s="96"/>
    </row>
    <row r="284" spans="1:10" ht="15">
      <c r="A284" s="110" t="s">
        <v>271</v>
      </c>
      <c r="B284" s="9" t="s">
        <v>210</v>
      </c>
      <c r="C284" s="10" t="s">
        <v>3</v>
      </c>
      <c r="D284" s="9" t="s">
        <v>49</v>
      </c>
      <c r="E284" s="105" t="s">
        <v>270</v>
      </c>
      <c r="F284" s="51">
        <v>43000</v>
      </c>
      <c r="J284" s="96"/>
    </row>
    <row r="285" spans="1:10" ht="15">
      <c r="A285" s="65" t="s">
        <v>57</v>
      </c>
      <c r="B285" s="26" t="s">
        <v>211</v>
      </c>
      <c r="C285" s="43" t="s">
        <v>3</v>
      </c>
      <c r="D285" s="26" t="s">
        <v>49</v>
      </c>
      <c r="E285" s="26"/>
      <c r="F285" s="75">
        <f>SUM(F286:F293)</f>
        <v>6849000</v>
      </c>
      <c r="J285" s="96"/>
    </row>
    <row r="286" spans="1:10" ht="15">
      <c r="A286" s="50" t="s">
        <v>158</v>
      </c>
      <c r="B286" s="14" t="s">
        <v>211</v>
      </c>
      <c r="C286" s="13" t="s">
        <v>3</v>
      </c>
      <c r="D286" s="14" t="s">
        <v>49</v>
      </c>
      <c r="E286" s="14" t="s">
        <v>58</v>
      </c>
      <c r="F286" s="76">
        <v>3000000</v>
      </c>
      <c r="J286" s="96"/>
    </row>
    <row r="287" spans="1:10" ht="21" customHeight="1">
      <c r="A287" s="50" t="s">
        <v>59</v>
      </c>
      <c r="B287" s="14" t="s">
        <v>211</v>
      </c>
      <c r="C287" s="13" t="s">
        <v>3</v>
      </c>
      <c r="D287" s="14" t="s">
        <v>49</v>
      </c>
      <c r="E287" s="14" t="s">
        <v>60</v>
      </c>
      <c r="F287" s="76">
        <v>20000</v>
      </c>
      <c r="H287" s="27"/>
      <c r="J287" s="96"/>
    </row>
    <row r="288" spans="1:10" ht="25.5">
      <c r="A288" s="50" t="s">
        <v>160</v>
      </c>
      <c r="B288" s="14" t="s">
        <v>211</v>
      </c>
      <c r="C288" s="13" t="s">
        <v>3</v>
      </c>
      <c r="D288" s="14" t="s">
        <v>49</v>
      </c>
      <c r="E288" s="14" t="s">
        <v>159</v>
      </c>
      <c r="F288" s="76">
        <v>906000</v>
      </c>
      <c r="J288" s="96"/>
    </row>
    <row r="289" spans="1:10" ht="25.5">
      <c r="A289" s="50" t="s">
        <v>61</v>
      </c>
      <c r="B289" s="14" t="s">
        <v>211</v>
      </c>
      <c r="C289" s="13" t="s">
        <v>3</v>
      </c>
      <c r="D289" s="14" t="s">
        <v>49</v>
      </c>
      <c r="E289" s="14" t="s">
        <v>35</v>
      </c>
      <c r="F289" s="76">
        <v>2600000</v>
      </c>
      <c r="J289" s="96"/>
    </row>
    <row r="290" spans="1:10" ht="63.75">
      <c r="A290" s="52" t="s">
        <v>51</v>
      </c>
      <c r="B290" s="14" t="s">
        <v>211</v>
      </c>
      <c r="C290" s="13" t="s">
        <v>3</v>
      </c>
      <c r="D290" s="14" t="s">
        <v>49</v>
      </c>
      <c r="E290" s="14" t="s">
        <v>52</v>
      </c>
      <c r="F290" s="76">
        <v>50000</v>
      </c>
      <c r="J290" s="96"/>
    </row>
    <row r="291" spans="1:10" ht="27.75" customHeight="1">
      <c r="A291" s="50" t="s">
        <v>53</v>
      </c>
      <c r="B291" s="14" t="s">
        <v>211</v>
      </c>
      <c r="C291" s="10" t="s">
        <v>3</v>
      </c>
      <c r="D291" s="9" t="s">
        <v>49</v>
      </c>
      <c r="E291" s="9" t="s">
        <v>54</v>
      </c>
      <c r="F291" s="51">
        <v>106000</v>
      </c>
      <c r="J291" s="96"/>
    </row>
    <row r="292" spans="1:10" ht="15">
      <c r="A292" s="50" t="s">
        <v>55</v>
      </c>
      <c r="B292" s="14" t="s">
        <v>211</v>
      </c>
      <c r="C292" s="10" t="s">
        <v>3</v>
      </c>
      <c r="D292" s="9" t="s">
        <v>49</v>
      </c>
      <c r="E292" s="9" t="s">
        <v>56</v>
      </c>
      <c r="F292" s="51">
        <v>135000</v>
      </c>
      <c r="J292" s="96"/>
    </row>
    <row r="293" spans="1:10" ht="15">
      <c r="A293" s="110" t="s">
        <v>271</v>
      </c>
      <c r="B293" s="14" t="s">
        <v>211</v>
      </c>
      <c r="C293" s="10" t="s">
        <v>3</v>
      </c>
      <c r="D293" s="9" t="s">
        <v>49</v>
      </c>
      <c r="E293" s="9" t="s">
        <v>270</v>
      </c>
      <c r="F293" s="51">
        <v>32000</v>
      </c>
      <c r="J293" s="96"/>
    </row>
    <row r="294" spans="1:10" ht="15">
      <c r="A294" s="57" t="s">
        <v>100</v>
      </c>
      <c r="B294" s="21" t="s">
        <v>150</v>
      </c>
      <c r="C294" s="42"/>
      <c r="D294" s="21"/>
      <c r="E294" s="21"/>
      <c r="F294" s="58">
        <f>F295</f>
        <v>396000</v>
      </c>
      <c r="J294" s="96"/>
    </row>
    <row r="295" spans="1:10" ht="29.25">
      <c r="A295" s="94" t="s">
        <v>212</v>
      </c>
      <c r="B295" s="89" t="s">
        <v>213</v>
      </c>
      <c r="C295" s="90"/>
      <c r="D295" s="89"/>
      <c r="E295" s="89"/>
      <c r="F295" s="91">
        <f>F296</f>
        <v>396000</v>
      </c>
      <c r="J295" s="96"/>
    </row>
    <row r="296" spans="1:10" ht="15.75" customHeight="1">
      <c r="A296" s="53" t="s">
        <v>97</v>
      </c>
      <c r="B296" s="23" t="s">
        <v>214</v>
      </c>
      <c r="C296" s="22" t="s">
        <v>24</v>
      </c>
      <c r="D296" s="23" t="s">
        <v>17</v>
      </c>
      <c r="E296" s="23"/>
      <c r="F296" s="54">
        <f>F297</f>
        <v>396000</v>
      </c>
      <c r="J296" s="96"/>
    </row>
    <row r="297" spans="1:10" ht="27" customHeight="1">
      <c r="A297" s="50" t="s">
        <v>61</v>
      </c>
      <c r="B297" s="9" t="s">
        <v>214</v>
      </c>
      <c r="C297" s="15" t="s">
        <v>24</v>
      </c>
      <c r="D297" s="9" t="s">
        <v>17</v>
      </c>
      <c r="E297" s="9" t="s">
        <v>35</v>
      </c>
      <c r="F297" s="51">
        <v>396000</v>
      </c>
      <c r="J297" s="96"/>
    </row>
    <row r="298" spans="1:10" ht="36" customHeight="1">
      <c r="A298" s="57" t="s">
        <v>101</v>
      </c>
      <c r="B298" s="21" t="s">
        <v>151</v>
      </c>
      <c r="C298" s="42"/>
      <c r="D298" s="21"/>
      <c r="E298" s="21"/>
      <c r="F298" s="58">
        <f>F299</f>
        <v>2339700</v>
      </c>
      <c r="J298" s="96"/>
    </row>
    <row r="299" spans="1:10" ht="13.5" customHeight="1">
      <c r="A299" s="94" t="s">
        <v>250</v>
      </c>
      <c r="B299" s="89" t="s">
        <v>215</v>
      </c>
      <c r="C299" s="90"/>
      <c r="D299" s="89"/>
      <c r="E299" s="89"/>
      <c r="F299" s="91">
        <f>F300</f>
        <v>2339700</v>
      </c>
      <c r="J299" s="96"/>
    </row>
    <row r="300" spans="1:10" ht="17.25" customHeight="1">
      <c r="A300" s="68" t="s">
        <v>124</v>
      </c>
      <c r="B300" s="35"/>
      <c r="C300" s="36" t="s">
        <v>17</v>
      </c>
      <c r="D300" s="36" t="s">
        <v>3</v>
      </c>
      <c r="E300" s="35"/>
      <c r="F300" s="63">
        <f>F301+F304</f>
        <v>2339700</v>
      </c>
      <c r="J300" s="96"/>
    </row>
    <row r="301" spans="1:10" ht="16.5" customHeight="1">
      <c r="A301" s="53" t="s">
        <v>125</v>
      </c>
      <c r="B301" s="22" t="s">
        <v>216</v>
      </c>
      <c r="C301" s="22" t="s">
        <v>17</v>
      </c>
      <c r="D301" s="22" t="s">
        <v>3</v>
      </c>
      <c r="E301" s="35"/>
      <c r="F301" s="66">
        <f>F302+F303</f>
        <v>950000</v>
      </c>
      <c r="J301" s="96"/>
    </row>
    <row r="302" spans="1:10" ht="25.5">
      <c r="A302" s="50" t="s">
        <v>61</v>
      </c>
      <c r="B302" s="15" t="s">
        <v>216</v>
      </c>
      <c r="C302" s="15" t="s">
        <v>17</v>
      </c>
      <c r="D302" s="15" t="s">
        <v>3</v>
      </c>
      <c r="E302" s="9" t="s">
        <v>35</v>
      </c>
      <c r="F302" s="51">
        <v>150000</v>
      </c>
      <c r="J302" s="96"/>
    </row>
    <row r="303" spans="1:10" ht="39" customHeight="1">
      <c r="A303" s="50" t="s">
        <v>343</v>
      </c>
      <c r="B303" s="15" t="s">
        <v>216</v>
      </c>
      <c r="C303" s="15" t="s">
        <v>17</v>
      </c>
      <c r="D303" s="15" t="s">
        <v>3</v>
      </c>
      <c r="E303" s="9" t="s">
        <v>77</v>
      </c>
      <c r="F303" s="51">
        <v>800000</v>
      </c>
      <c r="H303" s="27"/>
      <c r="J303" s="96"/>
    </row>
    <row r="304" spans="1:10" ht="14.25" customHeight="1">
      <c r="A304" s="53" t="s">
        <v>126</v>
      </c>
      <c r="B304" s="22" t="s">
        <v>217</v>
      </c>
      <c r="C304" s="22" t="s">
        <v>17</v>
      </c>
      <c r="D304" s="22" t="s">
        <v>3</v>
      </c>
      <c r="E304" s="35"/>
      <c r="F304" s="66">
        <f>F305</f>
        <v>1389700</v>
      </c>
      <c r="J304" s="96"/>
    </row>
    <row r="305" spans="1:10" ht="25.5">
      <c r="A305" s="50" t="s">
        <v>61</v>
      </c>
      <c r="B305" s="15" t="s">
        <v>217</v>
      </c>
      <c r="C305" s="15" t="s">
        <v>17</v>
      </c>
      <c r="D305" s="15" t="s">
        <v>3</v>
      </c>
      <c r="E305" s="9" t="s">
        <v>35</v>
      </c>
      <c r="F305" s="51">
        <v>1389700</v>
      </c>
      <c r="J305" s="96"/>
    </row>
    <row r="306" spans="1:10" ht="15">
      <c r="A306" s="57" t="s">
        <v>102</v>
      </c>
      <c r="B306" s="21" t="s">
        <v>152</v>
      </c>
      <c r="C306" s="42"/>
      <c r="D306" s="21"/>
      <c r="E306" s="21"/>
      <c r="F306" s="58">
        <f>F307</f>
        <v>45083000</v>
      </c>
      <c r="J306" s="96"/>
    </row>
    <row r="307" spans="1:10" ht="43.5" customHeight="1">
      <c r="A307" s="94" t="s">
        <v>218</v>
      </c>
      <c r="B307" s="89" t="s">
        <v>219</v>
      </c>
      <c r="C307" s="90"/>
      <c r="D307" s="89"/>
      <c r="E307" s="89"/>
      <c r="F307" s="91">
        <f>F308+F311+F316+F320</f>
        <v>45083000</v>
      </c>
      <c r="J307" s="96"/>
    </row>
    <row r="308" spans="1:10" ht="20.25" customHeight="1">
      <c r="A308" s="74" t="s">
        <v>127</v>
      </c>
      <c r="B308" s="7"/>
      <c r="C308" s="34" t="s">
        <v>13</v>
      </c>
      <c r="D308" s="7" t="s">
        <v>3</v>
      </c>
      <c r="E308" s="7"/>
      <c r="F308" s="69">
        <f>F309</f>
        <v>5000000</v>
      </c>
      <c r="J308" s="96"/>
    </row>
    <row r="309" spans="1:10" ht="15">
      <c r="A309" s="55" t="s">
        <v>71</v>
      </c>
      <c r="B309" s="23" t="s">
        <v>220</v>
      </c>
      <c r="C309" s="28" t="s">
        <v>13</v>
      </c>
      <c r="D309" s="23" t="s">
        <v>3</v>
      </c>
      <c r="E309" s="23"/>
      <c r="F309" s="54">
        <f>F310</f>
        <v>5000000</v>
      </c>
      <c r="J309" s="96"/>
    </row>
    <row r="310" spans="1:10" ht="15">
      <c r="A310" s="56" t="s">
        <v>72</v>
      </c>
      <c r="B310" s="9" t="s">
        <v>220</v>
      </c>
      <c r="C310" s="37" t="s">
        <v>13</v>
      </c>
      <c r="D310" s="9" t="s">
        <v>3</v>
      </c>
      <c r="E310" s="9" t="s">
        <v>73</v>
      </c>
      <c r="F310" s="51">
        <v>5000000</v>
      </c>
      <c r="J310" s="96"/>
    </row>
    <row r="311" spans="1:10" ht="14.25" customHeight="1">
      <c r="A311" s="74" t="s">
        <v>128</v>
      </c>
      <c r="B311" s="9"/>
      <c r="C311" s="34" t="s">
        <v>13</v>
      </c>
      <c r="D311" s="7" t="s">
        <v>4</v>
      </c>
      <c r="E311" s="9"/>
      <c r="F311" s="69">
        <f>F312+F314</f>
        <v>35821000</v>
      </c>
      <c r="J311" s="96"/>
    </row>
    <row r="312" spans="1:10" ht="38.25">
      <c r="A312" s="116" t="s">
        <v>74</v>
      </c>
      <c r="B312" s="23" t="s">
        <v>221</v>
      </c>
      <c r="C312" s="28" t="s">
        <v>13</v>
      </c>
      <c r="D312" s="23" t="s">
        <v>4</v>
      </c>
      <c r="E312" s="23"/>
      <c r="F312" s="54">
        <f>F313</f>
        <v>35279000</v>
      </c>
      <c r="J312" s="96"/>
    </row>
    <row r="313" spans="1:10" ht="38.25">
      <c r="A313" s="77" t="s">
        <v>65</v>
      </c>
      <c r="B313" s="9" t="s">
        <v>221</v>
      </c>
      <c r="C313" s="10" t="s">
        <v>13</v>
      </c>
      <c r="D313" s="9" t="s">
        <v>4</v>
      </c>
      <c r="E313" s="9" t="s">
        <v>66</v>
      </c>
      <c r="F313" s="51">
        <v>35279000</v>
      </c>
      <c r="J313" s="96"/>
    </row>
    <row r="314" spans="1:10" ht="24" customHeight="1">
      <c r="A314" s="59" t="s">
        <v>75</v>
      </c>
      <c r="B314" s="23" t="s">
        <v>222</v>
      </c>
      <c r="C314" s="28" t="s">
        <v>13</v>
      </c>
      <c r="D314" s="23" t="s">
        <v>4</v>
      </c>
      <c r="E314" s="23"/>
      <c r="F314" s="54">
        <f>F315</f>
        <v>542000</v>
      </c>
      <c r="J314" s="96"/>
    </row>
    <row r="315" spans="1:10" ht="25.5" customHeight="1">
      <c r="A315" s="50" t="s">
        <v>67</v>
      </c>
      <c r="B315" s="9" t="s">
        <v>222</v>
      </c>
      <c r="C315" s="10" t="s">
        <v>13</v>
      </c>
      <c r="D315" s="9" t="s">
        <v>4</v>
      </c>
      <c r="E315" s="9" t="s">
        <v>68</v>
      </c>
      <c r="F315" s="51">
        <v>542000</v>
      </c>
      <c r="J315" s="96"/>
    </row>
    <row r="316" spans="1:10" ht="19.5" customHeight="1">
      <c r="A316" s="59" t="s">
        <v>76</v>
      </c>
      <c r="B316" s="23" t="s">
        <v>223</v>
      </c>
      <c r="C316" s="33" t="s">
        <v>13</v>
      </c>
      <c r="D316" s="25" t="s">
        <v>15</v>
      </c>
      <c r="E316" s="25"/>
      <c r="F316" s="54">
        <f>F317+F318+F319</f>
        <v>576000</v>
      </c>
      <c r="J316" s="96"/>
    </row>
    <row r="317" spans="1:10" ht="15">
      <c r="A317" s="50" t="s">
        <v>158</v>
      </c>
      <c r="B317" s="9" t="s">
        <v>223</v>
      </c>
      <c r="C317" s="10" t="s">
        <v>13</v>
      </c>
      <c r="D317" s="9" t="s">
        <v>15</v>
      </c>
      <c r="E317" s="9" t="s">
        <v>37</v>
      </c>
      <c r="F317" s="51">
        <v>466000</v>
      </c>
      <c r="J317" s="96"/>
    </row>
    <row r="318" spans="1:10" ht="15">
      <c r="A318" s="50" t="s">
        <v>38</v>
      </c>
      <c r="B318" s="9" t="s">
        <v>223</v>
      </c>
      <c r="C318" s="10" t="s">
        <v>13</v>
      </c>
      <c r="D318" s="9" t="s">
        <v>15</v>
      </c>
      <c r="E318" s="9" t="s">
        <v>245</v>
      </c>
      <c r="F318" s="51">
        <v>81800</v>
      </c>
      <c r="J318" s="96"/>
    </row>
    <row r="319" spans="1:10" ht="15">
      <c r="A319" s="50" t="s">
        <v>34</v>
      </c>
      <c r="B319" s="9" t="s">
        <v>223</v>
      </c>
      <c r="C319" s="10" t="s">
        <v>13</v>
      </c>
      <c r="D319" s="9" t="s">
        <v>15</v>
      </c>
      <c r="E319" s="9" t="s">
        <v>35</v>
      </c>
      <c r="F319" s="51">
        <v>28200</v>
      </c>
      <c r="H319" s="27"/>
      <c r="J319" s="96"/>
    </row>
    <row r="320" spans="1:10" ht="40.5" customHeight="1">
      <c r="A320" s="119" t="s">
        <v>275</v>
      </c>
      <c r="B320" s="26" t="s">
        <v>276</v>
      </c>
      <c r="C320" s="120" t="s">
        <v>13</v>
      </c>
      <c r="D320" s="26" t="s">
        <v>24</v>
      </c>
      <c r="E320" s="30"/>
      <c r="F320" s="75">
        <f>F321</f>
        <v>3686000</v>
      </c>
      <c r="J320" s="96"/>
    </row>
    <row r="321" spans="1:10" ht="34.5" customHeight="1">
      <c r="A321" s="50" t="s">
        <v>80</v>
      </c>
      <c r="B321" s="9" t="s">
        <v>276</v>
      </c>
      <c r="C321" s="117" t="s">
        <v>13</v>
      </c>
      <c r="D321" s="118" t="s">
        <v>24</v>
      </c>
      <c r="E321" s="30" t="s">
        <v>77</v>
      </c>
      <c r="F321" s="76">
        <v>3686000</v>
      </c>
      <c r="J321" s="96"/>
    </row>
    <row r="322" spans="1:10" ht="15">
      <c r="A322" s="57" t="s">
        <v>103</v>
      </c>
      <c r="B322" s="21" t="s">
        <v>135</v>
      </c>
      <c r="C322" s="42"/>
      <c r="D322" s="21"/>
      <c r="E322" s="21"/>
      <c r="F322" s="58">
        <f>F324</f>
        <v>600000</v>
      </c>
      <c r="J322" s="96"/>
    </row>
    <row r="323" spans="1:10" ht="34.5" customHeight="1">
      <c r="A323" s="94" t="s">
        <v>224</v>
      </c>
      <c r="B323" s="89" t="s">
        <v>225</v>
      </c>
      <c r="C323" s="90"/>
      <c r="D323" s="89"/>
      <c r="E323" s="89"/>
      <c r="F323" s="91">
        <f>F324</f>
        <v>600000</v>
      </c>
      <c r="J323" s="96"/>
    </row>
    <row r="324" spans="1:10" ht="34.5" customHeight="1">
      <c r="A324" s="53" t="s">
        <v>104</v>
      </c>
      <c r="B324" s="23" t="s">
        <v>226</v>
      </c>
      <c r="C324" s="28" t="s">
        <v>25</v>
      </c>
      <c r="D324" s="23" t="s">
        <v>4</v>
      </c>
      <c r="E324" s="23"/>
      <c r="F324" s="54">
        <f>F325</f>
        <v>600000</v>
      </c>
      <c r="J324" s="96"/>
    </row>
    <row r="325" spans="1:10" ht="25.5">
      <c r="A325" s="50" t="s">
        <v>129</v>
      </c>
      <c r="B325" s="9" t="s">
        <v>226</v>
      </c>
      <c r="C325" s="10" t="s">
        <v>25</v>
      </c>
      <c r="D325" s="9" t="s">
        <v>4</v>
      </c>
      <c r="E325" s="9" t="s">
        <v>109</v>
      </c>
      <c r="F325" s="51">
        <v>600000</v>
      </c>
      <c r="J325" s="96"/>
    </row>
    <row r="326" spans="1:10" ht="31.5">
      <c r="A326" s="61" t="s">
        <v>23</v>
      </c>
      <c r="B326" s="6" t="s">
        <v>132</v>
      </c>
      <c r="C326" s="6"/>
      <c r="D326" s="6"/>
      <c r="E326" s="6"/>
      <c r="F326" s="62">
        <f>F328</f>
        <v>260000</v>
      </c>
      <c r="J326" s="96"/>
    </row>
    <row r="327" spans="1:10" ht="30" customHeight="1">
      <c r="A327" s="125" t="s">
        <v>227</v>
      </c>
      <c r="B327" s="82" t="s">
        <v>228</v>
      </c>
      <c r="C327" s="82"/>
      <c r="D327" s="82"/>
      <c r="E327" s="82"/>
      <c r="F327" s="83">
        <f>F328</f>
        <v>260000</v>
      </c>
      <c r="J327" s="96"/>
    </row>
    <row r="328" spans="1:10" ht="26.25">
      <c r="A328" s="53" t="s">
        <v>130</v>
      </c>
      <c r="B328" s="23" t="s">
        <v>229</v>
      </c>
      <c r="C328" s="22" t="s">
        <v>24</v>
      </c>
      <c r="D328" s="23" t="s">
        <v>25</v>
      </c>
      <c r="E328" s="23"/>
      <c r="F328" s="66">
        <f>F329+F330</f>
        <v>260000</v>
      </c>
      <c r="J328" s="96"/>
    </row>
    <row r="329" spans="1:10" ht="25.5">
      <c r="A329" s="50" t="s">
        <v>129</v>
      </c>
      <c r="B329" s="9" t="s">
        <v>229</v>
      </c>
      <c r="C329" s="15" t="s">
        <v>24</v>
      </c>
      <c r="D329" s="9" t="s">
        <v>25</v>
      </c>
      <c r="E329" s="9" t="s">
        <v>314</v>
      </c>
      <c r="F329" s="51">
        <f>25000+85000</f>
        <v>110000</v>
      </c>
      <c r="J329" s="96"/>
    </row>
    <row r="330" spans="1:10" ht="25.5">
      <c r="A330" s="50" t="s">
        <v>129</v>
      </c>
      <c r="B330" s="9" t="s">
        <v>229</v>
      </c>
      <c r="C330" s="15" t="s">
        <v>24</v>
      </c>
      <c r="D330" s="9" t="s">
        <v>25</v>
      </c>
      <c r="E330" s="9" t="s">
        <v>312</v>
      </c>
      <c r="F330" s="51">
        <f>25000+125000</f>
        <v>150000</v>
      </c>
      <c r="J330" s="96"/>
    </row>
    <row r="331" spans="1:10" ht="15.75">
      <c r="A331" s="61" t="s">
        <v>22</v>
      </c>
      <c r="B331" s="6" t="s">
        <v>134</v>
      </c>
      <c r="C331" s="6"/>
      <c r="D331" s="6"/>
      <c r="E331" s="6"/>
      <c r="F331" s="62">
        <f>F333</f>
        <v>200000</v>
      </c>
      <c r="J331" s="96"/>
    </row>
    <row r="332" spans="1:10" ht="28.5" customHeight="1">
      <c r="A332" s="94" t="s">
        <v>230</v>
      </c>
      <c r="B332" s="82" t="s">
        <v>231</v>
      </c>
      <c r="C332" s="82"/>
      <c r="D332" s="82"/>
      <c r="E332" s="82"/>
      <c r="F332" s="83">
        <f>F333</f>
        <v>200000</v>
      </c>
      <c r="J332" s="96"/>
    </row>
    <row r="333" spans="1:10" ht="20.25" customHeight="1">
      <c r="A333" s="55" t="s">
        <v>131</v>
      </c>
      <c r="B333" s="23" t="s">
        <v>234</v>
      </c>
      <c r="C333" s="28" t="s">
        <v>13</v>
      </c>
      <c r="D333" s="23" t="s">
        <v>14</v>
      </c>
      <c r="E333" s="23"/>
      <c r="F333" s="54">
        <f>F334</f>
        <v>200000</v>
      </c>
      <c r="J333" s="96"/>
    </row>
    <row r="334" spans="1:10" ht="18" customHeight="1">
      <c r="A334" s="50" t="s">
        <v>67</v>
      </c>
      <c r="B334" s="9" t="s">
        <v>234</v>
      </c>
      <c r="C334" s="10" t="s">
        <v>13</v>
      </c>
      <c r="D334" s="9" t="s">
        <v>14</v>
      </c>
      <c r="E334" s="9" t="s">
        <v>68</v>
      </c>
      <c r="F334" s="51">
        <v>200000</v>
      </c>
      <c r="J334" s="96"/>
    </row>
    <row r="335" spans="1:10" ht="32.25" customHeight="1">
      <c r="A335" s="61" t="s">
        <v>106</v>
      </c>
      <c r="B335" s="6" t="s">
        <v>133</v>
      </c>
      <c r="C335" s="6"/>
      <c r="D335" s="6"/>
      <c r="E335" s="6"/>
      <c r="F335" s="62">
        <f>F337</f>
        <v>5000</v>
      </c>
      <c r="J335" s="96"/>
    </row>
    <row r="336" spans="1:10" ht="36.75" customHeight="1">
      <c r="A336" s="94" t="s">
        <v>232</v>
      </c>
      <c r="B336" s="82" t="s">
        <v>233</v>
      </c>
      <c r="C336" s="82"/>
      <c r="D336" s="82"/>
      <c r="E336" s="82"/>
      <c r="F336" s="83">
        <f>F337</f>
        <v>5000</v>
      </c>
      <c r="J336" s="96"/>
    </row>
    <row r="337" spans="1:10" ht="30.75" customHeight="1">
      <c r="A337" s="55" t="s">
        <v>107</v>
      </c>
      <c r="B337" s="23" t="s">
        <v>235</v>
      </c>
      <c r="C337" s="28" t="s">
        <v>3</v>
      </c>
      <c r="D337" s="23" t="s">
        <v>49</v>
      </c>
      <c r="E337" s="23"/>
      <c r="F337" s="54">
        <f>F338</f>
        <v>5000</v>
      </c>
      <c r="J337" s="96"/>
    </row>
    <row r="338" spans="1:10" ht="24.75" customHeight="1">
      <c r="A338" s="50" t="s">
        <v>61</v>
      </c>
      <c r="B338" s="9" t="s">
        <v>235</v>
      </c>
      <c r="C338" s="10" t="s">
        <v>3</v>
      </c>
      <c r="D338" s="9" t="s">
        <v>49</v>
      </c>
      <c r="E338" s="9" t="s">
        <v>35</v>
      </c>
      <c r="F338" s="72">
        <v>5000</v>
      </c>
      <c r="J338" s="96"/>
    </row>
    <row r="339" spans="1:10" ht="24.75" customHeight="1" thickBot="1">
      <c r="A339" s="78" t="s">
        <v>105</v>
      </c>
      <c r="B339" s="79"/>
      <c r="C339" s="79"/>
      <c r="D339" s="79"/>
      <c r="E339" s="79"/>
      <c r="F339" s="80">
        <f>F13+F160+F165+F187+F190+F196+F227+F327+F331+F335</f>
        <v>493892900.004</v>
      </c>
      <c r="J339" s="96"/>
    </row>
    <row r="340" spans="1:10" ht="18" customHeight="1">
      <c r="A340" s="157" t="s">
        <v>317</v>
      </c>
      <c r="B340" s="158" t="s">
        <v>321</v>
      </c>
      <c r="C340" s="158"/>
      <c r="D340" s="158"/>
      <c r="E340" s="158"/>
      <c r="F340" s="159">
        <f>F341</f>
        <v>300100</v>
      </c>
      <c r="J340" s="96"/>
    </row>
    <row r="341" spans="1:10" ht="15.75">
      <c r="A341" s="160" t="s">
        <v>319</v>
      </c>
      <c r="B341" s="161" t="s">
        <v>318</v>
      </c>
      <c r="C341" s="161" t="s">
        <v>3</v>
      </c>
      <c r="D341" s="161" t="s">
        <v>14</v>
      </c>
      <c r="E341" s="161"/>
      <c r="F341" s="148">
        <f>F342+F343</f>
        <v>300100</v>
      </c>
      <c r="J341" s="96"/>
    </row>
    <row r="342" spans="1:10" ht="38.25">
      <c r="A342" s="8" t="s">
        <v>320</v>
      </c>
      <c r="B342" s="162" t="s">
        <v>318</v>
      </c>
      <c r="C342" s="162" t="s">
        <v>39</v>
      </c>
      <c r="D342" s="162" t="s">
        <v>14</v>
      </c>
      <c r="E342" s="162" t="s">
        <v>322</v>
      </c>
      <c r="F342" s="149">
        <v>172100</v>
      </c>
      <c r="J342" s="96"/>
    </row>
    <row r="343" spans="1:10" ht="15.75">
      <c r="A343" s="8" t="s">
        <v>34</v>
      </c>
      <c r="B343" s="162" t="s">
        <v>318</v>
      </c>
      <c r="C343" s="162" t="s">
        <v>3</v>
      </c>
      <c r="D343" s="162" t="s">
        <v>14</v>
      </c>
      <c r="E343" s="162" t="s">
        <v>35</v>
      </c>
      <c r="F343" s="149">
        <v>128000</v>
      </c>
      <c r="J343" s="96"/>
    </row>
    <row r="344" spans="1:10" ht="18.75">
      <c r="A344" s="164" t="s">
        <v>323</v>
      </c>
      <c r="B344" s="163"/>
      <c r="C344" s="163"/>
      <c r="D344" s="163"/>
      <c r="E344" s="163"/>
      <c r="F344" s="165">
        <f>F339+F340</f>
        <v>494193000.004</v>
      </c>
      <c r="J344" s="96"/>
    </row>
    <row r="345" spans="5:10" ht="15">
      <c r="E345" s="38" t="s">
        <v>370</v>
      </c>
      <c r="F345" s="198">
        <f>F275</f>
        <v>198276</v>
      </c>
      <c r="J345" s="96"/>
    </row>
    <row r="346" spans="3:10" ht="15.75">
      <c r="C346" s="152"/>
      <c r="E346" s="162" t="s">
        <v>313</v>
      </c>
      <c r="F346" s="181">
        <f>F214</f>
        <v>3766000</v>
      </c>
      <c r="J346" s="96"/>
    </row>
    <row r="347" spans="3:10" ht="15">
      <c r="C347" s="152"/>
      <c r="E347" s="155">
        <v>1301</v>
      </c>
      <c r="F347" s="181">
        <f>F201</f>
        <v>2600000</v>
      </c>
      <c r="J347" s="96"/>
    </row>
    <row r="348" spans="5:10" ht="15">
      <c r="E348" s="155">
        <v>1202</v>
      </c>
      <c r="F348" s="181">
        <f>F322</f>
        <v>600000</v>
      </c>
      <c r="J348" s="96"/>
    </row>
    <row r="349" spans="3:10" ht="15">
      <c r="C349" s="152"/>
      <c r="E349" s="155">
        <v>1105</v>
      </c>
      <c r="F349" s="181">
        <f>F190</f>
        <v>818100</v>
      </c>
      <c r="J349" s="96"/>
    </row>
    <row r="350" spans="3:10" ht="15">
      <c r="C350" s="152"/>
      <c r="E350" s="155">
        <v>1006</v>
      </c>
      <c r="F350" s="181">
        <f>F187+F316</f>
        <v>726000</v>
      </c>
      <c r="J350" s="96"/>
    </row>
    <row r="351" spans="3:10" ht="15">
      <c r="C351" s="152"/>
      <c r="E351" s="155">
        <v>1003</v>
      </c>
      <c r="F351" s="181">
        <f>F333+F157</f>
        <v>8096000</v>
      </c>
      <c r="J351" s="96"/>
    </row>
    <row r="352" spans="3:10" ht="15">
      <c r="C352" s="152"/>
      <c r="E352" s="155">
        <v>1002</v>
      </c>
      <c r="F352" s="181">
        <f>F313+F314</f>
        <v>35821000</v>
      </c>
      <c r="J352" s="96"/>
    </row>
    <row r="353" spans="3:10" ht="15">
      <c r="C353" s="152"/>
      <c r="E353" s="155">
        <v>1001</v>
      </c>
      <c r="F353" s="181">
        <f>F309</f>
        <v>5000000</v>
      </c>
      <c r="J353" s="96"/>
    </row>
    <row r="354" spans="3:10" ht="15">
      <c r="C354" s="152"/>
      <c r="E354" s="155">
        <v>801</v>
      </c>
      <c r="F354" s="181">
        <f>F179+F174+F169+F183+F171+F222</f>
        <v>22788135</v>
      </c>
      <c r="J354" s="96"/>
    </row>
    <row r="355" spans="3:10" ht="15">
      <c r="C355" s="152"/>
      <c r="E355" s="155">
        <v>1004</v>
      </c>
      <c r="F355" s="181">
        <f>F320+F153</f>
        <v>11586000</v>
      </c>
      <c r="J355" s="96"/>
    </row>
    <row r="356" spans="3:10" ht="15">
      <c r="C356" s="152"/>
      <c r="E356" s="166" t="s">
        <v>335</v>
      </c>
      <c r="F356" s="181">
        <f>F219</f>
        <v>4721000</v>
      </c>
      <c r="J356" s="96"/>
    </row>
    <row r="357" spans="3:10" ht="15">
      <c r="C357" s="152"/>
      <c r="E357" s="166" t="s">
        <v>327</v>
      </c>
      <c r="F357" s="181">
        <f>F16</f>
        <v>78704634</v>
      </c>
      <c r="J357" s="96"/>
    </row>
    <row r="358" spans="3:10" ht="15">
      <c r="C358" s="152"/>
      <c r="E358" s="166" t="s">
        <v>287</v>
      </c>
      <c r="F358" s="181">
        <f>F59</f>
        <v>194460515</v>
      </c>
      <c r="J358" s="96"/>
    </row>
    <row r="359" spans="3:10" ht="15">
      <c r="C359" s="152"/>
      <c r="E359" s="166" t="s">
        <v>326</v>
      </c>
      <c r="F359" s="181">
        <f>F110+F117+F113+F115</f>
        <v>23417000</v>
      </c>
      <c r="H359">
        <v>400</v>
      </c>
      <c r="I359" s="153">
        <f>F356+F367+F368</f>
        <v>5377000</v>
      </c>
      <c r="J359" s="96"/>
    </row>
    <row r="360" spans="3:10" ht="15">
      <c r="C360" s="152"/>
      <c r="E360" s="166" t="s">
        <v>324</v>
      </c>
      <c r="F360" s="181">
        <f>F120+F128+F144+F149</f>
        <v>13425042</v>
      </c>
      <c r="J360" s="96"/>
    </row>
    <row r="361" spans="3:10" ht="15">
      <c r="C361" s="152"/>
      <c r="E361" s="166" t="s">
        <v>325</v>
      </c>
      <c r="F361" s="181">
        <f>F133+F160</f>
        <v>1871800</v>
      </c>
      <c r="J361" s="96"/>
    </row>
    <row r="362" spans="3:10" ht="15">
      <c r="C362" s="152"/>
      <c r="E362" s="166" t="s">
        <v>334</v>
      </c>
      <c r="F362" s="181">
        <f>F272</f>
        <v>12900</v>
      </c>
      <c r="H362">
        <v>500</v>
      </c>
      <c r="I362" s="27" t="e">
        <f>F371+#REF!+F369</f>
        <v>#REF!</v>
      </c>
      <c r="J362" s="96"/>
    </row>
    <row r="363" spans="5:10" ht="13.5" customHeight="1">
      <c r="E363" s="167" t="s">
        <v>333</v>
      </c>
      <c r="F363" s="181">
        <f>F230</f>
        <v>32222761.67</v>
      </c>
      <c r="J363" s="96"/>
    </row>
    <row r="364" spans="5:10" ht="15">
      <c r="E364" s="166" t="s">
        <v>336</v>
      </c>
      <c r="F364" s="181">
        <f>F197</f>
        <v>100000</v>
      </c>
      <c r="J364" s="96"/>
    </row>
    <row r="365" spans="5:10" ht="15">
      <c r="E365" s="166" t="s">
        <v>332</v>
      </c>
      <c r="F365" s="181">
        <f>F338+F285+F278</f>
        <v>7956000</v>
      </c>
      <c r="J365" s="96"/>
    </row>
    <row r="366" spans="5:10" ht="15">
      <c r="E366" s="166" t="s">
        <v>331</v>
      </c>
      <c r="F366" s="181">
        <f>F224</f>
        <v>691000</v>
      </c>
      <c r="J366" s="96"/>
    </row>
    <row r="367" spans="5:10" ht="15">
      <c r="E367" s="166" t="s">
        <v>330</v>
      </c>
      <c r="F367" s="181">
        <f>F294</f>
        <v>396000</v>
      </c>
      <c r="J367" s="96"/>
    </row>
    <row r="368" spans="5:10" ht="15">
      <c r="E368" s="166" t="s">
        <v>329</v>
      </c>
      <c r="F368" s="181">
        <f>F328</f>
        <v>260000</v>
      </c>
      <c r="J368" s="96"/>
    </row>
    <row r="369" spans="5:10" ht="15">
      <c r="E369" s="166" t="s">
        <v>328</v>
      </c>
      <c r="F369" s="181">
        <f>F301+F304+F206+F208</f>
        <v>37184636.334</v>
      </c>
      <c r="J369" s="96"/>
    </row>
    <row r="370" spans="5:10" ht="15">
      <c r="E370" s="166" t="s">
        <v>373</v>
      </c>
      <c r="F370" s="181">
        <f>F210+F212</f>
        <v>6470100</v>
      </c>
      <c r="J370" s="96"/>
    </row>
    <row r="371" spans="5:10" ht="15">
      <c r="E371" s="166" t="s">
        <v>357</v>
      </c>
      <c r="F371" s="181">
        <f>F340</f>
        <v>300100</v>
      </c>
      <c r="J371" s="96"/>
    </row>
    <row r="372" spans="5:6" ht="15">
      <c r="E372" s="166" t="s">
        <v>337</v>
      </c>
      <c r="F372" s="168">
        <f>F345+F346+F347+F348+F349+F350+F351+F352+F353+F354+F355+F356+F357+F358+F359+F360+F361+F362+F363+F364+F365+F366+F367+F368+F369+F371+F370</f>
        <v>494193000.004</v>
      </c>
    </row>
  </sheetData>
  <sheetProtection/>
  <mergeCells count="7">
    <mergeCell ref="F7:F12"/>
    <mergeCell ref="A5:E5"/>
    <mergeCell ref="A7:A12"/>
    <mergeCell ref="B7:B12"/>
    <mergeCell ref="C7:C12"/>
    <mergeCell ref="D7:D12"/>
    <mergeCell ref="E7:E12"/>
  </mergeCells>
  <printOptions/>
  <pageMargins left="0.75" right="0.75" top="0.32" bottom="0.48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аап</dc:creator>
  <cp:keywords/>
  <dc:description/>
  <cp:lastModifiedBy>User</cp:lastModifiedBy>
  <cp:lastPrinted>2018-03-12T08:04:46Z</cp:lastPrinted>
  <dcterms:created xsi:type="dcterms:W3CDTF">2014-10-02T10:40:43Z</dcterms:created>
  <dcterms:modified xsi:type="dcterms:W3CDTF">2018-03-12T08:26:50Z</dcterms:modified>
  <cp:category/>
  <cp:version/>
  <cp:contentType/>
  <cp:contentStatus/>
</cp:coreProperties>
</file>