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45" tabRatio="753" activeTab="1"/>
  </bookViews>
  <sheets>
    <sheet name="дох" sheetId="1" r:id="rId1"/>
    <sheet name="расх" sheetId="2" r:id="rId2"/>
    <sheet name="ИСТ" sheetId="3" r:id="rId3"/>
  </sheets>
  <definedNames>
    <definedName name="_xlnm.Print_Titles" localSheetId="1">'расх'!$5:$10</definedName>
  </definedNames>
  <calcPr fullCalcOnLoad="1"/>
</workbook>
</file>

<file path=xl/sharedStrings.xml><?xml version="1.0" encoding="utf-8"?>
<sst xmlns="http://schemas.openxmlformats.org/spreadsheetml/2006/main" count="1183" uniqueCount="260">
  <si>
    <t xml:space="preserve"> 00</t>
  </si>
  <si>
    <t>Обеспечение деятельности подведомственных учреждений</t>
  </si>
  <si>
    <t>Центральный аппарат</t>
  </si>
  <si>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</si>
  <si>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</si>
  <si>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</si>
  <si>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</si>
  <si>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</si>
  <si>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</si>
  <si>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</si>
  <si>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</si>
  <si>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</si>
  <si>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</si>
  <si>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</si>
  <si>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</si>
  <si>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</si>
  <si>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001</t>
  </si>
  <si>
    <t>440</t>
  </si>
  <si>
    <t>00</t>
  </si>
  <si>
    <t>Руководство и управление в сфере установленных функций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</si>
  <si>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</si>
  <si>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</si>
  <si>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</si>
  <si>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</si>
  <si>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</si>
  <si>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</si>
  <si>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</si>
  <si>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11</t>
  </si>
  <si>
    <t>Код администратора</t>
  </si>
  <si>
    <t>Благоустройство</t>
  </si>
  <si>
    <t>600</t>
  </si>
  <si>
    <t>Уличное освещение</t>
  </si>
  <si>
    <t>002</t>
  </si>
  <si>
    <t>Глава муниципального образования</t>
  </si>
  <si>
    <t>Выполнение функций органами местного самоуправления</t>
  </si>
  <si>
    <t>500</t>
  </si>
  <si>
    <t>36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</si>
  <si>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</si>
  <si>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</t>
  </si>
  <si>
    <t>Выполнение функций бюджетными учреждениями</t>
  </si>
  <si>
    <t>Иные межбюджетные трансферты</t>
  </si>
  <si>
    <t>017</t>
  </si>
  <si>
    <t>Администрация Найстенъярвского сельского поселения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</si>
  <si>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</si>
  <si>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</si>
  <si>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Озеленение</t>
  </si>
  <si>
    <t>Физическая культура и спорт</t>
  </si>
  <si>
    <t>Физкультурно-оздоровительная работа и спортивные мероприятия</t>
  </si>
  <si>
    <t>512</t>
  </si>
  <si>
    <t xml:space="preserve">Мероприятия в области здравоохранения, спорта и физической культуры, туризма </t>
  </si>
  <si>
    <t>97</t>
  </si>
  <si>
    <t>027</t>
  </si>
  <si>
    <t>(рублей)</t>
  </si>
  <si>
    <t>Выполнение функций бюджетными учреждениями (платные услуги)</t>
  </si>
  <si>
    <t>Жилищное хозяйство</t>
  </si>
  <si>
    <t>Поддержка жилищного хозяйства</t>
  </si>
  <si>
    <t>350</t>
  </si>
  <si>
    <t>Мероприятия в области жилищного хозяйства</t>
  </si>
  <si>
    <t>Коммунальное хозяйство</t>
  </si>
  <si>
    <t>Поддержка коммунального хозяйства</t>
  </si>
  <si>
    <t>351</t>
  </si>
  <si>
    <t xml:space="preserve">Мероприятия в области коммунального хозяйства </t>
  </si>
  <si>
    <t>Другие вопросы в области физической культуры и спорта</t>
  </si>
  <si>
    <t xml:space="preserve">Средства, передаваемые бюджету муниципального района на формирование и исполнение бюджета поселения 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</si>
  <si>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</t>
  </si>
  <si>
    <t xml:space="preserve">Средства, передаваемые бюджету муниципального района на организацию библиотечного обслуживания населения, комплектование библиотечных фондов библиотек поселения </t>
  </si>
  <si>
    <t>442</t>
  </si>
  <si>
    <t>Библиотеки</t>
  </si>
  <si>
    <t xml:space="preserve">Дворцы и дома культуры, другие учреждения культуры </t>
  </si>
  <si>
    <t xml:space="preserve">Культура и кинематография </t>
  </si>
  <si>
    <t>Другие общегосударственные вопросы</t>
  </si>
  <si>
    <t>13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</si>
  <si>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</si>
  <si>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 (Мероприятия по противодействию терроризму и экстремизму на территории поселения)</t>
  </si>
  <si>
    <t>рублей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</si>
  <si>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</si>
  <si>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</si>
  <si>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</si>
  <si>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Админи-стратор</t>
  </si>
  <si>
    <t>Груп-па</t>
  </si>
  <si>
    <t>Под-группа</t>
  </si>
  <si>
    <t>Статья</t>
  </si>
  <si>
    <t>Подст-атья</t>
  </si>
  <si>
    <t>Эле-мент</t>
  </si>
  <si>
    <t>Програм-ма</t>
  </si>
  <si>
    <t>Эк.кл.</t>
  </si>
  <si>
    <t>I.</t>
  </si>
  <si>
    <t>ДОХОДЫ</t>
  </si>
  <si>
    <t>000</t>
  </si>
  <si>
    <t>0000</t>
  </si>
  <si>
    <t>1.</t>
  </si>
  <si>
    <t>НАЛОГИ НА ПРИБЫЛЬ, ДОХОДЫ</t>
  </si>
  <si>
    <t>1.1.</t>
  </si>
  <si>
    <t>Налог на доходы физических лиц</t>
  </si>
  <si>
    <t>182</t>
  </si>
  <si>
    <t>110</t>
  </si>
  <si>
    <t>Налог на доходы физических лиц с доходов, полученного в виде дивидендов от долевого участия в деятельности организаций</t>
  </si>
  <si>
    <t>1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</si>
  <si>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</si>
  <si>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</si>
  <si>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</si>
  <si>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</si>
  <si>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021</t>
  </si>
  <si>
    <t>Налог на доходы физических лиц с доходов, полученных в виде страховых выплат по договорам добровольного страхования</t>
  </si>
  <si>
    <t>НАЛОГИ НА СОВОКУПНЫЙ ДОХОД</t>
  </si>
  <si>
    <t>Единый сельскохозяйственный налог</t>
  </si>
  <si>
    <t>2.</t>
  </si>
  <si>
    <t>НАЛОГИ НА ИМУЩЕСТВО</t>
  </si>
  <si>
    <t>06</t>
  </si>
  <si>
    <t>2.1.</t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</si>
  <si>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</si>
  <si>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</si>
  <si>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030</t>
  </si>
  <si>
    <t>10</t>
  </si>
  <si>
    <t>3.2.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</si>
  <si>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</si>
  <si>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</si>
  <si>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1000</t>
  </si>
  <si>
    <t>3.3.</t>
  </si>
  <si>
    <t>Налог на игорный бизнес</t>
  </si>
  <si>
    <t xml:space="preserve">Налог на игорный бизнес, зачисляемый в бюджеты субъектов Российской Федерации </t>
  </si>
  <si>
    <t>4.4.</t>
  </si>
  <si>
    <t>Земельный налог</t>
  </si>
  <si>
    <t>Земельный налог за земли сельскохозяйственного назначения</t>
  </si>
  <si>
    <t>Земельный налог за земли городских поселений</t>
  </si>
  <si>
    <t>Земельный налог за земли сельских поселений</t>
  </si>
  <si>
    <t>Земельный налог за другие земли несельскохозяйственного назначения</t>
  </si>
  <si>
    <t>040</t>
  </si>
  <si>
    <t>2.2.</t>
  </si>
  <si>
    <t>Земельный налог, взимаемый по ставке, установленной подпунктом 1 пункта 1 статьи 394 Налогового кодекса Российской Федерации ,и применяемой к объекту налогообложения, расположенному в границах поселения</t>
  </si>
  <si>
    <t>013</t>
  </si>
  <si>
    <t>ЗАДОЛЖЕННОСТЬ ПО ОТМЕНЕННЫМ НАЛОГАМ, СБОРАМ И ИНЫМ ОБЯЗАТЕЛЬНЫМ ПЛАТЕЖАМ</t>
  </si>
  <si>
    <t>09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</si>
  <si>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</si>
  <si>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Прочие налоги и сборы (по отмененным федеральным налогам и сборам)</t>
  </si>
  <si>
    <t>Прочие налоги и сборы (по отмененным налогам и сборам субъектов Российской Федерации)</t>
  </si>
  <si>
    <t>Налог  с  продаж</t>
  </si>
  <si>
    <t>Прочие налоги и сборы (по отмененным местным налогам и сборам)</t>
  </si>
  <si>
    <t>07</t>
  </si>
  <si>
    <t xml:space="preserve">Налог на рекламу </t>
  </si>
  <si>
    <t xml:space="preserve">Целевые сборы с граждан и предприятий, учреждений и организаций на содержание милиции, на благоустроймство территорий, на нужды образования и другие цели </t>
  </si>
  <si>
    <t>Прочие местные налоги и сборы</t>
  </si>
  <si>
    <t>050</t>
  </si>
  <si>
    <t>ПРОЧИЕ НЕНАЛОГОВЫЕ ДОХОДЫ</t>
  </si>
  <si>
    <t>17</t>
  </si>
  <si>
    <t>Возмещение потерь сельскохозяйственного производства, связанных с изъятием сельскохозяйственных угодий</t>
  </si>
  <si>
    <t>120</t>
  </si>
  <si>
    <t xml:space="preserve">Возмещение потерь сельскохозяйственного производства, связанных с изъятием сельскохозяйственных угодий, в бюджеты субъектов Российской Федерации </t>
  </si>
  <si>
    <t>163</t>
  </si>
  <si>
    <t>Прочие неналоговые доходы</t>
  </si>
  <si>
    <t>180</t>
  </si>
  <si>
    <t>Прочие неналоговые доходы местных бюджетов</t>
  </si>
  <si>
    <t>Прочие неналоговые доходы бюджетов субъектов Российской Федерации</t>
  </si>
  <si>
    <t>Земельный налог, взимаемый по ставке, установленной подпунктом 2 пункта 1 статьи 394 Налогового кодекса Российской Федерации ,и применяемой к объекту налогообложения, расположенному в границах поселения</t>
  </si>
  <si>
    <t>023</t>
  </si>
  <si>
    <t>3.</t>
  </si>
  <si>
    <t>ГОСУДАРСТВЕННАЯ ПОШЛИНА</t>
  </si>
  <si>
    <t>3.1.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</si>
  <si>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</si>
  <si>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028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</si>
  <si>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</si>
  <si>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4.</t>
  </si>
  <si>
    <t>ДОХОДЫ ОТ ИСПОЛЬЗОВАНИЯ ИМУЩЕСТВА,НАХОДЯЩЕГОСЯ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</si>
  <si>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</si>
  <si>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 xml:space="preserve">Доходы,получаемые в виде арендной либо иной платы за передачу в возмездноепользование государственного и муниципального имущества(за исключением имущества автономных учреждений,а также имущества государственных и муниципальных унитарных предприятий,в том числе казенных) 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</si>
  <si>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землю,расположенные в границах поселений( за исключением земель, предназначенных для целей жилищного строительства)</t>
  </si>
  <si>
    <t xml:space="preserve"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договоров аренды указанных земельных участков 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</si>
  <si>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учреждненгий(за исключением имущества автономных учреждений)</t>
  </si>
  <si>
    <t>Доходы от сдачи в аренду имущества,находящегося в оперативном управления поселений и созданных ими учреждений (за исключением имущества автономных учреждений)</t>
  </si>
  <si>
    <t>035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</si>
  <si>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</si>
  <si>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</si>
  <si>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130</t>
  </si>
  <si>
    <t>ДОХОДЫ ОТ ПРОДАЖИ МАТЕРИАЛЬНЫХ И НЕМАТЕРИАЛЬНЫХ АКТИВОВ</t>
  </si>
  <si>
    <t>14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</si>
  <si>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</si>
  <si>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>019</t>
  </si>
  <si>
    <t>430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</si>
  <si>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</si>
  <si>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014</t>
  </si>
  <si>
    <t>5.</t>
  </si>
  <si>
    <t>Прочие неналоговые доходы бюджетов поселений</t>
  </si>
  <si>
    <t>II</t>
  </si>
  <si>
    <t xml:space="preserve">БЕЗВОЗМЕЗДНЫЕ ПОСТУПЛЕНИЯ </t>
  </si>
  <si>
    <t>2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</si>
  <si>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</si>
  <si>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</si>
  <si>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151</t>
  </si>
  <si>
    <t>Дотации бюджетам поселений на выравнивание бюджетной обеспеченности</t>
  </si>
  <si>
    <t>1.2.</t>
  </si>
  <si>
    <t>Субсидии бюджетам субъектов Российской Федерации и муниципальных образований (межбюджетные субсидии)</t>
  </si>
  <si>
    <t>Субсидии бюджетам поселений на закупку автотранспортных средств и коммунальной техники</t>
  </si>
  <si>
    <t>102</t>
  </si>
  <si>
    <t xml:space="preserve">Прочие субсидии бюджетам поселений </t>
  </si>
  <si>
    <t>999</t>
  </si>
  <si>
    <t>1.3.</t>
  </si>
  <si>
    <t>Субвенции бюджетам субъектов Российской Федерации и муниципальных образований</t>
  </si>
  <si>
    <t xml:space="preserve">Субвенции на оплату жилищно-коммунальных услуг  по федеральным категориям граждан </t>
  </si>
  <si>
    <t>080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</si>
  <si>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</si>
  <si>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</si>
  <si>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</si>
  <si>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Средства бюджетов субъектов Российской Федерации,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</si>
  <si>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1.4.</t>
  </si>
  <si>
    <t>Средства, передаваемые бюджетам поселений для компенсации дополнительных расходов, возникших в результате решений, принятых органами государственной власти другого уровня</t>
  </si>
  <si>
    <t>012</t>
  </si>
  <si>
    <t>ВСЕГО ДОХОДОВ:</t>
  </si>
  <si>
    <t>Всегго нормативных расходов для обеспечения расходных обязательств по вопросам местного значения муниципальных районов в тыс. руб.</t>
  </si>
  <si>
    <t>Код бюджетной классификации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</si>
  <si>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</si>
  <si>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</si>
  <si>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</si>
  <si>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</si>
  <si>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</si>
  <si>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</si>
  <si>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</si>
  <si>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</si>
  <si>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</si>
  <si>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</si>
  <si>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</si>
  <si>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027 01 05 02 01 10 0000 510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</si>
  <si>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</si>
  <si>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</si>
  <si>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</si>
  <si>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</si>
  <si>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</si>
  <si>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</si>
  <si>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</si>
  <si>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027 01 05 02 01 10 0000 610</t>
  </si>
  <si>
    <t>Плановая сумма, в рублях</t>
  </si>
  <si>
    <t>Исполнено, в рублях</t>
  </si>
  <si>
    <t>В % к плановым назначениям</t>
  </si>
  <si>
    <t>022</t>
  </si>
  <si>
    <t xml:space="preserve">Плановые расходы </t>
  </si>
  <si>
    <t>Исполнение</t>
  </si>
  <si>
    <t>В % к плану</t>
  </si>
  <si>
    <t>Приложение № 3</t>
  </si>
  <si>
    <t xml:space="preserve">К решению «Об исполнении бюджета </t>
  </si>
  <si>
    <t>Найстенъярвского сельского</t>
  </si>
  <si>
    <t>Исполнение                ( руб.)</t>
  </si>
  <si>
    <t>за сч. Собственных</t>
  </si>
  <si>
    <t>за счет целевых из РК</t>
  </si>
  <si>
    <t>Невыясненные поступления, зачисляемые в бюджеты поселений</t>
  </si>
  <si>
    <t>Приложение №2  к Решению " Об исполнении бюджета Найстенъярвского сельского поселения за 1 полугодие 2011  года."</t>
  </si>
  <si>
    <t>Исполнение расходов бюджета Найстенъярвского сельского поселения на 01.07.2011 год по разделам и подразделам, целевым статьям и видам расходов классификации расходов бюджетов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</si>
  <si>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</si>
  <si>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</si>
  <si>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Осуществление первоочередных мероприятий по выполнению поступивших в период избирательной кампании наказов избирателей
</t>
  </si>
  <si>
    <t>531</t>
  </si>
  <si>
    <t>Резервный фонд Правительства Республики Карелия для ликвидации чрезвычайных ситуаций</t>
  </si>
  <si>
    <t>070</t>
  </si>
  <si>
    <t>20</t>
  </si>
  <si>
    <t>Национальная экономика</t>
  </si>
  <si>
    <t>Другие вопросы в области национальной экономики</t>
  </si>
  <si>
    <t>12</t>
  </si>
  <si>
    <t>Выполнение функций органами местного самоуправления (остаток на 01.01.2011)</t>
  </si>
  <si>
    <t>поселения за 1 полугодие 2011 года»</t>
  </si>
  <si>
    <t>Источники финансирования дефицита бюджета Найстенъярвского сельского поселения на 01.07.2011  года</t>
  </si>
  <si>
    <t>Приложение №1  к Решению " Об исполнении бюджета Найстенъярвского сельского поселения за 1 полугодие 2011  года."</t>
  </si>
  <si>
    <t>Исполнение доходов бюджета Найстенъярвского сельского поселения за 1 полугодие 2011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</si>
</sst>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0.0000"/>
    <numFmt numFmtId="175" formatCode="0.000"/>
  </numFmts>
  <fonts count="4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sz val="8"/>
      <name val="Arial Cyr"/>
      <family val="0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0"/>
    </font>
    <font>
      <b/>
      <sz val="12"/>
      <name val="Book Antiqua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 applyProtection="1">
      <alignment horizontal="center" vertical="top"/>
      <protection locked="0"/>
    </xf>
    <xf numFmtId="49" fontId="6" fillId="0" borderId="2" xfId="0" applyNumberFormat="1" applyFont="1" applyFill="1" applyBorder="1" applyAlignment="1" applyProtection="1">
      <alignment horizontal="center" vertical="top"/>
      <protection/>
    </xf>
    <xf numFmtId="49" fontId="6" fillId="0" borderId="3" xfId="0" applyNumberFormat="1" applyFont="1" applyBorder="1" applyAlignment="1" applyProtection="1">
      <alignment horizontal="center" vertical="top"/>
      <protection locked="0"/>
    </xf>
    <xf numFmtId="49" fontId="11" fillId="0" borderId="2" xfId="0" applyNumberFormat="1" applyFont="1" applyFill="1" applyBorder="1" applyAlignment="1" applyProtection="1">
      <alignment horizontal="center" vertical="top"/>
      <protection/>
    </xf>
    <xf numFmtId="49" fontId="11" fillId="0" borderId="3" xfId="0" applyNumberFormat="1" applyFont="1" applyBorder="1" applyAlignment="1" applyProtection="1">
      <alignment horizontal="center" vertical="top"/>
      <protection locked="0"/>
    </xf>
    <xf numFmtId="49" fontId="2" fillId="0" borderId="2" xfId="0" applyNumberFormat="1" applyFont="1" applyFill="1" applyBorder="1" applyAlignment="1" applyProtection="1">
      <alignment horizontal="center" vertical="top"/>
      <protection/>
    </xf>
    <xf numFmtId="49" fontId="2" fillId="0" borderId="3" xfId="0" applyNumberFormat="1" applyFont="1" applyBorder="1" applyAlignment="1" applyProtection="1">
      <alignment horizontal="center" vertical="top"/>
      <protection locked="0"/>
    </xf>
    <xf numFmtId="49" fontId="6" fillId="0" borderId="2" xfId="0" applyNumberFormat="1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49" fontId="13" fillId="2" borderId="6" xfId="0" applyNumberFormat="1" applyFont="1" applyFill="1" applyBorder="1" applyAlignment="1">
      <alignment horizontal="center" vertical="top"/>
    </xf>
    <xf numFmtId="49" fontId="13" fillId="2" borderId="7" xfId="0" applyNumberFormat="1" applyFont="1" applyFill="1" applyBorder="1" applyAlignment="1">
      <alignment horizontal="center" vertical="top"/>
    </xf>
    <xf numFmtId="49" fontId="13" fillId="2" borderId="8" xfId="0" applyNumberFormat="1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left" vertical="top" wrapText="1"/>
    </xf>
    <xf numFmtId="49" fontId="13" fillId="2" borderId="2" xfId="0" applyNumberFormat="1" applyFont="1" applyFill="1" applyBorder="1" applyAlignment="1" applyProtection="1">
      <alignment horizontal="center" vertical="top"/>
      <protection/>
    </xf>
    <xf numFmtId="49" fontId="13" fillId="2" borderId="1" xfId="0" applyNumberFormat="1" applyFont="1" applyFill="1" applyBorder="1" applyAlignment="1" applyProtection="1">
      <alignment horizontal="center" vertical="top"/>
      <protection locked="0"/>
    </xf>
    <xf numFmtId="49" fontId="13" fillId="2" borderId="3" xfId="0" applyNumberFormat="1" applyFont="1" applyFill="1" applyBorder="1" applyAlignment="1" applyProtection="1">
      <alignment horizontal="center" vertical="top"/>
      <protection locked="0"/>
    </xf>
    <xf numFmtId="49" fontId="13" fillId="2" borderId="2" xfId="0" applyNumberFormat="1" applyFont="1" applyFill="1" applyBorder="1" applyAlignment="1" applyProtection="1">
      <alignment horizontal="center" vertical="top"/>
      <protection locked="0"/>
    </xf>
    <xf numFmtId="49" fontId="14" fillId="0" borderId="2" xfId="0" applyNumberFormat="1" applyFont="1" applyFill="1" applyBorder="1" applyAlignment="1" applyProtection="1">
      <alignment horizontal="center" vertical="top"/>
      <protection/>
    </xf>
    <xf numFmtId="49" fontId="14" fillId="0" borderId="1" xfId="0" applyNumberFormat="1" applyFont="1" applyBorder="1" applyAlignment="1" applyProtection="1">
      <alignment horizontal="center" vertical="top"/>
      <protection locked="0"/>
    </xf>
    <xf numFmtId="0" fontId="13" fillId="3" borderId="4" xfId="0" applyFont="1" applyFill="1" applyBorder="1" applyAlignment="1">
      <alignment horizontal="left" vertical="top" wrapText="1"/>
    </xf>
    <xf numFmtId="49" fontId="14" fillId="0" borderId="3" xfId="0" applyNumberFormat="1" applyFont="1" applyBorder="1" applyAlignment="1" applyProtection="1">
      <alignment horizontal="center" vertical="top"/>
      <protection locked="0"/>
    </xf>
    <xf numFmtId="49" fontId="3" fillId="3" borderId="1" xfId="0" applyNumberFormat="1" applyFont="1" applyFill="1" applyBorder="1" applyAlignment="1" applyProtection="1">
      <alignment horizontal="center" vertical="top"/>
      <protection locked="0"/>
    </xf>
    <xf numFmtId="49" fontId="3" fillId="3" borderId="3" xfId="0" applyNumberFormat="1" applyFont="1" applyFill="1" applyBorder="1" applyAlignment="1" applyProtection="1">
      <alignment horizontal="center" vertical="top"/>
      <protection locked="0"/>
    </xf>
    <xf numFmtId="49" fontId="13" fillId="3" borderId="2" xfId="0" applyNumberFormat="1" applyFont="1" applyFill="1" applyBorder="1" applyAlignment="1" applyProtection="1">
      <alignment horizontal="center" vertical="top"/>
      <protection/>
    </xf>
    <xf numFmtId="4" fontId="13" fillId="2" borderId="7" xfId="0" applyNumberFormat="1" applyFont="1" applyFill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13" fillId="3" borderId="1" xfId="0" applyNumberFormat="1" applyFont="1" applyFill="1" applyBorder="1" applyAlignment="1">
      <alignment vertical="top"/>
    </xf>
    <xf numFmtId="4" fontId="13" fillId="2" borderId="1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49" fontId="15" fillId="0" borderId="2" xfId="0" applyNumberFormat="1" applyFont="1" applyFill="1" applyBorder="1" applyAlignment="1" applyProtection="1">
      <alignment horizontal="center" vertical="top"/>
      <protection/>
    </xf>
    <xf numFmtId="49" fontId="15" fillId="0" borderId="1" xfId="0" applyNumberFormat="1" applyFont="1" applyBorder="1" applyAlignment="1" applyProtection="1">
      <alignment horizontal="center" vertical="top"/>
      <protection locked="0"/>
    </xf>
    <xf numFmtId="49" fontId="15" fillId="0" borderId="3" xfId="0" applyNumberFormat="1" applyFont="1" applyBorder="1" applyAlignment="1" applyProtection="1">
      <alignment horizontal="center" vertical="top"/>
      <protection locked="0"/>
    </xf>
    <xf numFmtId="0" fontId="15" fillId="0" borderId="4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49" fontId="2" fillId="0" borderId="9" xfId="0" applyNumberFormat="1" applyFont="1" applyFill="1" applyBorder="1" applyAlignment="1" applyProtection="1">
      <alignment horizontal="center" vertical="top"/>
      <protection/>
    </xf>
    <xf numFmtId="0" fontId="15" fillId="0" borderId="1" xfId="0" applyFont="1" applyBorder="1" applyAlignment="1">
      <alignment wrapText="1"/>
    </xf>
    <xf numFmtId="49" fontId="15" fillId="0" borderId="9" xfId="0" applyNumberFormat="1" applyFont="1" applyFill="1" applyBorder="1" applyAlignment="1" applyProtection="1">
      <alignment horizontal="center" vertical="top"/>
      <protection/>
    </xf>
    <xf numFmtId="4" fontId="15" fillId="0" borderId="1" xfId="0" applyNumberFormat="1" applyFont="1" applyBorder="1" applyAlignment="1">
      <alignment vertical="top"/>
    </xf>
    <xf numFmtId="0" fontId="15" fillId="0" borderId="0" xfId="0" applyFont="1" applyAlignment="1">
      <alignment wrapText="1"/>
    </xf>
    <xf numFmtId="49" fontId="15" fillId="0" borderId="1" xfId="0" applyNumberFormat="1" applyFont="1" applyBorder="1" applyAlignment="1">
      <alignment horizontal="center" vertical="top"/>
    </xf>
    <xf numFmtId="0" fontId="16" fillId="0" borderId="0" xfId="0" applyFont="1" applyBorder="1" applyAlignment="1">
      <alignment horizontal="left" vertical="top" wrapText="1"/>
    </xf>
    <xf numFmtId="49" fontId="15" fillId="0" borderId="2" xfId="0" applyNumberFormat="1" applyFont="1" applyFill="1" applyBorder="1" applyAlignment="1">
      <alignment horizontal="center" vertical="top"/>
    </xf>
    <xf numFmtId="49" fontId="15" fillId="0" borderId="3" xfId="0" applyNumberFormat="1" applyFont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 applyProtection="1">
      <alignment horizontal="center" vertical="top"/>
      <protection locked="0"/>
    </xf>
    <xf numFmtId="49" fontId="11" fillId="0" borderId="12" xfId="0" applyNumberFormat="1" applyFont="1" applyBorder="1" applyAlignment="1">
      <alignment horizontal="center" vertical="top"/>
    </xf>
    <xf numFmtId="0" fontId="15" fillId="0" borderId="13" xfId="0" applyFont="1" applyBorder="1" applyAlignment="1">
      <alignment/>
    </xf>
    <xf numFmtId="49" fontId="2" fillId="0" borderId="9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center" vertical="top"/>
    </xf>
    <xf numFmtId="49" fontId="15" fillId="0" borderId="1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Border="1" applyAlignment="1" applyProtection="1">
      <alignment horizontal="center" vertical="top"/>
      <protection locked="0"/>
    </xf>
    <xf numFmtId="49" fontId="2" fillId="0" borderId="12" xfId="0" applyNumberFormat="1" applyFont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right" vertical="top" wrapText="1"/>
      <protection/>
    </xf>
    <xf numFmtId="49" fontId="2" fillId="0" borderId="1" xfId="0" applyNumberFormat="1" applyFont="1" applyBorder="1" applyAlignment="1">
      <alignment horizontal="left" vertical="top" wrapText="1"/>
    </xf>
    <xf numFmtId="0" fontId="15" fillId="0" borderId="14" xfId="0" applyFont="1" applyBorder="1" applyAlignment="1">
      <alignment/>
    </xf>
    <xf numFmtId="49" fontId="15" fillId="0" borderId="9" xfId="0" applyNumberFormat="1" applyFont="1" applyFill="1" applyBorder="1" applyAlignment="1">
      <alignment horizontal="center" vertical="top"/>
    </xf>
    <xf numFmtId="0" fontId="7" fillId="0" borderId="15" xfId="0" applyFont="1" applyBorder="1" applyAlignment="1">
      <alignment/>
    </xf>
    <xf numFmtId="0" fontId="15" fillId="0" borderId="14" xfId="0" applyFont="1" applyBorder="1" applyAlignment="1">
      <alignment wrapText="1"/>
    </xf>
    <xf numFmtId="49" fontId="3" fillId="3" borderId="16" xfId="0" applyNumberFormat="1" applyFont="1" applyFill="1" applyBorder="1" applyAlignment="1" applyProtection="1">
      <alignment horizontal="center" vertical="top"/>
      <protection/>
    </xf>
    <xf numFmtId="49" fontId="8" fillId="3" borderId="11" xfId="0" applyNumberFormat="1" applyFont="1" applyFill="1" applyBorder="1" applyAlignment="1" applyProtection="1">
      <alignment horizontal="center" vertical="top"/>
      <protection locked="0"/>
    </xf>
    <xf numFmtId="49" fontId="8" fillId="3" borderId="12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1" xfId="0" applyNumberFormat="1" applyFont="1" applyBorder="1" applyAlignment="1" applyProtection="1">
      <alignment horizontal="center" vertical="top"/>
      <protection locked="0"/>
    </xf>
    <xf numFmtId="4" fontId="2" fillId="0" borderId="11" xfId="0" applyNumberFormat="1" applyFont="1" applyBorder="1" applyAlignment="1">
      <alignment vertical="top"/>
    </xf>
    <xf numFmtId="0" fontId="11" fillId="0" borderId="1" xfId="0" applyFont="1" applyBorder="1" applyAlignment="1">
      <alignment/>
    </xf>
    <xf numFmtId="49" fontId="11" fillId="0" borderId="16" xfId="0" applyNumberFormat="1" applyFont="1" applyFill="1" applyBorder="1" applyAlignment="1" applyProtection="1">
      <alignment horizontal="center" vertical="top"/>
      <protection/>
    </xf>
    <xf numFmtId="49" fontId="11" fillId="0" borderId="12" xfId="0" applyNumberFormat="1" applyFont="1" applyBorder="1" applyAlignment="1" applyProtection="1">
      <alignment horizontal="center" vertical="top"/>
      <protection locked="0"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9" fontId="15" fillId="0" borderId="11" xfId="0" applyNumberFormat="1" applyFont="1" applyBorder="1" applyAlignment="1" applyProtection="1">
      <alignment horizontal="center" vertical="top"/>
      <protection locked="0"/>
    </xf>
    <xf numFmtId="49" fontId="15" fillId="0" borderId="12" xfId="0" applyNumberFormat="1" applyFont="1" applyBorder="1" applyAlignment="1" applyProtection="1">
      <alignment horizontal="center" vertical="top"/>
      <protection locked="0"/>
    </xf>
    <xf numFmtId="49" fontId="7" fillId="0" borderId="16" xfId="0" applyNumberFormat="1" applyFont="1" applyFill="1" applyBorder="1" applyAlignment="1" applyProtection="1">
      <alignment horizontal="center" vertical="top"/>
      <protection/>
    </xf>
    <xf numFmtId="49" fontId="11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horizontal="left" vertical="top" wrapText="1"/>
    </xf>
    <xf numFmtId="4" fontId="13" fillId="2" borderId="17" xfId="0" applyNumberFormat="1" applyFont="1" applyFill="1" applyBorder="1" applyAlignment="1">
      <alignment vertical="top"/>
    </xf>
    <xf numFmtId="49" fontId="18" fillId="2" borderId="1" xfId="0" applyNumberFormat="1" applyFont="1" applyFill="1" applyBorder="1" applyAlignment="1">
      <alignment horizontal="left" vertical="top" wrapText="1"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49" fontId="19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13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9" xfId="0" applyFont="1" applyBorder="1" applyAlignment="1">
      <alignment/>
    </xf>
    <xf numFmtId="171" fontId="22" fillId="0" borderId="2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" fontId="11" fillId="0" borderId="9" xfId="0" applyNumberFormat="1" applyFont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11" fillId="0" borderId="4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 applyProtection="1">
      <alignment horizontal="center" vertical="top"/>
      <protection locked="0"/>
    </xf>
    <xf numFmtId="49" fontId="11" fillId="0" borderId="1" xfId="0" applyNumberFormat="1" applyFont="1" applyFill="1" applyBorder="1" applyAlignment="1" applyProtection="1">
      <alignment horizontal="center" vertical="top"/>
      <protection locked="0"/>
    </xf>
    <xf numFmtId="49" fontId="11" fillId="0" borderId="3" xfId="0" applyNumberFormat="1" applyFont="1" applyFill="1" applyBorder="1" applyAlignment="1" applyProtection="1">
      <alignment horizontal="center" vertical="top"/>
      <protection locked="0"/>
    </xf>
    <xf numFmtId="49" fontId="15" fillId="0" borderId="2" xfId="0" applyNumberFormat="1" applyFont="1" applyFill="1" applyBorder="1" applyAlignment="1" applyProtection="1">
      <alignment horizontal="center" vertical="top"/>
      <protection locked="0"/>
    </xf>
    <xf numFmtId="49" fontId="15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 applyProtection="1">
      <alignment horizontal="center" vertical="top"/>
      <protection locked="0"/>
    </xf>
    <xf numFmtId="0" fontId="7" fillId="0" borderId="21" xfId="0" applyFont="1" applyBorder="1" applyAlignment="1">
      <alignment/>
    </xf>
    <xf numFmtId="0" fontId="11" fillId="0" borderId="15" xfId="0" applyFont="1" applyBorder="1" applyAlignment="1">
      <alignment horizontal="left" vertical="top" wrapText="1"/>
    </xf>
    <xf numFmtId="49" fontId="11" fillId="0" borderId="9" xfId="0" applyNumberFormat="1" applyFont="1" applyFill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 applyProtection="1">
      <alignment horizontal="center" vertical="top"/>
      <protection locked="0"/>
    </xf>
    <xf numFmtId="49" fontId="11" fillId="0" borderId="3" xfId="0" applyNumberFormat="1" applyFont="1" applyBorder="1" applyAlignment="1">
      <alignment horizontal="center" vertical="top"/>
    </xf>
    <xf numFmtId="0" fontId="15" fillId="0" borderId="15" xfId="0" applyFont="1" applyBorder="1" applyAlignment="1">
      <alignment horizontal="left" vertical="top" wrapText="1"/>
    </xf>
    <xf numFmtId="49" fontId="15" fillId="0" borderId="9" xfId="0" applyNumberFormat="1" applyFont="1" applyFill="1" applyBorder="1" applyAlignment="1">
      <alignment horizontal="center" vertical="top"/>
    </xf>
    <xf numFmtId="49" fontId="15" fillId="0" borderId="1" xfId="0" applyNumberFormat="1" applyFont="1" applyBorder="1" applyAlignment="1">
      <alignment horizontal="center" vertical="top"/>
    </xf>
    <xf numFmtId="49" fontId="15" fillId="0" borderId="1" xfId="0" applyNumberFormat="1" applyFont="1" applyBorder="1" applyAlignment="1" applyProtection="1">
      <alignment horizontal="center" vertical="top"/>
      <protection locked="0"/>
    </xf>
    <xf numFmtId="49" fontId="15" fillId="0" borderId="3" xfId="0" applyNumberFormat="1" applyFont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left" vertical="top" wrapText="1"/>
    </xf>
    <xf numFmtId="49" fontId="6" fillId="0" borderId="9" xfId="0" applyNumberFormat="1" applyFont="1" applyFill="1" applyBorder="1" applyAlignment="1">
      <alignment horizontal="center" vertical="top"/>
    </xf>
    <xf numFmtId="4" fontId="15" fillId="0" borderId="9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/>
    </xf>
    <xf numFmtId="0" fontId="13" fillId="3" borderId="1" xfId="0" applyFont="1" applyFill="1" applyBorder="1" applyAlignment="1">
      <alignment/>
    </xf>
    <xf numFmtId="49" fontId="15" fillId="0" borderId="1" xfId="0" applyNumberFormat="1" applyFont="1" applyFill="1" applyBorder="1" applyAlignment="1" applyProtection="1">
      <alignment horizontal="center" vertical="top"/>
      <protection/>
    </xf>
    <xf numFmtId="49" fontId="7" fillId="0" borderId="1" xfId="0" applyNumberFormat="1" applyFont="1" applyFill="1" applyBorder="1" applyAlignment="1" applyProtection="1">
      <alignment horizontal="center" vertical="top"/>
      <protection/>
    </xf>
    <xf numFmtId="0" fontId="6" fillId="0" borderId="15" xfId="0" applyFont="1" applyBorder="1" applyAlignment="1">
      <alignment horizontal="left" vertical="top" wrapText="1"/>
    </xf>
    <xf numFmtId="49" fontId="6" fillId="0" borderId="9" xfId="0" applyNumberFormat="1" applyFont="1" applyFill="1" applyBorder="1" applyAlignment="1" applyProtection="1">
      <alignment horizontal="center" vertical="top"/>
      <protection/>
    </xf>
    <xf numFmtId="49" fontId="6" fillId="0" borderId="13" xfId="0" applyNumberFormat="1" applyFont="1" applyBorder="1" applyAlignment="1" applyProtection="1">
      <alignment horizontal="center" vertical="top"/>
      <protection locked="0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 applyProtection="1">
      <alignment horizontal="center" vertical="top"/>
      <protection/>
    </xf>
    <xf numFmtId="49" fontId="11" fillId="0" borderId="13" xfId="0" applyNumberFormat="1" applyFont="1" applyBorder="1" applyAlignment="1" applyProtection="1">
      <alignment horizontal="center" vertical="top"/>
      <protection locked="0"/>
    </xf>
    <xf numFmtId="0" fontId="15" fillId="0" borderId="15" xfId="0" applyFont="1" applyBorder="1" applyAlignment="1">
      <alignment horizontal="left" vertical="top" wrapText="1"/>
    </xf>
    <xf numFmtId="49" fontId="15" fillId="0" borderId="13" xfId="0" applyNumberFormat="1" applyFont="1" applyBorder="1" applyAlignment="1" applyProtection="1">
      <alignment horizontal="center" vertical="top"/>
      <protection locked="0"/>
    </xf>
    <xf numFmtId="49" fontId="2" fillId="0" borderId="13" xfId="0" applyNumberFormat="1" applyFont="1" applyBorder="1" applyAlignment="1" applyProtection="1">
      <alignment horizontal="center" vertical="top"/>
      <protection locked="0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3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 horizontal="center" vertical="top"/>
    </xf>
    <xf numFmtId="3" fontId="23" fillId="0" borderId="0" xfId="0" applyNumberFormat="1" applyFont="1" applyAlignment="1">
      <alignment horizontal="right" vertical="top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23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top"/>
    </xf>
    <xf numFmtId="0" fontId="27" fillId="0" borderId="1" xfId="0" applyFont="1" applyBorder="1" applyAlignment="1">
      <alignment horizontal="justify" vertical="top" wrapText="1"/>
    </xf>
    <xf numFmtId="49" fontId="26" fillId="0" borderId="1" xfId="0" applyNumberFormat="1" applyFont="1" applyBorder="1" applyAlignment="1" quotePrefix="1">
      <alignment horizontal="center" vertical="top" wrapText="1"/>
    </xf>
    <xf numFmtId="49" fontId="26" fillId="0" borderId="1" xfId="0" applyNumberFormat="1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vertical="top"/>
    </xf>
    <xf numFmtId="0" fontId="28" fillId="0" borderId="0" xfId="0" applyFont="1" applyAlignment="1">
      <alignment vertical="top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justify" vertical="top" wrapText="1"/>
    </xf>
    <xf numFmtId="49" fontId="13" fillId="0" borderId="1" xfId="0" applyNumberFormat="1" applyFont="1" applyBorder="1" applyAlignment="1" quotePrefix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0" fontId="29" fillId="0" borderId="1" xfId="0" applyFont="1" applyBorder="1" applyAlignment="1">
      <alignment vertical="top"/>
    </xf>
    <xf numFmtId="0" fontId="29" fillId="0" borderId="1" xfId="0" applyFont="1" applyBorder="1" applyAlignment="1">
      <alignment horizontal="justify" vertical="top" wrapText="1"/>
    </xf>
    <xf numFmtId="49" fontId="29" fillId="0" borderId="1" xfId="0" applyNumberFormat="1" applyFont="1" applyBorder="1" applyAlignment="1">
      <alignment horizontal="center" vertical="top" wrapText="1"/>
    </xf>
    <xf numFmtId="49" fontId="29" fillId="0" borderId="1" xfId="0" applyNumberFormat="1" applyFont="1" applyBorder="1" applyAlignment="1" quotePrefix="1">
      <alignment horizontal="center" vertical="top" wrapText="1"/>
    </xf>
    <xf numFmtId="2" fontId="29" fillId="0" borderId="1" xfId="0" applyNumberFormat="1" applyFont="1" applyBorder="1" applyAlignment="1">
      <alignment vertical="top"/>
    </xf>
    <xf numFmtId="0" fontId="29" fillId="0" borderId="0" xfId="0" applyFont="1" applyAlignment="1">
      <alignment vertical="top"/>
    </xf>
    <xf numFmtId="0" fontId="20" fillId="0" borderId="1" xfId="0" applyFont="1" applyBorder="1" applyAlignment="1">
      <alignment vertical="justify" wrapText="1"/>
    </xf>
    <xf numFmtId="49" fontId="23" fillId="0" borderId="1" xfId="0" applyNumberFormat="1" applyFont="1" applyBorder="1" applyAlignment="1">
      <alignment horizontal="center" vertical="top" wrapText="1"/>
    </xf>
    <xf numFmtId="2" fontId="23" fillId="0" borderId="1" xfId="0" applyNumberFormat="1" applyFont="1" applyBorder="1" applyAlignment="1">
      <alignment vertical="top"/>
    </xf>
    <xf numFmtId="0" fontId="23" fillId="0" borderId="1" xfId="0" applyFont="1" applyBorder="1" applyAlignment="1">
      <alignment vertical="top"/>
    </xf>
    <xf numFmtId="0" fontId="20" fillId="0" borderId="1" xfId="0" applyFont="1" applyBorder="1" applyAlignment="1">
      <alignment horizontal="justify" vertical="top" wrapText="1"/>
    </xf>
    <xf numFmtId="49" fontId="20" fillId="0" borderId="1" xfId="0" applyNumberFormat="1" applyFont="1" applyBorder="1" applyAlignment="1">
      <alignment horizontal="center" vertical="top" wrapText="1"/>
    </xf>
    <xf numFmtId="49" fontId="20" fillId="0" borderId="1" xfId="0" applyNumberFormat="1" applyFont="1" applyBorder="1" applyAlignment="1" quotePrefix="1">
      <alignment horizontal="center" vertical="top" wrapText="1"/>
    </xf>
    <xf numFmtId="2" fontId="23" fillId="0" borderId="1" xfId="0" applyNumberFormat="1" applyFont="1" applyBorder="1" applyAlignment="1">
      <alignment vertical="top"/>
    </xf>
    <xf numFmtId="0" fontId="20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/>
    </xf>
    <xf numFmtId="0" fontId="19" fillId="0" borderId="1" xfId="0" applyFont="1" applyBorder="1" applyAlignment="1">
      <alignment horizontal="justify" vertical="top" wrapText="1"/>
    </xf>
    <xf numFmtId="49" fontId="19" fillId="0" borderId="1" xfId="0" applyNumberFormat="1" applyFont="1" applyBorder="1" applyAlignment="1">
      <alignment horizontal="center" vertical="top" wrapText="1"/>
    </xf>
    <xf numFmtId="2" fontId="22" fillId="0" borderId="1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justify" vertical="top" wrapText="1"/>
    </xf>
    <xf numFmtId="49" fontId="23" fillId="0" borderId="1" xfId="0" applyNumberFormat="1" applyFont="1" applyBorder="1" applyAlignment="1">
      <alignment horizontal="center" vertical="top"/>
    </xf>
    <xf numFmtId="0" fontId="29" fillId="0" borderId="1" xfId="0" applyFont="1" applyBorder="1" applyAlignment="1">
      <alignment vertical="center"/>
    </xf>
    <xf numFmtId="0" fontId="20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2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vertical="top" wrapText="1" indent="2"/>
    </xf>
    <xf numFmtId="0" fontId="13" fillId="0" borderId="1" xfId="0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justify"/>
    </xf>
    <xf numFmtId="49" fontId="13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wrapText="1"/>
    </xf>
    <xf numFmtId="49" fontId="22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2" fontId="30" fillId="0" borderId="1" xfId="0" applyNumberFormat="1" applyFont="1" applyBorder="1" applyAlignment="1">
      <alignment vertical="top"/>
    </xf>
    <xf numFmtId="0" fontId="30" fillId="0" borderId="1" xfId="0" applyFont="1" applyBorder="1" applyAlignment="1">
      <alignment vertical="justify" wrapText="1"/>
    </xf>
    <xf numFmtId="49" fontId="30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vertical="justify" wrapText="1"/>
    </xf>
    <xf numFmtId="49" fontId="22" fillId="0" borderId="1" xfId="0" applyNumberFormat="1" applyFont="1" applyBorder="1" applyAlignment="1">
      <alignment horizontal="center" vertical="top" wrapText="1"/>
    </xf>
    <xf numFmtId="0" fontId="31" fillId="0" borderId="1" xfId="0" applyFont="1" applyBorder="1" applyAlignment="1">
      <alignment vertical="justify" wrapText="1"/>
    </xf>
    <xf numFmtId="49" fontId="32" fillId="0" borderId="1" xfId="0" applyNumberFormat="1" applyFont="1" applyBorder="1" applyAlignment="1">
      <alignment horizontal="center" vertical="top" wrapText="1"/>
    </xf>
    <xf numFmtId="2" fontId="31" fillId="0" borderId="1" xfId="0" applyNumberFormat="1" applyFont="1" applyBorder="1" applyAlignment="1">
      <alignment vertical="top"/>
    </xf>
    <xf numFmtId="0" fontId="28" fillId="0" borderId="1" xfId="0" applyFont="1" applyBorder="1" applyAlignment="1">
      <alignment vertical="top"/>
    </xf>
    <xf numFmtId="0" fontId="26" fillId="0" borderId="1" xfId="0" applyFont="1" applyBorder="1" applyAlignment="1">
      <alignment wrapText="1"/>
    </xf>
    <xf numFmtId="49" fontId="26" fillId="0" borderId="1" xfId="0" applyNumberFormat="1" applyFont="1" applyBorder="1" applyAlignment="1">
      <alignment horizontal="center" vertical="top"/>
    </xf>
    <xf numFmtId="0" fontId="23" fillId="0" borderId="0" xfId="0" applyFont="1" applyAlignment="1">
      <alignment horizontal="justify"/>
    </xf>
    <xf numFmtId="0" fontId="20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/>
    </xf>
    <xf numFmtId="0" fontId="26" fillId="0" borderId="0" xfId="0" applyFont="1" applyAlignment="1">
      <alignment vertical="top"/>
    </xf>
    <xf numFmtId="3" fontId="26" fillId="0" borderId="1" xfId="0" applyNumberFormat="1" applyFont="1" applyBorder="1" applyAlignment="1">
      <alignment vertical="top"/>
    </xf>
    <xf numFmtId="0" fontId="34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34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35" fillId="0" borderId="0" xfId="0" applyFont="1" applyAlignment="1">
      <alignment vertical="top"/>
    </xf>
    <xf numFmtId="0" fontId="23" fillId="0" borderId="0" xfId="0" applyFont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5" xfId="0" applyFont="1" applyBorder="1" applyAlignment="1">
      <alignment horizontal="center" wrapText="1"/>
    </xf>
    <xf numFmtId="0" fontId="36" fillId="0" borderId="25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justify"/>
    </xf>
    <xf numFmtId="0" fontId="38" fillId="0" borderId="27" xfId="0" applyFont="1" applyBorder="1" applyAlignment="1">
      <alignment horizontal="right"/>
    </xf>
    <xf numFmtId="0" fontId="39" fillId="0" borderId="26" xfId="0" applyFont="1" applyBorder="1" applyAlignment="1">
      <alignment horizontal="justify"/>
    </xf>
    <xf numFmtId="0" fontId="36" fillId="0" borderId="27" xfId="0" applyFont="1" applyBorder="1" applyAlignment="1">
      <alignment horizontal="right"/>
    </xf>
    <xf numFmtId="0" fontId="39" fillId="0" borderId="0" xfId="0" applyFont="1" applyFill="1" applyBorder="1" applyAlignment="1">
      <alignment horizontal="justify"/>
    </xf>
    <xf numFmtId="1" fontId="28" fillId="0" borderId="1" xfId="0" applyNumberFormat="1" applyFont="1" applyBorder="1" applyAlignment="1">
      <alignment vertical="top"/>
    </xf>
    <xf numFmtId="171" fontId="22" fillId="0" borderId="0" xfId="0" applyNumberFormat="1" applyFont="1" applyFill="1" applyBorder="1" applyAlignment="1">
      <alignment horizontal="center" vertical="center" wrapText="1"/>
    </xf>
    <xf numFmtId="4" fontId="13" fillId="2" borderId="23" xfId="0" applyNumberFormat="1" applyFont="1" applyFill="1" applyBorder="1" applyAlignment="1">
      <alignment vertical="top"/>
    </xf>
    <xf numFmtId="4" fontId="6" fillId="0" borderId="13" xfId="0" applyNumberFormat="1" applyFont="1" applyBorder="1" applyAlignment="1">
      <alignment vertical="top"/>
    </xf>
    <xf numFmtId="4" fontId="11" fillId="0" borderId="13" xfId="0" applyNumberFormat="1" applyFont="1" applyBorder="1" applyAlignment="1">
      <alignment vertical="top"/>
    </xf>
    <xf numFmtId="4" fontId="15" fillId="0" borderId="13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" fontId="13" fillId="3" borderId="13" xfId="0" applyNumberFormat="1" applyFont="1" applyFill="1" applyBorder="1" applyAlignment="1">
      <alignment vertical="top"/>
    </xf>
    <xf numFmtId="4" fontId="13" fillId="2" borderId="13" xfId="0" applyNumberFormat="1" applyFont="1" applyFill="1" applyBorder="1" applyAlignment="1">
      <alignment vertical="top"/>
    </xf>
    <xf numFmtId="4" fontId="9" fillId="0" borderId="13" xfId="0" applyNumberFormat="1" applyFont="1" applyBorder="1" applyAlignment="1">
      <alignment vertical="top"/>
    </xf>
    <xf numFmtId="4" fontId="2" fillId="0" borderId="13" xfId="0" applyNumberFormat="1" applyFont="1" applyFill="1" applyBorder="1" applyAlignment="1">
      <alignment vertical="top"/>
    </xf>
    <xf numFmtId="4" fontId="11" fillId="0" borderId="19" xfId="0" applyNumberFormat="1" applyFont="1" applyBorder="1" applyAlignment="1">
      <alignment vertical="top"/>
    </xf>
    <xf numFmtId="4" fontId="15" fillId="0" borderId="19" xfId="0" applyNumberFormat="1" applyFont="1" applyBorder="1" applyAlignment="1">
      <alignment vertical="top"/>
    </xf>
    <xf numFmtId="4" fontId="2" fillId="0" borderId="19" xfId="0" applyNumberFormat="1" applyFont="1" applyBorder="1" applyAlignment="1">
      <alignment vertical="top"/>
    </xf>
    <xf numFmtId="4" fontId="2" fillId="0" borderId="22" xfId="0" applyNumberFormat="1" applyFont="1" applyBorder="1" applyAlignment="1">
      <alignment vertical="top"/>
    </xf>
    <xf numFmtId="1" fontId="0" fillId="0" borderId="1" xfId="0" applyNumberFormat="1" applyBorder="1" applyAlignment="1">
      <alignment/>
    </xf>
    <xf numFmtId="0" fontId="23" fillId="0" borderId="0" xfId="0" applyFont="1" applyAlignment="1">
      <alignment horizontal="right"/>
    </xf>
    <xf numFmtId="4" fontId="38" fillId="0" borderId="27" xfId="0" applyNumberFormat="1" applyFont="1" applyBorder="1" applyAlignment="1">
      <alignment horizontal="right" vertical="top" wrapText="1"/>
    </xf>
    <xf numFmtId="4" fontId="38" fillId="0" borderId="27" xfId="0" applyNumberFormat="1" applyFont="1" applyBorder="1" applyAlignment="1">
      <alignment horizontal="right" wrapText="1"/>
    </xf>
    <xf numFmtId="2" fontId="38" fillId="0" borderId="27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13" fillId="3" borderId="19" xfId="0" applyFont="1" applyFill="1" applyBorder="1" applyAlignment="1">
      <alignment/>
    </xf>
    <xf numFmtId="49" fontId="3" fillId="3" borderId="1" xfId="0" applyNumberFormat="1" applyFont="1" applyFill="1" applyBorder="1" applyAlignment="1" applyProtection="1">
      <alignment horizontal="center" vertical="top"/>
      <protection/>
    </xf>
    <xf numFmtId="49" fontId="2" fillId="3" borderId="1" xfId="0" applyNumberFormat="1" applyFont="1" applyFill="1" applyBorder="1" applyAlignment="1" applyProtection="1">
      <alignment horizontal="center" vertical="top"/>
      <protection locked="0"/>
    </xf>
    <xf numFmtId="49" fontId="2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1" xfId="0" applyFont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1" fillId="0" borderId="19" xfId="0" applyFont="1" applyBorder="1" applyAlignment="1">
      <alignment horizontal="left" vertical="top" wrapText="1"/>
    </xf>
    <xf numFmtId="49" fontId="11" fillId="0" borderId="19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Border="1" applyAlignment="1">
      <alignment horizontal="left" vertical="top" wrapText="1"/>
    </xf>
    <xf numFmtId="49" fontId="2" fillId="0" borderId="19" xfId="0" applyNumberFormat="1" applyFont="1" applyFill="1" applyBorder="1" applyAlignment="1" applyProtection="1">
      <alignment horizontal="center" vertical="top"/>
      <protection/>
    </xf>
    <xf numFmtId="49" fontId="7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top"/>
    </xf>
    <xf numFmtId="49" fontId="23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24" fillId="0" borderId="0" xfId="0" applyFont="1" applyFill="1" applyBorder="1" applyAlignment="1">
      <alignment horizontal="center" vertical="top" wrapText="1"/>
    </xf>
    <xf numFmtId="3" fontId="24" fillId="0" borderId="11" xfId="0" applyNumberFormat="1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left" vertical="center" wrapText="1"/>
    </xf>
    <xf numFmtId="0" fontId="33" fillId="4" borderId="20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14" xfId="0" applyBorder="1" applyAlignment="1">
      <alignment horizontal="center" vertical="center" textRotation="90" wrapText="1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49" fontId="7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49" fontId="7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2" xfId="0" applyFont="1" applyBorder="1" applyAlignment="1">
      <alignment horizontal="justify"/>
    </xf>
    <xf numFmtId="0" fontId="39" fillId="0" borderId="26" xfId="0" applyFont="1" applyBorder="1" applyAlignment="1">
      <alignment horizontal="justify"/>
    </xf>
    <xf numFmtId="0" fontId="36" fillId="0" borderId="32" xfId="0" applyFont="1" applyBorder="1" applyAlignment="1">
      <alignment horizontal="right"/>
    </xf>
    <xf numFmtId="0" fontId="36" fillId="0" borderId="26" xfId="0" applyFont="1" applyBorder="1" applyAlignment="1">
      <alignment horizontal="right"/>
    </xf>
    <xf numFmtId="2" fontId="38" fillId="0" borderId="32" xfId="0" applyNumberFormat="1" applyFont="1" applyBorder="1" applyAlignment="1">
      <alignment horizontal="right" vertical="top" wrapText="1"/>
    </xf>
    <xf numFmtId="0" fontId="38" fillId="0" borderId="26" xfId="0" applyFont="1" applyBorder="1" applyAlignment="1">
      <alignment horizontal="right" vertical="top" wrapText="1"/>
    </xf>
    <xf numFmtId="0" fontId="23" fillId="0" borderId="0" xfId="0" applyFont="1" applyAlignment="1">
      <alignment horizontal="center" wrapText="1"/>
    </xf>
    <xf numFmtId="0" fontId="37" fillId="0" borderId="32" xfId="0" applyFont="1" applyBorder="1" applyAlignment="1">
      <alignment horizontal="justify"/>
    </xf>
    <xf numFmtId="0" fontId="37" fillId="0" borderId="26" xfId="0" applyFont="1" applyBorder="1" applyAlignment="1">
      <alignment horizontal="justify"/>
    </xf>
    <xf numFmtId="0" fontId="38" fillId="0" borderId="32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2" fontId="38" fillId="0" borderId="32" xfId="0" applyNumberFormat="1" applyFont="1" applyBorder="1" applyAlignment="1">
      <alignment horizontal="right" wrapText="1"/>
    </xf>
    <xf numFmtId="0" fontId="38" fillId="0" borderId="26" xfId="0" applyFont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1">
      <selection activeCell="E5" sqref="E5"/>
    </sheetView>
  </sheetViews>
  <sheetFormatPr defaultColWidth="9.00390625" defaultRowHeight="12.75"/>
  <cols>
    <col min="1" max="1" width="7.00390625" style="155" customWidth="1"/>
    <col min="2" max="2" width="9.375" style="156" hidden="1" customWidth="1"/>
    <col min="3" max="3" width="88.125" style="155" customWidth="1"/>
    <col min="4" max="4" width="9.375" style="158" customWidth="1"/>
    <col min="5" max="5" width="8.25390625" style="158" customWidth="1"/>
    <col min="6" max="6" width="8.625" style="158" customWidth="1"/>
    <col min="7" max="7" width="7.875" style="158" customWidth="1"/>
    <col min="8" max="11" width="9.375" style="158" customWidth="1"/>
    <col min="12" max="12" width="17.00390625" style="157" customWidth="1"/>
    <col min="13" max="13" width="16.25390625" style="155" customWidth="1"/>
    <col min="14" max="16384" width="9.375" style="155" customWidth="1"/>
  </cols>
  <sheetData>
    <row r="1" spans="5:12" ht="10.5" customHeight="1">
      <c r="E1" s="288" t="s">
        <v>258</v>
      </c>
      <c r="F1" s="289"/>
      <c r="G1" s="289"/>
      <c r="H1" s="289"/>
      <c r="I1" s="289"/>
      <c r="J1" s="289"/>
      <c r="K1" s="289"/>
      <c r="L1" s="289"/>
    </row>
    <row r="2" spans="3:12" ht="21" customHeight="1">
      <c r="C2" s="238"/>
      <c r="D2" s="237"/>
      <c r="E2" s="289"/>
      <c r="F2" s="289"/>
      <c r="G2" s="289"/>
      <c r="H2" s="289"/>
      <c r="I2" s="289"/>
      <c r="J2" s="289"/>
      <c r="K2" s="289"/>
      <c r="L2" s="289"/>
    </row>
    <row r="3" spans="4:12" ht="15.75" hidden="1">
      <c r="D3" s="237"/>
      <c r="E3" s="289"/>
      <c r="F3" s="289"/>
      <c r="G3" s="289"/>
      <c r="H3" s="289"/>
      <c r="I3" s="289"/>
      <c r="J3" s="289"/>
      <c r="K3" s="289"/>
      <c r="L3" s="289"/>
    </row>
    <row r="4" spans="1:13" ht="16.5" customHeight="1">
      <c r="A4" s="290" t="s">
        <v>259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</row>
    <row r="5" spans="11:12" ht="16.5" customHeight="1">
      <c r="K5" s="158" t="s">
        <v>74</v>
      </c>
      <c r="L5" s="159"/>
    </row>
    <row r="6" spans="1:14" s="161" customFormat="1" ht="42.75" customHeight="1">
      <c r="A6" s="295" t="s">
        <v>75</v>
      </c>
      <c r="B6" s="160"/>
      <c r="C6" s="297" t="s">
        <v>76</v>
      </c>
      <c r="D6" s="299" t="s">
        <v>77</v>
      </c>
      <c r="E6" s="300"/>
      <c r="F6" s="300"/>
      <c r="G6" s="300"/>
      <c r="H6" s="300"/>
      <c r="I6" s="300"/>
      <c r="J6" s="300"/>
      <c r="K6" s="301"/>
      <c r="L6" s="291" t="s">
        <v>229</v>
      </c>
      <c r="M6" s="291" t="s">
        <v>230</v>
      </c>
      <c r="N6" s="291" t="s">
        <v>231</v>
      </c>
    </row>
    <row r="7" spans="1:14" s="161" customFormat="1" ht="63" customHeight="1">
      <c r="A7" s="296"/>
      <c r="B7" s="162"/>
      <c r="C7" s="298"/>
      <c r="D7" s="163" t="s">
        <v>78</v>
      </c>
      <c r="E7" s="163" t="s">
        <v>79</v>
      </c>
      <c r="F7" s="163" t="s">
        <v>80</v>
      </c>
      <c r="G7" s="163" t="s">
        <v>81</v>
      </c>
      <c r="H7" s="163" t="s">
        <v>82</v>
      </c>
      <c r="I7" s="163" t="s">
        <v>83</v>
      </c>
      <c r="J7" s="163" t="s">
        <v>84</v>
      </c>
      <c r="K7" s="163" t="s">
        <v>85</v>
      </c>
      <c r="L7" s="292"/>
      <c r="M7" s="292"/>
      <c r="N7" s="292"/>
    </row>
    <row r="8" spans="1:14" s="169" customFormat="1" ht="23.25" customHeight="1">
      <c r="A8" s="164" t="s">
        <v>86</v>
      </c>
      <c r="B8" s="164"/>
      <c r="C8" s="165" t="s">
        <v>87</v>
      </c>
      <c r="D8" s="166" t="s">
        <v>88</v>
      </c>
      <c r="E8" s="166">
        <v>1</v>
      </c>
      <c r="F8" s="166" t="s">
        <v>18</v>
      </c>
      <c r="G8" s="167" t="s">
        <v>18</v>
      </c>
      <c r="H8" s="167" t="s">
        <v>88</v>
      </c>
      <c r="I8" s="167" t="s">
        <v>18</v>
      </c>
      <c r="J8" s="167" t="s">
        <v>89</v>
      </c>
      <c r="K8" s="167" t="s">
        <v>88</v>
      </c>
      <c r="L8" s="168">
        <f>L9+L15+L17+L47+L50+L55+L57+L60</f>
        <v>1688000</v>
      </c>
      <c r="M8" s="168">
        <f>M9+M15+M17+M47+M50+M55+M57+M60</f>
        <v>982558.24</v>
      </c>
      <c r="N8" s="248">
        <f>M8/L8*100</f>
        <v>58.208426540284364</v>
      </c>
    </row>
    <row r="9" spans="1:14" s="175" customFormat="1" ht="22.5" customHeight="1">
      <c r="A9" s="170" t="s">
        <v>90</v>
      </c>
      <c r="B9" s="170"/>
      <c r="C9" s="171" t="s">
        <v>91</v>
      </c>
      <c r="D9" s="172" t="s">
        <v>88</v>
      </c>
      <c r="E9" s="172">
        <v>1</v>
      </c>
      <c r="F9" s="172" t="s">
        <v>5</v>
      </c>
      <c r="G9" s="173" t="s">
        <v>18</v>
      </c>
      <c r="H9" s="173" t="s">
        <v>88</v>
      </c>
      <c r="I9" s="173" t="s">
        <v>18</v>
      </c>
      <c r="J9" s="173" t="s">
        <v>89</v>
      </c>
      <c r="K9" s="173" t="s">
        <v>88</v>
      </c>
      <c r="L9" s="174">
        <f>L10</f>
        <v>1414000</v>
      </c>
      <c r="M9" s="174">
        <f>M10</f>
        <v>830359.66</v>
      </c>
      <c r="N9" s="248">
        <f aca="true" t="shared" si="0" ref="N9:N72">M9/L9*100</f>
        <v>58.72416265912306</v>
      </c>
    </row>
    <row r="10" spans="1:14" s="181" customFormat="1" ht="24.75" customHeight="1">
      <c r="A10" s="176" t="s">
        <v>92</v>
      </c>
      <c r="B10" s="176"/>
      <c r="C10" s="177" t="s">
        <v>93</v>
      </c>
      <c r="D10" s="178" t="s">
        <v>94</v>
      </c>
      <c r="E10" s="179">
        <v>1</v>
      </c>
      <c r="F10" s="179" t="s">
        <v>5</v>
      </c>
      <c r="G10" s="178" t="s">
        <v>8</v>
      </c>
      <c r="H10" s="178" t="s">
        <v>88</v>
      </c>
      <c r="I10" s="178" t="s">
        <v>5</v>
      </c>
      <c r="J10" s="178" t="s">
        <v>89</v>
      </c>
      <c r="K10" s="178" t="s">
        <v>95</v>
      </c>
      <c r="L10" s="180">
        <f>L11+L12</f>
        <v>1414000</v>
      </c>
      <c r="M10" s="180">
        <f>M11+M12</f>
        <v>830359.66</v>
      </c>
      <c r="N10" s="248">
        <f t="shared" si="0"/>
        <v>58.72416265912306</v>
      </c>
    </row>
    <row r="11" spans="1:14" s="181" customFormat="1" ht="33" customHeight="1">
      <c r="A11" s="176"/>
      <c r="B11" s="176"/>
      <c r="C11" s="182" t="s">
        <v>96</v>
      </c>
      <c r="D11" s="183" t="s">
        <v>94</v>
      </c>
      <c r="E11" s="183" t="s">
        <v>97</v>
      </c>
      <c r="F11" s="183" t="s">
        <v>5</v>
      </c>
      <c r="G11" s="183" t="s">
        <v>8</v>
      </c>
      <c r="H11" s="183" t="s">
        <v>98</v>
      </c>
      <c r="I11" s="183" t="s">
        <v>5</v>
      </c>
      <c r="J11" s="183" t="s">
        <v>89</v>
      </c>
      <c r="K11" s="183" t="s">
        <v>95</v>
      </c>
      <c r="L11" s="184">
        <v>2000</v>
      </c>
      <c r="M11" s="184"/>
      <c r="N11" s="248">
        <f t="shared" si="0"/>
        <v>0</v>
      </c>
    </row>
    <row r="12" spans="1:14" ht="37.5" customHeight="1">
      <c r="A12" s="185"/>
      <c r="B12" s="185"/>
      <c r="C12" s="186" t="s">
        <v>99</v>
      </c>
      <c r="D12" s="187" t="s">
        <v>94</v>
      </c>
      <c r="E12" s="188">
        <v>1</v>
      </c>
      <c r="F12" s="188" t="s">
        <v>5</v>
      </c>
      <c r="G12" s="187" t="s">
        <v>8</v>
      </c>
      <c r="H12" s="187" t="s">
        <v>100</v>
      </c>
      <c r="I12" s="187" t="s">
        <v>5</v>
      </c>
      <c r="J12" s="187" t="s">
        <v>89</v>
      </c>
      <c r="K12" s="187" t="s">
        <v>95</v>
      </c>
      <c r="L12" s="189">
        <f>L13+L14</f>
        <v>1412000</v>
      </c>
      <c r="M12" s="189">
        <f>M13+M14</f>
        <v>830359.66</v>
      </c>
      <c r="N12" s="248">
        <f t="shared" si="0"/>
        <v>58.80734135977337</v>
      </c>
    </row>
    <row r="13" spans="1:14" ht="85.5" customHeight="1">
      <c r="A13" s="185"/>
      <c r="B13" s="185"/>
      <c r="C13" s="190" t="s">
        <v>101</v>
      </c>
      <c r="D13" s="187" t="s">
        <v>94</v>
      </c>
      <c r="E13" s="188">
        <v>1</v>
      </c>
      <c r="F13" s="188" t="s">
        <v>5</v>
      </c>
      <c r="G13" s="187" t="s">
        <v>8</v>
      </c>
      <c r="H13" s="187" t="s">
        <v>102</v>
      </c>
      <c r="I13" s="187" t="s">
        <v>5</v>
      </c>
      <c r="J13" s="187" t="s">
        <v>89</v>
      </c>
      <c r="K13" s="187" t="s">
        <v>95</v>
      </c>
      <c r="L13" s="189">
        <v>1412000</v>
      </c>
      <c r="M13" s="189">
        <v>830357.05</v>
      </c>
      <c r="N13" s="248">
        <f t="shared" si="0"/>
        <v>58.807156515580736</v>
      </c>
    </row>
    <row r="14" spans="1:14" ht="33" customHeight="1">
      <c r="A14" s="185"/>
      <c r="B14" s="185"/>
      <c r="C14" s="186" t="s">
        <v>103</v>
      </c>
      <c r="D14" s="187" t="s">
        <v>94</v>
      </c>
      <c r="E14" s="187" t="s">
        <v>97</v>
      </c>
      <c r="F14" s="187" t="s">
        <v>5</v>
      </c>
      <c r="G14" s="187" t="s">
        <v>8</v>
      </c>
      <c r="H14" s="187" t="s">
        <v>232</v>
      </c>
      <c r="I14" s="187" t="s">
        <v>5</v>
      </c>
      <c r="J14" s="187" t="s">
        <v>89</v>
      </c>
      <c r="K14" s="187" t="s">
        <v>95</v>
      </c>
      <c r="L14" s="189"/>
      <c r="M14" s="189">
        <v>2.61</v>
      </c>
      <c r="N14" s="248"/>
    </row>
    <row r="15" spans="1:14" ht="28.5" customHeight="1">
      <c r="A15" s="185"/>
      <c r="B15" s="185"/>
      <c r="C15" s="171" t="s">
        <v>104</v>
      </c>
      <c r="D15" s="173" t="s">
        <v>88</v>
      </c>
      <c r="E15" s="173" t="s">
        <v>97</v>
      </c>
      <c r="F15" s="173" t="s">
        <v>7</v>
      </c>
      <c r="G15" s="173" t="s">
        <v>18</v>
      </c>
      <c r="H15" s="173" t="s">
        <v>88</v>
      </c>
      <c r="I15" s="173" t="s">
        <v>18</v>
      </c>
      <c r="J15" s="173" t="s">
        <v>89</v>
      </c>
      <c r="K15" s="173" t="s">
        <v>88</v>
      </c>
      <c r="L15" s="174">
        <f>L16</f>
        <v>1000</v>
      </c>
      <c r="M15" s="174">
        <f>M16</f>
        <v>0</v>
      </c>
      <c r="N15" s="248">
        <f t="shared" si="0"/>
        <v>0</v>
      </c>
    </row>
    <row r="16" spans="1:14" ht="30" customHeight="1">
      <c r="A16" s="185"/>
      <c r="B16" s="185"/>
      <c r="C16" s="186" t="s">
        <v>105</v>
      </c>
      <c r="D16" s="187" t="s">
        <v>94</v>
      </c>
      <c r="E16" s="187" t="s">
        <v>97</v>
      </c>
      <c r="F16" s="187" t="s">
        <v>7</v>
      </c>
      <c r="G16" s="187" t="s">
        <v>10</v>
      </c>
      <c r="H16" s="187" t="s">
        <v>88</v>
      </c>
      <c r="I16" s="187" t="s">
        <v>5</v>
      </c>
      <c r="J16" s="187" t="s">
        <v>89</v>
      </c>
      <c r="K16" s="187" t="s">
        <v>95</v>
      </c>
      <c r="L16" s="189">
        <v>1000</v>
      </c>
      <c r="M16" s="189"/>
      <c r="N16" s="248">
        <f t="shared" si="0"/>
        <v>0</v>
      </c>
    </row>
    <row r="17" spans="1:14" s="175" customFormat="1" ht="27.75" customHeight="1">
      <c r="A17" s="170" t="s">
        <v>106</v>
      </c>
      <c r="B17" s="170"/>
      <c r="C17" s="171" t="s">
        <v>107</v>
      </c>
      <c r="D17" s="172" t="s">
        <v>88</v>
      </c>
      <c r="E17" s="173" t="s">
        <v>97</v>
      </c>
      <c r="F17" s="173" t="s">
        <v>108</v>
      </c>
      <c r="G17" s="173" t="s">
        <v>18</v>
      </c>
      <c r="H17" s="173" t="s">
        <v>88</v>
      </c>
      <c r="I17" s="173" t="s">
        <v>18</v>
      </c>
      <c r="J17" s="173" t="s">
        <v>89</v>
      </c>
      <c r="K17" s="173" t="s">
        <v>88</v>
      </c>
      <c r="L17" s="174">
        <f>L18+L29</f>
        <v>129000</v>
      </c>
      <c r="M17" s="174">
        <f>M18+M29</f>
        <v>41312.740000000005</v>
      </c>
      <c r="N17" s="248">
        <f t="shared" si="0"/>
        <v>32.02537984496124</v>
      </c>
    </row>
    <row r="18" spans="1:14" s="175" customFormat="1" ht="32.25" customHeight="1">
      <c r="A18" s="176" t="s">
        <v>109</v>
      </c>
      <c r="B18" s="170"/>
      <c r="C18" s="177" t="s">
        <v>110</v>
      </c>
      <c r="D18" s="178" t="s">
        <v>94</v>
      </c>
      <c r="E18" s="178" t="s">
        <v>97</v>
      </c>
      <c r="F18" s="178" t="s">
        <v>108</v>
      </c>
      <c r="G18" s="178" t="s">
        <v>5</v>
      </c>
      <c r="H18" s="178" t="s">
        <v>88</v>
      </c>
      <c r="I18" s="178" t="s">
        <v>18</v>
      </c>
      <c r="J18" s="178" t="s">
        <v>89</v>
      </c>
      <c r="K18" s="178" t="s">
        <v>95</v>
      </c>
      <c r="L18" s="180">
        <f>L19</f>
        <v>2000</v>
      </c>
      <c r="M18" s="180">
        <f>M19</f>
        <v>1253.5</v>
      </c>
      <c r="N18" s="248">
        <f t="shared" si="0"/>
        <v>62.675000000000004</v>
      </c>
    </row>
    <row r="19" spans="1:14" s="175" customFormat="1" ht="43.5" customHeight="1">
      <c r="A19" s="176"/>
      <c r="B19" s="176"/>
      <c r="C19" s="191" t="s">
        <v>111</v>
      </c>
      <c r="D19" s="183" t="s">
        <v>94</v>
      </c>
      <c r="E19" s="183" t="s">
        <v>97</v>
      </c>
      <c r="F19" s="183" t="s">
        <v>108</v>
      </c>
      <c r="G19" s="183" t="s">
        <v>5</v>
      </c>
      <c r="H19" s="183" t="s">
        <v>112</v>
      </c>
      <c r="I19" s="183" t="s">
        <v>113</v>
      </c>
      <c r="J19" s="183" t="s">
        <v>89</v>
      </c>
      <c r="K19" s="183" t="s">
        <v>95</v>
      </c>
      <c r="L19" s="184">
        <v>2000</v>
      </c>
      <c r="M19" s="184">
        <v>1253.5</v>
      </c>
      <c r="N19" s="248">
        <f t="shared" si="0"/>
        <v>62.675000000000004</v>
      </c>
    </row>
    <row r="20" spans="1:14" s="181" customFormat="1" ht="15.75" hidden="1">
      <c r="A20" s="176" t="s">
        <v>114</v>
      </c>
      <c r="B20" s="176"/>
      <c r="C20" s="177" t="s">
        <v>115</v>
      </c>
      <c r="D20" s="178" t="s">
        <v>94</v>
      </c>
      <c r="E20" s="178" t="s">
        <v>97</v>
      </c>
      <c r="F20" s="178" t="s">
        <v>108</v>
      </c>
      <c r="G20" s="178" t="s">
        <v>8</v>
      </c>
      <c r="H20" s="178" t="s">
        <v>88</v>
      </c>
      <c r="I20" s="178" t="s">
        <v>8</v>
      </c>
      <c r="J20" s="178" t="s">
        <v>89</v>
      </c>
      <c r="K20" s="178" t="s">
        <v>95</v>
      </c>
      <c r="L20" s="180">
        <f>L21</f>
        <v>0</v>
      </c>
      <c r="M20" s="180">
        <f>M21</f>
        <v>0</v>
      </c>
      <c r="N20" s="248" t="e">
        <f t="shared" si="0"/>
        <v>#DIV/0!</v>
      </c>
    </row>
    <row r="21" spans="1:14" ht="28.5" customHeight="1" hidden="1">
      <c r="A21" s="185"/>
      <c r="B21" s="185"/>
      <c r="C21" s="192" t="s">
        <v>116</v>
      </c>
      <c r="D21" s="187" t="s">
        <v>94</v>
      </c>
      <c r="E21" s="187" t="s">
        <v>97</v>
      </c>
      <c r="F21" s="187" t="s">
        <v>108</v>
      </c>
      <c r="G21" s="187" t="s">
        <v>8</v>
      </c>
      <c r="H21" s="187" t="s">
        <v>98</v>
      </c>
      <c r="I21" s="187" t="s">
        <v>8</v>
      </c>
      <c r="J21" s="187" t="s">
        <v>117</v>
      </c>
      <c r="K21" s="187" t="s">
        <v>95</v>
      </c>
      <c r="L21" s="189"/>
      <c r="M21" s="189"/>
      <c r="N21" s="248" t="e">
        <f t="shared" si="0"/>
        <v>#DIV/0!</v>
      </c>
    </row>
    <row r="22" spans="1:14" s="181" customFormat="1" ht="15.75" hidden="1">
      <c r="A22" s="176" t="s">
        <v>118</v>
      </c>
      <c r="B22" s="176"/>
      <c r="C22" s="177" t="s">
        <v>119</v>
      </c>
      <c r="D22" s="178" t="s">
        <v>94</v>
      </c>
      <c r="E22" s="178" t="s">
        <v>97</v>
      </c>
      <c r="F22" s="178" t="s">
        <v>108</v>
      </c>
      <c r="G22" s="178" t="s">
        <v>7</v>
      </c>
      <c r="H22" s="178" t="s">
        <v>88</v>
      </c>
      <c r="I22" s="178" t="s">
        <v>18</v>
      </c>
      <c r="J22" s="178" t="s">
        <v>89</v>
      </c>
      <c r="K22" s="178" t="s">
        <v>95</v>
      </c>
      <c r="L22" s="180">
        <f>L23</f>
        <v>0</v>
      </c>
      <c r="M22" s="180">
        <f>M23</f>
        <v>0</v>
      </c>
      <c r="N22" s="248" t="e">
        <f t="shared" si="0"/>
        <v>#DIV/0!</v>
      </c>
    </row>
    <row r="23" spans="1:14" ht="26.25" customHeight="1" hidden="1">
      <c r="A23" s="185"/>
      <c r="B23" s="185"/>
      <c r="C23" s="186" t="s">
        <v>120</v>
      </c>
      <c r="D23" s="187" t="s">
        <v>94</v>
      </c>
      <c r="E23" s="187" t="s">
        <v>97</v>
      </c>
      <c r="F23" s="187" t="s">
        <v>108</v>
      </c>
      <c r="G23" s="187" t="s">
        <v>7</v>
      </c>
      <c r="H23" s="187" t="s">
        <v>98</v>
      </c>
      <c r="I23" s="187" t="s">
        <v>8</v>
      </c>
      <c r="J23" s="187" t="s">
        <v>117</v>
      </c>
      <c r="K23" s="187" t="s">
        <v>95</v>
      </c>
      <c r="L23" s="189"/>
      <c r="M23" s="189"/>
      <c r="N23" s="248" t="e">
        <f t="shared" si="0"/>
        <v>#DIV/0!</v>
      </c>
    </row>
    <row r="24" spans="1:14" s="197" customFormat="1" ht="15.75" hidden="1">
      <c r="A24" s="193" t="s">
        <v>121</v>
      </c>
      <c r="B24" s="193"/>
      <c r="C24" s="194" t="s">
        <v>122</v>
      </c>
      <c r="D24" s="195" t="s">
        <v>94</v>
      </c>
      <c r="E24" s="195" t="s">
        <v>97</v>
      </c>
      <c r="F24" s="195" t="s">
        <v>108</v>
      </c>
      <c r="G24" s="195" t="s">
        <v>108</v>
      </c>
      <c r="H24" s="195" t="s">
        <v>88</v>
      </c>
      <c r="I24" s="195" t="s">
        <v>10</v>
      </c>
      <c r="J24" s="195" t="s">
        <v>89</v>
      </c>
      <c r="K24" s="195" t="s">
        <v>95</v>
      </c>
      <c r="L24" s="196" t="e">
        <f>L25+L26+L27+L28+#REF!</f>
        <v>#REF!</v>
      </c>
      <c r="M24" s="196" t="e">
        <f>M25+M26+M27+M28+#REF!</f>
        <v>#REF!</v>
      </c>
      <c r="N24" s="248" t="e">
        <f t="shared" si="0"/>
        <v>#REF!</v>
      </c>
    </row>
    <row r="25" spans="1:14" ht="15.75" hidden="1">
      <c r="A25" s="185"/>
      <c r="B25" s="185"/>
      <c r="C25" s="186" t="s">
        <v>123</v>
      </c>
      <c r="D25" s="187" t="s">
        <v>94</v>
      </c>
      <c r="E25" s="198" t="s">
        <v>97</v>
      </c>
      <c r="F25" s="198" t="s">
        <v>108</v>
      </c>
      <c r="G25" s="198" t="s">
        <v>108</v>
      </c>
      <c r="H25" s="198" t="s">
        <v>98</v>
      </c>
      <c r="I25" s="198" t="s">
        <v>10</v>
      </c>
      <c r="J25" s="198" t="s">
        <v>89</v>
      </c>
      <c r="K25" s="198" t="s">
        <v>95</v>
      </c>
      <c r="L25" s="189"/>
      <c r="M25" s="189"/>
      <c r="N25" s="248" t="e">
        <f t="shared" si="0"/>
        <v>#DIV/0!</v>
      </c>
    </row>
    <row r="26" spans="1:14" ht="15.75" hidden="1">
      <c r="A26" s="185"/>
      <c r="B26" s="185"/>
      <c r="C26" s="186" t="s">
        <v>124</v>
      </c>
      <c r="D26" s="187" t="s">
        <v>94</v>
      </c>
      <c r="E26" s="198" t="s">
        <v>97</v>
      </c>
      <c r="F26" s="198" t="s">
        <v>108</v>
      </c>
      <c r="G26" s="198" t="s">
        <v>108</v>
      </c>
      <c r="H26" s="198" t="s">
        <v>100</v>
      </c>
      <c r="I26" s="198" t="s">
        <v>10</v>
      </c>
      <c r="J26" s="198" t="s">
        <v>89</v>
      </c>
      <c r="K26" s="198" t="s">
        <v>95</v>
      </c>
      <c r="L26" s="189"/>
      <c r="M26" s="189"/>
      <c r="N26" s="248" t="e">
        <f t="shared" si="0"/>
        <v>#DIV/0!</v>
      </c>
    </row>
    <row r="27" spans="1:14" ht="15.75" hidden="1">
      <c r="A27" s="185"/>
      <c r="B27" s="185"/>
      <c r="C27" s="186" t="s">
        <v>125</v>
      </c>
      <c r="D27" s="187" t="s">
        <v>94</v>
      </c>
      <c r="E27" s="198" t="s">
        <v>97</v>
      </c>
      <c r="F27" s="198" t="s">
        <v>108</v>
      </c>
      <c r="G27" s="198" t="s">
        <v>108</v>
      </c>
      <c r="H27" s="198" t="s">
        <v>112</v>
      </c>
      <c r="I27" s="198" t="s">
        <v>10</v>
      </c>
      <c r="J27" s="198" t="s">
        <v>89</v>
      </c>
      <c r="K27" s="198" t="s">
        <v>95</v>
      </c>
      <c r="L27" s="189"/>
      <c r="M27" s="189"/>
      <c r="N27" s="248" t="e">
        <f t="shared" si="0"/>
        <v>#DIV/0!</v>
      </c>
    </row>
    <row r="28" spans="1:14" ht="15.75" hidden="1">
      <c r="A28" s="185"/>
      <c r="B28" s="185"/>
      <c r="C28" s="186" t="s">
        <v>126</v>
      </c>
      <c r="D28" s="187" t="s">
        <v>94</v>
      </c>
      <c r="E28" s="198" t="s">
        <v>97</v>
      </c>
      <c r="F28" s="198" t="s">
        <v>108</v>
      </c>
      <c r="G28" s="198" t="s">
        <v>108</v>
      </c>
      <c r="H28" s="198" t="s">
        <v>127</v>
      </c>
      <c r="I28" s="198" t="s">
        <v>10</v>
      </c>
      <c r="J28" s="198" t="s">
        <v>89</v>
      </c>
      <c r="K28" s="198" t="s">
        <v>95</v>
      </c>
      <c r="L28" s="189"/>
      <c r="M28" s="189"/>
      <c r="N28" s="248" t="e">
        <f t="shared" si="0"/>
        <v>#DIV/0!</v>
      </c>
    </row>
    <row r="29" spans="1:14" ht="28.5" customHeight="1">
      <c r="A29" s="176" t="s">
        <v>128</v>
      </c>
      <c r="B29" s="185"/>
      <c r="C29" s="177" t="s">
        <v>122</v>
      </c>
      <c r="D29" s="178" t="s">
        <v>94</v>
      </c>
      <c r="E29" s="178" t="s">
        <v>97</v>
      </c>
      <c r="F29" s="178" t="s">
        <v>108</v>
      </c>
      <c r="G29" s="178" t="s">
        <v>108</v>
      </c>
      <c r="H29" s="178" t="s">
        <v>88</v>
      </c>
      <c r="I29" s="178" t="s">
        <v>18</v>
      </c>
      <c r="J29" s="178" t="s">
        <v>89</v>
      </c>
      <c r="K29" s="178" t="s">
        <v>95</v>
      </c>
      <c r="L29" s="180">
        <f>L30+L46</f>
        <v>127000</v>
      </c>
      <c r="M29" s="180">
        <f>M30+M46</f>
        <v>40059.240000000005</v>
      </c>
      <c r="N29" s="248">
        <f t="shared" si="0"/>
        <v>31.54270866141733</v>
      </c>
    </row>
    <row r="30" spans="1:14" ht="52.5" customHeight="1">
      <c r="A30" s="176"/>
      <c r="B30" s="185"/>
      <c r="C30" s="199" t="s">
        <v>129</v>
      </c>
      <c r="D30" s="200" t="s">
        <v>94</v>
      </c>
      <c r="E30" s="200" t="s">
        <v>97</v>
      </c>
      <c r="F30" s="200" t="s">
        <v>108</v>
      </c>
      <c r="G30" s="200" t="s">
        <v>108</v>
      </c>
      <c r="H30" s="200" t="s">
        <v>130</v>
      </c>
      <c r="I30" s="200" t="s">
        <v>113</v>
      </c>
      <c r="J30" s="200" t="s">
        <v>89</v>
      </c>
      <c r="K30" s="200" t="s">
        <v>95</v>
      </c>
      <c r="L30" s="184">
        <v>2000</v>
      </c>
      <c r="M30" s="184">
        <v>2024.83</v>
      </c>
      <c r="N30" s="248">
        <f t="shared" si="0"/>
        <v>101.2415</v>
      </c>
    </row>
    <row r="31" spans="1:14" s="175" customFormat="1" ht="27.75" customHeight="1" hidden="1">
      <c r="A31" s="176"/>
      <c r="B31" s="170"/>
      <c r="C31" s="171" t="s">
        <v>131</v>
      </c>
      <c r="D31" s="172" t="s">
        <v>88</v>
      </c>
      <c r="E31" s="173" t="s">
        <v>97</v>
      </c>
      <c r="F31" s="173" t="s">
        <v>132</v>
      </c>
      <c r="G31" s="173" t="s">
        <v>18</v>
      </c>
      <c r="H31" s="173" t="s">
        <v>88</v>
      </c>
      <c r="I31" s="173" t="s">
        <v>18</v>
      </c>
      <c r="J31" s="173" t="s">
        <v>89</v>
      </c>
      <c r="K31" s="173" t="s">
        <v>88</v>
      </c>
      <c r="L31" s="174">
        <f>L32+L34+L36</f>
        <v>0</v>
      </c>
      <c r="M31" s="174">
        <f>M32+M34+M36</f>
        <v>0</v>
      </c>
      <c r="N31" s="248" t="e">
        <f t="shared" si="0"/>
        <v>#DIV/0!</v>
      </c>
    </row>
    <row r="32" spans="1:14" s="181" customFormat="1" ht="39.75" customHeight="1" hidden="1">
      <c r="A32" s="176"/>
      <c r="B32" s="201"/>
      <c r="C32" s="202" t="s">
        <v>133</v>
      </c>
      <c r="D32" s="183" t="s">
        <v>94</v>
      </c>
      <c r="E32" s="183" t="s">
        <v>97</v>
      </c>
      <c r="F32" s="183" t="s">
        <v>132</v>
      </c>
      <c r="G32" s="183" t="s">
        <v>5</v>
      </c>
      <c r="H32" s="183" t="s">
        <v>88</v>
      </c>
      <c r="I32" s="183" t="s">
        <v>10</v>
      </c>
      <c r="J32" s="183" t="s">
        <v>89</v>
      </c>
      <c r="K32" s="183" t="s">
        <v>95</v>
      </c>
      <c r="L32" s="184"/>
      <c r="M32" s="184"/>
      <c r="N32" s="248" t="e">
        <f t="shared" si="0"/>
        <v>#DIV/0!</v>
      </c>
    </row>
    <row r="33" spans="1:14" s="181" customFormat="1" ht="15.75" hidden="1">
      <c r="A33" s="176"/>
      <c r="B33" s="201"/>
      <c r="C33" s="203" t="s">
        <v>134</v>
      </c>
      <c r="D33" s="178" t="s">
        <v>88</v>
      </c>
      <c r="E33" s="178" t="s">
        <v>97</v>
      </c>
      <c r="F33" s="178" t="s">
        <v>132</v>
      </c>
      <c r="G33" s="178" t="s">
        <v>7</v>
      </c>
      <c r="H33" s="178" t="s">
        <v>88</v>
      </c>
      <c r="I33" s="178" t="s">
        <v>5</v>
      </c>
      <c r="J33" s="178" t="s">
        <v>89</v>
      </c>
      <c r="K33" s="178" t="s">
        <v>95</v>
      </c>
      <c r="L33" s="180" t="e">
        <f>#REF!</f>
        <v>#REF!</v>
      </c>
      <c r="M33" s="180" t="e">
        <f>#REF!</f>
        <v>#REF!</v>
      </c>
      <c r="N33" s="248" t="e">
        <f t="shared" si="0"/>
        <v>#REF!</v>
      </c>
    </row>
    <row r="34" spans="1:14" s="181" customFormat="1" ht="25.5" customHeight="1" hidden="1">
      <c r="A34" s="176"/>
      <c r="B34" s="201"/>
      <c r="C34" s="203" t="s">
        <v>135</v>
      </c>
      <c r="D34" s="178" t="s">
        <v>94</v>
      </c>
      <c r="E34" s="178" t="s">
        <v>97</v>
      </c>
      <c r="F34" s="178" t="s">
        <v>132</v>
      </c>
      <c r="G34" s="178" t="s">
        <v>108</v>
      </c>
      <c r="H34" s="178" t="s">
        <v>88</v>
      </c>
      <c r="I34" s="178" t="s">
        <v>8</v>
      </c>
      <c r="J34" s="178" t="s">
        <v>89</v>
      </c>
      <c r="K34" s="178" t="s">
        <v>95</v>
      </c>
      <c r="L34" s="180">
        <f>L35</f>
        <v>0</v>
      </c>
      <c r="M34" s="180">
        <f>M35</f>
        <v>0</v>
      </c>
      <c r="N34" s="248" t="e">
        <f t="shared" si="0"/>
        <v>#DIV/0!</v>
      </c>
    </row>
    <row r="35" spans="1:14" s="197" customFormat="1" ht="13.5" customHeight="1" hidden="1">
      <c r="A35" s="176"/>
      <c r="B35" s="204"/>
      <c r="C35" s="205" t="s">
        <v>136</v>
      </c>
      <c r="D35" s="183" t="s">
        <v>94</v>
      </c>
      <c r="E35" s="183" t="s">
        <v>97</v>
      </c>
      <c r="F35" s="183" t="s">
        <v>132</v>
      </c>
      <c r="G35" s="183" t="s">
        <v>108</v>
      </c>
      <c r="H35" s="183" t="s">
        <v>98</v>
      </c>
      <c r="I35" s="183" t="s">
        <v>8</v>
      </c>
      <c r="J35" s="183" t="s">
        <v>89</v>
      </c>
      <c r="K35" s="183" t="s">
        <v>95</v>
      </c>
      <c r="L35" s="184"/>
      <c r="M35" s="184"/>
      <c r="N35" s="248" t="e">
        <f t="shared" si="0"/>
        <v>#DIV/0!</v>
      </c>
    </row>
    <row r="36" spans="1:14" s="197" customFormat="1" ht="19.5" customHeight="1" hidden="1">
      <c r="A36" s="176"/>
      <c r="B36" s="204"/>
      <c r="C36" s="203" t="s">
        <v>137</v>
      </c>
      <c r="D36" s="178" t="s">
        <v>94</v>
      </c>
      <c r="E36" s="178" t="s">
        <v>97</v>
      </c>
      <c r="F36" s="178" t="s">
        <v>132</v>
      </c>
      <c r="G36" s="178" t="s">
        <v>138</v>
      </c>
      <c r="H36" s="178" t="s">
        <v>88</v>
      </c>
      <c r="I36" s="178" t="s">
        <v>10</v>
      </c>
      <c r="J36" s="178" t="s">
        <v>89</v>
      </c>
      <c r="K36" s="178" t="s">
        <v>95</v>
      </c>
      <c r="L36" s="180">
        <f>L37+L38+L39</f>
        <v>0</v>
      </c>
      <c r="M36" s="180">
        <f>M37+M38+M39</f>
        <v>0</v>
      </c>
      <c r="N36" s="248" t="e">
        <f t="shared" si="0"/>
        <v>#DIV/0!</v>
      </c>
    </row>
    <row r="37" spans="1:14" s="197" customFormat="1" ht="16.5" customHeight="1" hidden="1">
      <c r="A37" s="176"/>
      <c r="B37" s="204"/>
      <c r="C37" s="205" t="s">
        <v>139</v>
      </c>
      <c r="D37" s="183" t="s">
        <v>94</v>
      </c>
      <c r="E37" s="183" t="s">
        <v>97</v>
      </c>
      <c r="F37" s="183" t="s">
        <v>132</v>
      </c>
      <c r="G37" s="183" t="s">
        <v>138</v>
      </c>
      <c r="H37" s="183" t="s">
        <v>98</v>
      </c>
      <c r="I37" s="183" t="s">
        <v>10</v>
      </c>
      <c r="J37" s="183" t="s">
        <v>89</v>
      </c>
      <c r="K37" s="183" t="s">
        <v>95</v>
      </c>
      <c r="L37" s="184"/>
      <c r="M37" s="184"/>
      <c r="N37" s="248" t="e">
        <f t="shared" si="0"/>
        <v>#DIV/0!</v>
      </c>
    </row>
    <row r="38" spans="1:14" s="197" customFormat="1" ht="40.5" customHeight="1" hidden="1">
      <c r="A38" s="176"/>
      <c r="B38" s="204"/>
      <c r="C38" s="205" t="s">
        <v>140</v>
      </c>
      <c r="D38" s="183" t="s">
        <v>94</v>
      </c>
      <c r="E38" s="183" t="s">
        <v>97</v>
      </c>
      <c r="F38" s="183" t="s">
        <v>132</v>
      </c>
      <c r="G38" s="183" t="s">
        <v>138</v>
      </c>
      <c r="H38" s="183" t="s">
        <v>112</v>
      </c>
      <c r="I38" s="183" t="s">
        <v>10</v>
      </c>
      <c r="J38" s="183" t="s">
        <v>89</v>
      </c>
      <c r="K38" s="183" t="s">
        <v>95</v>
      </c>
      <c r="L38" s="184"/>
      <c r="M38" s="184"/>
      <c r="N38" s="248" t="e">
        <f t="shared" si="0"/>
        <v>#DIV/0!</v>
      </c>
    </row>
    <row r="39" spans="1:14" s="197" customFormat="1" ht="18" customHeight="1" hidden="1">
      <c r="A39" s="176"/>
      <c r="B39" s="204"/>
      <c r="C39" s="205" t="s">
        <v>141</v>
      </c>
      <c r="D39" s="183" t="s">
        <v>94</v>
      </c>
      <c r="E39" s="183" t="s">
        <v>97</v>
      </c>
      <c r="F39" s="183" t="s">
        <v>132</v>
      </c>
      <c r="G39" s="183" t="s">
        <v>138</v>
      </c>
      <c r="H39" s="183" t="s">
        <v>142</v>
      </c>
      <c r="I39" s="183" t="s">
        <v>10</v>
      </c>
      <c r="J39" s="183" t="s">
        <v>89</v>
      </c>
      <c r="K39" s="183" t="s">
        <v>95</v>
      </c>
      <c r="L39" s="184"/>
      <c r="M39" s="184"/>
      <c r="N39" s="248" t="e">
        <f t="shared" si="0"/>
        <v>#DIV/0!</v>
      </c>
    </row>
    <row r="40" spans="1:14" s="175" customFormat="1" ht="17.25" customHeight="1" hidden="1">
      <c r="A40" s="176"/>
      <c r="B40" s="170"/>
      <c r="C40" s="171" t="s">
        <v>143</v>
      </c>
      <c r="D40" s="172" t="s">
        <v>88</v>
      </c>
      <c r="E40" s="173" t="s">
        <v>97</v>
      </c>
      <c r="F40" s="173" t="s">
        <v>144</v>
      </c>
      <c r="G40" s="173" t="s">
        <v>18</v>
      </c>
      <c r="H40" s="173" t="s">
        <v>88</v>
      </c>
      <c r="I40" s="173" t="s">
        <v>18</v>
      </c>
      <c r="J40" s="173" t="s">
        <v>89</v>
      </c>
      <c r="K40" s="173" t="s">
        <v>88</v>
      </c>
      <c r="L40" s="174">
        <f>L41+L43</f>
        <v>0</v>
      </c>
      <c r="M40" s="174">
        <f>M41+M43</f>
        <v>0</v>
      </c>
      <c r="N40" s="248" t="e">
        <f t="shared" si="0"/>
        <v>#DIV/0!</v>
      </c>
    </row>
    <row r="41" spans="1:14" s="181" customFormat="1" ht="0.75" customHeight="1" hidden="1">
      <c r="A41" s="176"/>
      <c r="B41" s="176"/>
      <c r="C41" s="206" t="s">
        <v>145</v>
      </c>
      <c r="D41" s="179" t="s">
        <v>88</v>
      </c>
      <c r="E41" s="178" t="s">
        <v>97</v>
      </c>
      <c r="F41" s="178" t="s">
        <v>144</v>
      </c>
      <c r="G41" s="178" t="s">
        <v>8</v>
      </c>
      <c r="H41" s="178" t="s">
        <v>88</v>
      </c>
      <c r="I41" s="178" t="s">
        <v>18</v>
      </c>
      <c r="J41" s="178" t="s">
        <v>89</v>
      </c>
      <c r="K41" s="178" t="s">
        <v>146</v>
      </c>
      <c r="L41" s="180">
        <f>L42</f>
        <v>0</v>
      </c>
      <c r="M41" s="180">
        <f>M42</f>
        <v>0</v>
      </c>
      <c r="N41" s="248" t="e">
        <f t="shared" si="0"/>
        <v>#DIV/0!</v>
      </c>
    </row>
    <row r="42" spans="1:14" s="197" customFormat="1" ht="0.75" customHeight="1" hidden="1">
      <c r="A42" s="176"/>
      <c r="B42" s="193"/>
      <c r="C42" s="207" t="s">
        <v>147</v>
      </c>
      <c r="D42" s="187" t="s">
        <v>148</v>
      </c>
      <c r="E42" s="187" t="s">
        <v>97</v>
      </c>
      <c r="F42" s="187" t="s">
        <v>144</v>
      </c>
      <c r="G42" s="187" t="s">
        <v>8</v>
      </c>
      <c r="H42" s="187" t="s">
        <v>100</v>
      </c>
      <c r="I42" s="187" t="s">
        <v>8</v>
      </c>
      <c r="J42" s="187" t="s">
        <v>89</v>
      </c>
      <c r="K42" s="187" t="s">
        <v>146</v>
      </c>
      <c r="L42" s="196"/>
      <c r="M42" s="196"/>
      <c r="N42" s="248" t="e">
        <f t="shared" si="0"/>
        <v>#DIV/0!</v>
      </c>
    </row>
    <row r="43" spans="1:14" s="181" customFormat="1" ht="19.5" customHeight="1" hidden="1">
      <c r="A43" s="176"/>
      <c r="B43" s="176"/>
      <c r="C43" s="177" t="s">
        <v>149</v>
      </c>
      <c r="D43" s="179" t="s">
        <v>88</v>
      </c>
      <c r="E43" s="178" t="s">
        <v>97</v>
      </c>
      <c r="F43" s="178" t="s">
        <v>144</v>
      </c>
      <c r="G43" s="178" t="s">
        <v>7</v>
      </c>
      <c r="H43" s="178" t="s">
        <v>88</v>
      </c>
      <c r="I43" s="178" t="s">
        <v>18</v>
      </c>
      <c r="J43" s="178" t="s">
        <v>89</v>
      </c>
      <c r="K43" s="178" t="s">
        <v>150</v>
      </c>
      <c r="L43" s="180">
        <f>L44</f>
        <v>0</v>
      </c>
      <c r="M43" s="180">
        <f>M44</f>
        <v>0</v>
      </c>
      <c r="N43" s="248" t="e">
        <f t="shared" si="0"/>
        <v>#DIV/0!</v>
      </c>
    </row>
    <row r="44" spans="1:14" ht="20.25" customHeight="1" hidden="1">
      <c r="A44" s="176"/>
      <c r="B44" s="185"/>
      <c r="C44" s="205" t="s">
        <v>151</v>
      </c>
      <c r="D44" s="188" t="s">
        <v>88</v>
      </c>
      <c r="E44" s="187" t="s">
        <v>97</v>
      </c>
      <c r="F44" s="187" t="s">
        <v>144</v>
      </c>
      <c r="G44" s="187" t="s">
        <v>7</v>
      </c>
      <c r="H44" s="187" t="s">
        <v>112</v>
      </c>
      <c r="I44" s="187" t="s">
        <v>10</v>
      </c>
      <c r="J44" s="187" t="s">
        <v>89</v>
      </c>
      <c r="K44" s="187" t="s">
        <v>150</v>
      </c>
      <c r="L44" s="189"/>
      <c r="M44" s="189"/>
      <c r="N44" s="248" t="e">
        <f t="shared" si="0"/>
        <v>#DIV/0!</v>
      </c>
    </row>
    <row r="45" spans="1:14" ht="26.25" customHeight="1" hidden="1">
      <c r="A45" s="176"/>
      <c r="B45" s="185"/>
      <c r="C45" s="208" t="s">
        <v>152</v>
      </c>
      <c r="D45" s="188" t="s">
        <v>88</v>
      </c>
      <c r="E45" s="187" t="s">
        <v>97</v>
      </c>
      <c r="F45" s="187" t="s">
        <v>144</v>
      </c>
      <c r="G45" s="187" t="s">
        <v>7</v>
      </c>
      <c r="H45" s="187" t="s">
        <v>100</v>
      </c>
      <c r="I45" s="187" t="s">
        <v>8</v>
      </c>
      <c r="J45" s="187" t="s">
        <v>89</v>
      </c>
      <c r="K45" s="187" t="s">
        <v>150</v>
      </c>
      <c r="L45" s="189">
        <v>4129</v>
      </c>
      <c r="M45" s="189">
        <v>4129</v>
      </c>
      <c r="N45" s="248">
        <f t="shared" si="0"/>
        <v>100</v>
      </c>
    </row>
    <row r="46" spans="1:14" ht="56.25" customHeight="1">
      <c r="A46" s="176"/>
      <c r="B46" s="185"/>
      <c r="C46" s="199" t="s">
        <v>153</v>
      </c>
      <c r="D46" s="200" t="s">
        <v>94</v>
      </c>
      <c r="E46" s="200" t="s">
        <v>97</v>
      </c>
      <c r="F46" s="200" t="s">
        <v>108</v>
      </c>
      <c r="G46" s="200" t="s">
        <v>108</v>
      </c>
      <c r="H46" s="200" t="s">
        <v>154</v>
      </c>
      <c r="I46" s="200" t="s">
        <v>113</v>
      </c>
      <c r="J46" s="200" t="s">
        <v>89</v>
      </c>
      <c r="K46" s="200" t="s">
        <v>95</v>
      </c>
      <c r="L46" s="189">
        <v>125000</v>
      </c>
      <c r="M46" s="189">
        <v>38034.41</v>
      </c>
      <c r="N46" s="248">
        <f t="shared" si="0"/>
        <v>30.427528000000002</v>
      </c>
    </row>
    <row r="47" spans="1:14" ht="23.25" customHeight="1">
      <c r="A47" s="170" t="s">
        <v>155</v>
      </c>
      <c r="B47" s="185"/>
      <c r="C47" s="209" t="s">
        <v>156</v>
      </c>
      <c r="D47" s="173" t="s">
        <v>88</v>
      </c>
      <c r="E47" s="173" t="s">
        <v>97</v>
      </c>
      <c r="F47" s="173" t="s">
        <v>6</v>
      </c>
      <c r="G47" s="173" t="s">
        <v>18</v>
      </c>
      <c r="H47" s="173" t="s">
        <v>88</v>
      </c>
      <c r="I47" s="173" t="s">
        <v>18</v>
      </c>
      <c r="J47" s="173" t="s">
        <v>89</v>
      </c>
      <c r="K47" s="173" t="s">
        <v>88</v>
      </c>
      <c r="L47" s="174">
        <f>L48</f>
        <v>4000</v>
      </c>
      <c r="M47" s="174">
        <f>M48</f>
        <v>2010</v>
      </c>
      <c r="N47" s="248">
        <f t="shared" si="0"/>
        <v>50.24999999999999</v>
      </c>
    </row>
    <row r="48" spans="1:14" ht="51" customHeight="1">
      <c r="A48" s="176" t="s">
        <v>157</v>
      </c>
      <c r="B48" s="185"/>
      <c r="C48" s="210" t="s">
        <v>158</v>
      </c>
      <c r="D48" s="178" t="s">
        <v>159</v>
      </c>
      <c r="E48" s="178" t="s">
        <v>97</v>
      </c>
      <c r="F48" s="178" t="s">
        <v>6</v>
      </c>
      <c r="G48" s="178" t="s">
        <v>11</v>
      </c>
      <c r="H48" s="178" t="s">
        <v>88</v>
      </c>
      <c r="I48" s="178" t="s">
        <v>5</v>
      </c>
      <c r="J48" s="178" t="s">
        <v>89</v>
      </c>
      <c r="K48" s="178" t="s">
        <v>95</v>
      </c>
      <c r="L48" s="180">
        <f>L49</f>
        <v>4000</v>
      </c>
      <c r="M48" s="180">
        <f>M49</f>
        <v>2010</v>
      </c>
      <c r="N48" s="248">
        <f t="shared" si="0"/>
        <v>50.24999999999999</v>
      </c>
    </row>
    <row r="49" spans="1:14" ht="53.25" customHeight="1">
      <c r="A49" s="176"/>
      <c r="B49" s="185"/>
      <c r="C49" s="211" t="s">
        <v>160</v>
      </c>
      <c r="D49" s="187" t="s">
        <v>51</v>
      </c>
      <c r="E49" s="187" t="s">
        <v>97</v>
      </c>
      <c r="F49" s="187" t="s">
        <v>6</v>
      </c>
      <c r="G49" s="187" t="s">
        <v>11</v>
      </c>
      <c r="H49" s="187" t="s">
        <v>100</v>
      </c>
      <c r="I49" s="187" t="s">
        <v>5</v>
      </c>
      <c r="J49" s="187" t="s">
        <v>89</v>
      </c>
      <c r="K49" s="187" t="s">
        <v>95</v>
      </c>
      <c r="L49" s="189">
        <v>4000</v>
      </c>
      <c r="M49" s="189">
        <v>2010</v>
      </c>
      <c r="N49" s="248">
        <f t="shared" si="0"/>
        <v>50.24999999999999</v>
      </c>
    </row>
    <row r="50" spans="1:14" ht="39.75" customHeight="1">
      <c r="A50" s="170" t="s">
        <v>161</v>
      </c>
      <c r="B50" s="185" t="s">
        <v>162</v>
      </c>
      <c r="C50" s="212" t="s">
        <v>162</v>
      </c>
      <c r="D50" s="213" t="s">
        <v>88</v>
      </c>
      <c r="E50" s="213" t="s">
        <v>97</v>
      </c>
      <c r="F50" s="213" t="s">
        <v>27</v>
      </c>
      <c r="G50" s="213" t="s">
        <v>18</v>
      </c>
      <c r="H50" s="213" t="s">
        <v>88</v>
      </c>
      <c r="I50" s="213" t="s">
        <v>18</v>
      </c>
      <c r="J50" s="213" t="s">
        <v>89</v>
      </c>
      <c r="K50" s="213" t="s">
        <v>88</v>
      </c>
      <c r="L50" s="174">
        <f>L51</f>
        <v>30000</v>
      </c>
      <c r="M50" s="174">
        <f>M51</f>
        <v>21543.34</v>
      </c>
      <c r="N50" s="248">
        <f t="shared" si="0"/>
        <v>71.81113333333333</v>
      </c>
    </row>
    <row r="51" spans="1:14" ht="88.5" customHeight="1">
      <c r="A51" s="176"/>
      <c r="B51" s="185" t="s">
        <v>163</v>
      </c>
      <c r="C51" s="214" t="s">
        <v>164</v>
      </c>
      <c r="D51" s="215" t="s">
        <v>88</v>
      </c>
      <c r="E51" s="215" t="s">
        <v>97</v>
      </c>
      <c r="F51" s="215" t="s">
        <v>27</v>
      </c>
      <c r="G51" s="215" t="s">
        <v>7</v>
      </c>
      <c r="H51" s="215" t="s">
        <v>88</v>
      </c>
      <c r="I51" s="215" t="s">
        <v>18</v>
      </c>
      <c r="J51" s="215" t="s">
        <v>89</v>
      </c>
      <c r="K51" s="215" t="s">
        <v>146</v>
      </c>
      <c r="L51" s="196">
        <f>L52+L53</f>
        <v>30000</v>
      </c>
      <c r="M51" s="196">
        <f>M52+M53</f>
        <v>21543.34</v>
      </c>
      <c r="N51" s="248">
        <f t="shared" si="0"/>
        <v>71.81113333333333</v>
      </c>
    </row>
    <row r="52" spans="1:14" ht="67.5" customHeight="1">
      <c r="A52" s="176"/>
      <c r="B52" s="185" t="s">
        <v>165</v>
      </c>
      <c r="C52" s="207" t="s">
        <v>166</v>
      </c>
      <c r="D52" s="200" t="s">
        <v>51</v>
      </c>
      <c r="E52" s="200" t="s">
        <v>97</v>
      </c>
      <c r="F52" s="200" t="s">
        <v>27</v>
      </c>
      <c r="G52" s="200" t="s">
        <v>7</v>
      </c>
      <c r="H52" s="200" t="s">
        <v>98</v>
      </c>
      <c r="I52" s="200" t="s">
        <v>113</v>
      </c>
      <c r="J52" s="200" t="s">
        <v>89</v>
      </c>
      <c r="K52" s="200" t="s">
        <v>146</v>
      </c>
      <c r="L52" s="184">
        <v>30000</v>
      </c>
      <c r="M52" s="184">
        <v>21543.34</v>
      </c>
      <c r="N52" s="248">
        <f t="shared" si="0"/>
        <v>71.81113333333333</v>
      </c>
    </row>
    <row r="53" spans="1:14" ht="68.25" customHeight="1">
      <c r="A53" s="176"/>
      <c r="B53" s="185"/>
      <c r="C53" s="216" t="s">
        <v>167</v>
      </c>
      <c r="D53" s="215" t="s">
        <v>88</v>
      </c>
      <c r="E53" s="215" t="s">
        <v>97</v>
      </c>
      <c r="F53" s="215" t="s">
        <v>27</v>
      </c>
      <c r="G53" s="215" t="s">
        <v>7</v>
      </c>
      <c r="H53" s="215" t="s">
        <v>112</v>
      </c>
      <c r="I53" s="215" t="s">
        <v>18</v>
      </c>
      <c r="J53" s="215" t="s">
        <v>89</v>
      </c>
      <c r="K53" s="215" t="s">
        <v>146</v>
      </c>
      <c r="L53" s="196">
        <v>0</v>
      </c>
      <c r="M53" s="196">
        <v>0</v>
      </c>
      <c r="N53" s="248"/>
    </row>
    <row r="54" spans="1:14" ht="51" customHeight="1">
      <c r="A54" s="176"/>
      <c r="B54" s="185"/>
      <c r="C54" s="207" t="s">
        <v>168</v>
      </c>
      <c r="D54" s="200" t="s">
        <v>51</v>
      </c>
      <c r="E54" s="200" t="s">
        <v>97</v>
      </c>
      <c r="F54" s="200" t="s">
        <v>27</v>
      </c>
      <c r="G54" s="200" t="s">
        <v>7</v>
      </c>
      <c r="H54" s="200" t="s">
        <v>169</v>
      </c>
      <c r="I54" s="200" t="s">
        <v>113</v>
      </c>
      <c r="J54" s="200" t="s">
        <v>89</v>
      </c>
      <c r="K54" s="200" t="s">
        <v>146</v>
      </c>
      <c r="L54" s="184">
        <v>0</v>
      </c>
      <c r="M54" s="184">
        <v>0</v>
      </c>
      <c r="N54" s="248"/>
    </row>
    <row r="55" spans="1:14" ht="51" customHeight="1">
      <c r="A55" s="176"/>
      <c r="B55" s="185"/>
      <c r="C55" s="217" t="s">
        <v>170</v>
      </c>
      <c r="D55" s="213" t="s">
        <v>88</v>
      </c>
      <c r="E55" s="213" t="s">
        <v>97</v>
      </c>
      <c r="F55" s="213" t="s">
        <v>71</v>
      </c>
      <c r="G55" s="213" t="s">
        <v>18</v>
      </c>
      <c r="H55" s="213" t="s">
        <v>88</v>
      </c>
      <c r="I55" s="213" t="s">
        <v>18</v>
      </c>
      <c r="J55" s="213" t="s">
        <v>89</v>
      </c>
      <c r="K55" s="213" t="s">
        <v>88</v>
      </c>
      <c r="L55" s="218">
        <f>L56</f>
        <v>110000</v>
      </c>
      <c r="M55" s="218">
        <f>M56</f>
        <v>54775</v>
      </c>
      <c r="N55" s="248">
        <f t="shared" si="0"/>
        <v>49.79545454545454</v>
      </c>
    </row>
    <row r="56" spans="1:14" ht="42" customHeight="1">
      <c r="A56" s="176"/>
      <c r="B56" s="185"/>
      <c r="C56" s="207" t="s">
        <v>171</v>
      </c>
      <c r="D56" s="200" t="s">
        <v>51</v>
      </c>
      <c r="E56" s="200" t="s">
        <v>97</v>
      </c>
      <c r="F56" s="200" t="s">
        <v>71</v>
      </c>
      <c r="G56" s="200" t="s">
        <v>10</v>
      </c>
      <c r="H56" s="200" t="s">
        <v>142</v>
      </c>
      <c r="I56" s="200" t="s">
        <v>113</v>
      </c>
      <c r="J56" s="200" t="s">
        <v>88</v>
      </c>
      <c r="K56" s="200" t="s">
        <v>172</v>
      </c>
      <c r="L56" s="184">
        <v>110000</v>
      </c>
      <c r="M56" s="184">
        <v>54775</v>
      </c>
      <c r="N56" s="248">
        <f t="shared" si="0"/>
        <v>49.79545454545454</v>
      </c>
    </row>
    <row r="57" spans="1:14" ht="41.25" customHeight="1">
      <c r="A57" s="176"/>
      <c r="B57" s="185"/>
      <c r="C57" s="219" t="s">
        <v>173</v>
      </c>
      <c r="D57" s="220" t="s">
        <v>88</v>
      </c>
      <c r="E57" s="220" t="s">
        <v>97</v>
      </c>
      <c r="F57" s="220" t="s">
        <v>174</v>
      </c>
      <c r="G57" s="220" t="s">
        <v>18</v>
      </c>
      <c r="H57" s="220" t="s">
        <v>88</v>
      </c>
      <c r="I57" s="220" t="s">
        <v>18</v>
      </c>
      <c r="J57" s="220" t="s">
        <v>89</v>
      </c>
      <c r="K57" s="220" t="s">
        <v>88</v>
      </c>
      <c r="L57" s="218">
        <f>L58</f>
        <v>0</v>
      </c>
      <c r="M57" s="218">
        <f>M58</f>
        <v>0</v>
      </c>
      <c r="N57" s="248"/>
    </row>
    <row r="58" spans="1:14" ht="73.5" customHeight="1">
      <c r="A58" s="176"/>
      <c r="B58" s="185"/>
      <c r="C58" s="221" t="s">
        <v>175</v>
      </c>
      <c r="D58" s="222" t="s">
        <v>176</v>
      </c>
      <c r="E58" s="222" t="s">
        <v>97</v>
      </c>
      <c r="F58" s="222" t="s">
        <v>174</v>
      </c>
      <c r="G58" s="222" t="s">
        <v>108</v>
      </c>
      <c r="H58" s="222" t="s">
        <v>88</v>
      </c>
      <c r="I58" s="222" t="s">
        <v>18</v>
      </c>
      <c r="J58" s="222" t="s">
        <v>89</v>
      </c>
      <c r="K58" s="222" t="s">
        <v>177</v>
      </c>
      <c r="L58" s="196">
        <f>L59</f>
        <v>0</v>
      </c>
      <c r="M58" s="196">
        <f>M59</f>
        <v>0</v>
      </c>
      <c r="N58" s="248"/>
    </row>
    <row r="59" spans="1:14" ht="39" customHeight="1">
      <c r="A59" s="176"/>
      <c r="B59" s="185"/>
      <c r="C59" s="223" t="s">
        <v>178</v>
      </c>
      <c r="D59" s="224" t="s">
        <v>176</v>
      </c>
      <c r="E59" s="224" t="s">
        <v>97</v>
      </c>
      <c r="F59" s="224" t="s">
        <v>174</v>
      </c>
      <c r="G59" s="224" t="s">
        <v>108</v>
      </c>
      <c r="H59" s="224" t="s">
        <v>179</v>
      </c>
      <c r="I59" s="224" t="s">
        <v>113</v>
      </c>
      <c r="J59" s="224" t="s">
        <v>89</v>
      </c>
      <c r="K59" s="224" t="s">
        <v>177</v>
      </c>
      <c r="L59" s="225"/>
      <c r="M59" s="225"/>
      <c r="N59" s="248"/>
    </row>
    <row r="60" spans="1:14" ht="20.25" customHeight="1">
      <c r="A60" s="170" t="s">
        <v>180</v>
      </c>
      <c r="B60" s="185"/>
      <c r="C60" s="217" t="s">
        <v>143</v>
      </c>
      <c r="D60" s="200" t="s">
        <v>88</v>
      </c>
      <c r="E60" s="200" t="s">
        <v>97</v>
      </c>
      <c r="F60" s="200" t="s">
        <v>144</v>
      </c>
      <c r="G60" s="200" t="s">
        <v>18</v>
      </c>
      <c r="H60" s="200" t="s">
        <v>88</v>
      </c>
      <c r="I60" s="200" t="s">
        <v>18</v>
      </c>
      <c r="J60" s="200" t="s">
        <v>89</v>
      </c>
      <c r="K60" s="200" t="s">
        <v>88</v>
      </c>
      <c r="L60" s="184">
        <f>L61+L62</f>
        <v>0</v>
      </c>
      <c r="M60" s="184">
        <f>M61+M62</f>
        <v>32557.5</v>
      </c>
      <c r="N60" s="248"/>
    </row>
    <row r="61" spans="1:14" ht="19.5" customHeight="1">
      <c r="A61" s="176"/>
      <c r="B61" s="185"/>
      <c r="C61" s="207" t="s">
        <v>242</v>
      </c>
      <c r="D61" s="200" t="s">
        <v>51</v>
      </c>
      <c r="E61" s="200" t="s">
        <v>97</v>
      </c>
      <c r="F61" s="200" t="s">
        <v>144</v>
      </c>
      <c r="G61" s="200" t="s">
        <v>5</v>
      </c>
      <c r="H61" s="200" t="s">
        <v>142</v>
      </c>
      <c r="I61" s="200" t="s">
        <v>113</v>
      </c>
      <c r="J61" s="200" t="s">
        <v>89</v>
      </c>
      <c r="K61" s="200" t="s">
        <v>150</v>
      </c>
      <c r="L61" s="184"/>
      <c r="M61" s="184">
        <v>32557.5</v>
      </c>
      <c r="N61" s="248"/>
    </row>
    <row r="62" spans="1:14" ht="19.5" customHeight="1">
      <c r="A62" s="176"/>
      <c r="B62" s="185"/>
      <c r="C62" s="207" t="s">
        <v>181</v>
      </c>
      <c r="D62" s="200" t="s">
        <v>51</v>
      </c>
      <c r="E62" s="200" t="s">
        <v>97</v>
      </c>
      <c r="F62" s="200" t="s">
        <v>144</v>
      </c>
      <c r="G62" s="200" t="s">
        <v>7</v>
      </c>
      <c r="H62" s="200" t="s">
        <v>142</v>
      </c>
      <c r="I62" s="200" t="s">
        <v>113</v>
      </c>
      <c r="J62" s="200" t="s">
        <v>89</v>
      </c>
      <c r="K62" s="200" t="s">
        <v>150</v>
      </c>
      <c r="L62" s="184"/>
      <c r="M62" s="184"/>
      <c r="N62" s="248"/>
    </row>
    <row r="63" spans="1:14" ht="22.5" customHeight="1">
      <c r="A63" s="164" t="s">
        <v>182</v>
      </c>
      <c r="B63" s="226"/>
      <c r="C63" s="227" t="s">
        <v>183</v>
      </c>
      <c r="D63" s="228" t="s">
        <v>88</v>
      </c>
      <c r="E63" s="228" t="s">
        <v>184</v>
      </c>
      <c r="F63" s="228" t="s">
        <v>18</v>
      </c>
      <c r="G63" s="228" t="s">
        <v>18</v>
      </c>
      <c r="H63" s="228" t="s">
        <v>88</v>
      </c>
      <c r="I63" s="228" t="s">
        <v>18</v>
      </c>
      <c r="J63" s="228" t="s">
        <v>89</v>
      </c>
      <c r="K63" s="228" t="s">
        <v>88</v>
      </c>
      <c r="L63" s="168">
        <f>L64</f>
        <v>5061700</v>
      </c>
      <c r="M63" s="168">
        <f>M64</f>
        <v>3587800</v>
      </c>
      <c r="N63" s="248">
        <f t="shared" si="0"/>
        <v>70.88132445621036</v>
      </c>
    </row>
    <row r="64" spans="1:14" s="175" customFormat="1" ht="35.25" customHeight="1">
      <c r="A64" s="170"/>
      <c r="B64" s="170"/>
      <c r="C64" s="209" t="s">
        <v>185</v>
      </c>
      <c r="D64" s="172" t="s">
        <v>88</v>
      </c>
      <c r="E64" s="173" t="s">
        <v>184</v>
      </c>
      <c r="F64" s="173" t="s">
        <v>8</v>
      </c>
      <c r="G64" s="173" t="s">
        <v>18</v>
      </c>
      <c r="H64" s="173" t="s">
        <v>88</v>
      </c>
      <c r="I64" s="173" t="s">
        <v>18</v>
      </c>
      <c r="J64" s="173" t="s">
        <v>89</v>
      </c>
      <c r="K64" s="173" t="s">
        <v>88</v>
      </c>
      <c r="L64" s="174">
        <f>L65+L67+L70+L75</f>
        <v>5061700</v>
      </c>
      <c r="M64" s="174">
        <f>M65+M67+M70+M75</f>
        <v>3587800</v>
      </c>
      <c r="N64" s="248">
        <f t="shared" si="0"/>
        <v>70.88132445621036</v>
      </c>
    </row>
    <row r="65" spans="1:14" s="181" customFormat="1" ht="35.25" customHeight="1">
      <c r="A65" s="176" t="s">
        <v>92</v>
      </c>
      <c r="B65" s="176"/>
      <c r="C65" s="177" t="s">
        <v>186</v>
      </c>
      <c r="D65" s="179" t="s">
        <v>88</v>
      </c>
      <c r="E65" s="178" t="s">
        <v>184</v>
      </c>
      <c r="F65" s="178" t="s">
        <v>8</v>
      </c>
      <c r="G65" s="178" t="s">
        <v>5</v>
      </c>
      <c r="H65" s="178" t="s">
        <v>88</v>
      </c>
      <c r="I65" s="178" t="s">
        <v>18</v>
      </c>
      <c r="J65" s="178" t="s">
        <v>89</v>
      </c>
      <c r="K65" s="178" t="s">
        <v>187</v>
      </c>
      <c r="L65" s="180">
        <f>SUM(L66:L66)</f>
        <v>3163000</v>
      </c>
      <c r="M65" s="180">
        <f>SUM(M66:M66)</f>
        <v>1809500</v>
      </c>
      <c r="N65" s="248">
        <f t="shared" si="0"/>
        <v>57.20834650648119</v>
      </c>
    </row>
    <row r="66" spans="1:14" ht="24.75" customHeight="1">
      <c r="A66" s="185"/>
      <c r="B66" s="185"/>
      <c r="C66" s="186" t="s">
        <v>188</v>
      </c>
      <c r="D66" s="187" t="s">
        <v>51</v>
      </c>
      <c r="E66" s="187" t="s">
        <v>184</v>
      </c>
      <c r="F66" s="187" t="s">
        <v>8</v>
      </c>
      <c r="G66" s="187" t="s">
        <v>5</v>
      </c>
      <c r="H66" s="187" t="s">
        <v>16</v>
      </c>
      <c r="I66" s="187" t="s">
        <v>113</v>
      </c>
      <c r="J66" s="187" t="s">
        <v>89</v>
      </c>
      <c r="K66" s="187" t="s">
        <v>187</v>
      </c>
      <c r="L66" s="189">
        <v>3163000</v>
      </c>
      <c r="M66" s="189">
        <v>1809500</v>
      </c>
      <c r="N66" s="248">
        <f t="shared" si="0"/>
        <v>57.20834650648119</v>
      </c>
    </row>
    <row r="67" spans="1:14" ht="34.5" customHeight="1">
      <c r="A67" s="176" t="s">
        <v>189</v>
      </c>
      <c r="B67" s="185"/>
      <c r="C67" s="177" t="s">
        <v>190</v>
      </c>
      <c r="D67" s="179" t="s">
        <v>88</v>
      </c>
      <c r="E67" s="178" t="s">
        <v>184</v>
      </c>
      <c r="F67" s="178" t="s">
        <v>8</v>
      </c>
      <c r="G67" s="178" t="s">
        <v>8</v>
      </c>
      <c r="H67" s="178" t="s">
        <v>88</v>
      </c>
      <c r="I67" s="178" t="s">
        <v>18</v>
      </c>
      <c r="J67" s="178" t="s">
        <v>89</v>
      </c>
      <c r="K67" s="178" t="s">
        <v>187</v>
      </c>
      <c r="L67" s="180">
        <f>L68+L69</f>
        <v>1750000</v>
      </c>
      <c r="M67" s="180">
        <f>M68+M69</f>
        <v>1700000</v>
      </c>
      <c r="N67" s="248"/>
    </row>
    <row r="68" spans="1:14" ht="34.5" customHeight="1">
      <c r="A68" s="176"/>
      <c r="B68" s="185"/>
      <c r="C68" s="229" t="s">
        <v>191</v>
      </c>
      <c r="D68" s="183" t="s">
        <v>51</v>
      </c>
      <c r="E68" s="183" t="s">
        <v>184</v>
      </c>
      <c r="F68" s="183" t="s">
        <v>8</v>
      </c>
      <c r="G68" s="183" t="s">
        <v>8</v>
      </c>
      <c r="H68" s="183" t="s">
        <v>192</v>
      </c>
      <c r="I68" s="183" t="s">
        <v>113</v>
      </c>
      <c r="J68" s="183" t="s">
        <v>89</v>
      </c>
      <c r="K68" s="183" t="s">
        <v>187</v>
      </c>
      <c r="L68" s="184"/>
      <c r="M68" s="184"/>
      <c r="N68" s="248"/>
    </row>
    <row r="69" spans="1:14" ht="24.75" customHeight="1">
      <c r="A69" s="185"/>
      <c r="B69" s="185"/>
      <c r="C69" s="230" t="s">
        <v>193</v>
      </c>
      <c r="D69" s="187" t="s">
        <v>51</v>
      </c>
      <c r="E69" s="198" t="s">
        <v>184</v>
      </c>
      <c r="F69" s="198" t="s">
        <v>8</v>
      </c>
      <c r="G69" s="198" t="s">
        <v>8</v>
      </c>
      <c r="H69" s="198" t="s">
        <v>194</v>
      </c>
      <c r="I69" s="198" t="s">
        <v>113</v>
      </c>
      <c r="J69" s="198" t="s">
        <v>89</v>
      </c>
      <c r="K69" s="198" t="s">
        <v>187</v>
      </c>
      <c r="L69" s="189">
        <v>1750000</v>
      </c>
      <c r="M69" s="189">
        <v>1700000</v>
      </c>
      <c r="N69" s="248"/>
    </row>
    <row r="70" spans="1:14" s="181" customFormat="1" ht="34.5" customHeight="1">
      <c r="A70" s="176" t="s">
        <v>195</v>
      </c>
      <c r="B70" s="176"/>
      <c r="C70" s="177" t="s">
        <v>196</v>
      </c>
      <c r="D70" s="179" t="s">
        <v>88</v>
      </c>
      <c r="E70" s="178" t="s">
        <v>184</v>
      </c>
      <c r="F70" s="178" t="s">
        <v>8</v>
      </c>
      <c r="G70" s="178" t="s">
        <v>10</v>
      </c>
      <c r="H70" s="178" t="s">
        <v>88</v>
      </c>
      <c r="I70" s="178" t="s">
        <v>18</v>
      </c>
      <c r="J70" s="178" t="s">
        <v>89</v>
      </c>
      <c r="K70" s="178" t="s">
        <v>187</v>
      </c>
      <c r="L70" s="180">
        <f>L72</f>
        <v>148700</v>
      </c>
      <c r="M70" s="180">
        <f>M72</f>
        <v>78300</v>
      </c>
      <c r="N70" s="248">
        <f t="shared" si="0"/>
        <v>52.656355077336926</v>
      </c>
    </row>
    <row r="71" spans="1:14" ht="31.5" hidden="1">
      <c r="A71" s="185"/>
      <c r="B71" s="185"/>
      <c r="C71" s="186" t="s">
        <v>197</v>
      </c>
      <c r="D71" s="188" t="s">
        <v>88</v>
      </c>
      <c r="E71" s="198" t="s">
        <v>184</v>
      </c>
      <c r="F71" s="198" t="s">
        <v>8</v>
      </c>
      <c r="G71" s="198" t="s">
        <v>8</v>
      </c>
      <c r="H71" s="198" t="s">
        <v>198</v>
      </c>
      <c r="I71" s="198" t="s">
        <v>8</v>
      </c>
      <c r="J71" s="198" t="s">
        <v>89</v>
      </c>
      <c r="K71" s="198" t="s">
        <v>187</v>
      </c>
      <c r="L71" s="189"/>
      <c r="M71" s="189"/>
      <c r="N71" s="248" t="e">
        <f t="shared" si="0"/>
        <v>#DIV/0!</v>
      </c>
    </row>
    <row r="72" spans="1:14" ht="43.5" customHeight="1">
      <c r="A72" s="185"/>
      <c r="B72" s="185"/>
      <c r="C72" s="205" t="s">
        <v>199</v>
      </c>
      <c r="D72" s="187" t="s">
        <v>51</v>
      </c>
      <c r="E72" s="198" t="s">
        <v>184</v>
      </c>
      <c r="F72" s="198" t="s">
        <v>8</v>
      </c>
      <c r="G72" s="198" t="s">
        <v>10</v>
      </c>
      <c r="H72" s="198" t="s">
        <v>200</v>
      </c>
      <c r="I72" s="198" t="s">
        <v>113</v>
      </c>
      <c r="J72" s="198" t="s">
        <v>89</v>
      </c>
      <c r="K72" s="198" t="s">
        <v>187</v>
      </c>
      <c r="L72" s="189">
        <v>148700</v>
      </c>
      <c r="M72" s="189">
        <v>78300</v>
      </c>
      <c r="N72" s="248">
        <f t="shared" si="0"/>
        <v>52.656355077336926</v>
      </c>
    </row>
    <row r="73" spans="1:14" s="181" customFormat="1" ht="42.75" customHeight="1" hidden="1">
      <c r="A73" s="176"/>
      <c r="B73" s="176"/>
      <c r="C73" s="177" t="s">
        <v>201</v>
      </c>
      <c r="D73" s="179" t="s">
        <v>88</v>
      </c>
      <c r="E73" s="178" t="s">
        <v>184</v>
      </c>
      <c r="F73" s="178" t="s">
        <v>8</v>
      </c>
      <c r="G73" s="178" t="s">
        <v>10</v>
      </c>
      <c r="H73" s="178" t="s">
        <v>88</v>
      </c>
      <c r="I73" s="178" t="s">
        <v>18</v>
      </c>
      <c r="J73" s="178" t="s">
        <v>89</v>
      </c>
      <c r="K73" s="178" t="s">
        <v>187</v>
      </c>
      <c r="L73" s="180">
        <f>L74</f>
        <v>0</v>
      </c>
      <c r="M73" s="180">
        <f>M74</f>
        <v>0</v>
      </c>
      <c r="N73" s="248" t="e">
        <f>M73/L73*100</f>
        <v>#DIV/0!</v>
      </c>
    </row>
    <row r="74" spans="1:14" ht="47.25" hidden="1">
      <c r="A74" s="185"/>
      <c r="B74" s="185"/>
      <c r="C74" s="186" t="s">
        <v>202</v>
      </c>
      <c r="D74" s="188" t="s">
        <v>88</v>
      </c>
      <c r="E74" s="198" t="s">
        <v>184</v>
      </c>
      <c r="F74" s="198" t="s">
        <v>8</v>
      </c>
      <c r="G74" s="198" t="s">
        <v>10</v>
      </c>
      <c r="H74" s="198" t="s">
        <v>100</v>
      </c>
      <c r="I74" s="198" t="s">
        <v>8</v>
      </c>
      <c r="J74" s="198" t="s">
        <v>89</v>
      </c>
      <c r="K74" s="198" t="s">
        <v>187</v>
      </c>
      <c r="L74" s="189"/>
      <c r="M74" s="189"/>
      <c r="N74" s="248" t="e">
        <f>M74/L74*100</f>
        <v>#DIV/0!</v>
      </c>
    </row>
    <row r="75" spans="1:14" ht="15.75">
      <c r="A75" s="176" t="s">
        <v>203</v>
      </c>
      <c r="B75" s="176"/>
      <c r="C75" s="177" t="s">
        <v>40</v>
      </c>
      <c r="D75" s="178" t="s">
        <v>88</v>
      </c>
      <c r="E75" s="178" t="s">
        <v>184</v>
      </c>
      <c r="F75" s="178" t="s">
        <v>8</v>
      </c>
      <c r="G75" s="178" t="s">
        <v>11</v>
      </c>
      <c r="H75" s="178" t="s">
        <v>88</v>
      </c>
      <c r="I75" s="178" t="s">
        <v>18</v>
      </c>
      <c r="J75" s="178" t="s">
        <v>89</v>
      </c>
      <c r="K75" s="178" t="s">
        <v>187</v>
      </c>
      <c r="L75" s="180">
        <f>L76</f>
        <v>0</v>
      </c>
      <c r="M75" s="180">
        <f>M76</f>
        <v>0</v>
      </c>
      <c r="N75" s="248"/>
    </row>
    <row r="76" spans="1:14" ht="47.25">
      <c r="A76" s="185"/>
      <c r="B76" s="185"/>
      <c r="C76" s="186" t="s">
        <v>204</v>
      </c>
      <c r="D76" s="187" t="s">
        <v>51</v>
      </c>
      <c r="E76" s="198" t="s">
        <v>184</v>
      </c>
      <c r="F76" s="198" t="s">
        <v>8</v>
      </c>
      <c r="G76" s="198" t="s">
        <v>11</v>
      </c>
      <c r="H76" s="198" t="s">
        <v>205</v>
      </c>
      <c r="I76" s="198" t="s">
        <v>113</v>
      </c>
      <c r="J76" s="198" t="s">
        <v>89</v>
      </c>
      <c r="K76" s="198" t="s">
        <v>187</v>
      </c>
      <c r="L76" s="189">
        <v>0</v>
      </c>
      <c r="M76" s="189">
        <v>0</v>
      </c>
      <c r="N76" s="248"/>
    </row>
    <row r="77" spans="1:14" s="232" customFormat="1" ht="22.5" customHeight="1">
      <c r="A77" s="164"/>
      <c r="B77" s="164"/>
      <c r="C77" s="231" t="s">
        <v>206</v>
      </c>
      <c r="D77" s="228"/>
      <c r="E77" s="228"/>
      <c r="F77" s="228"/>
      <c r="G77" s="228"/>
      <c r="H77" s="228"/>
      <c r="I77" s="228"/>
      <c r="J77" s="228"/>
      <c r="K77" s="228"/>
      <c r="L77" s="168">
        <f>L8+L63</f>
        <v>6749700</v>
      </c>
      <c r="M77" s="168">
        <f>M8+M63</f>
        <v>4570358.24</v>
      </c>
      <c r="N77" s="248">
        <f>M77/L77*100</f>
        <v>67.71202038609123</v>
      </c>
    </row>
    <row r="79" spans="1:12" ht="30" customHeight="1" hidden="1">
      <c r="A79" s="293" t="s">
        <v>207</v>
      </c>
      <c r="B79" s="293"/>
      <c r="C79" s="293"/>
      <c r="D79" s="293"/>
      <c r="E79" s="293"/>
      <c r="F79" s="293"/>
      <c r="G79" s="293"/>
      <c r="H79" s="293"/>
      <c r="I79" s="293"/>
      <c r="J79" s="293"/>
      <c r="K79" s="294"/>
      <c r="L79" s="233">
        <v>1411</v>
      </c>
    </row>
    <row r="80" spans="3:4" ht="15.75">
      <c r="C80" s="234"/>
      <c r="D80" s="235"/>
    </row>
    <row r="81" ht="15.75">
      <c r="C81" s="236"/>
    </row>
  </sheetData>
  <mergeCells count="9">
    <mergeCell ref="A79:K79"/>
    <mergeCell ref="A6:A7"/>
    <mergeCell ref="C6:C7"/>
    <mergeCell ref="D6:K6"/>
    <mergeCell ref="E1:L3"/>
    <mergeCell ref="A4:M4"/>
    <mergeCell ref="M6:M7"/>
    <mergeCell ref="N6:N7"/>
    <mergeCell ref="L6:L7"/>
  </mergeCells>
  <printOptions/>
  <pageMargins left="0.75" right="0.75" top="1" bottom="1" header="0.5" footer="0.5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>
      <selection activeCell="I92" sqref="I92"/>
    </sheetView>
  </sheetViews>
  <sheetFormatPr defaultColWidth="9.00390625" defaultRowHeight="12.75"/>
  <cols>
    <col min="1" max="1" width="55.25390625" style="0" customWidth="1"/>
    <col min="2" max="2" width="6.25390625" style="0" customWidth="1"/>
    <col min="3" max="3" width="4.75390625" style="0" customWidth="1"/>
    <col min="4" max="4" width="4.25390625" style="0" customWidth="1"/>
    <col min="5" max="5" width="5.25390625" style="0" customWidth="1"/>
    <col min="6" max="6" width="6.00390625" style="0" customWidth="1"/>
    <col min="7" max="7" width="5.25390625" style="0" customWidth="1"/>
    <col min="8" max="8" width="5.125" style="0" customWidth="1"/>
    <col min="9" max="9" width="16.125" style="0" customWidth="1"/>
    <col min="10" max="10" width="13.75390625" style="0" customWidth="1"/>
  </cols>
  <sheetData>
    <row r="1" spans="1:10" ht="12.75">
      <c r="A1" t="s">
        <v>243</v>
      </c>
      <c r="I1" s="5"/>
      <c r="J1" s="3"/>
    </row>
    <row r="2" spans="9:10" ht="12.75">
      <c r="I2" s="72"/>
      <c r="J2" s="71"/>
    </row>
    <row r="3" spans="1:10" ht="30" customHeight="1">
      <c r="A3" s="302" t="s">
        <v>244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9" ht="13.5" thickBot="1">
      <c r="A4" s="2"/>
      <c r="B4" s="2"/>
      <c r="C4" s="1"/>
      <c r="D4" s="1"/>
      <c r="E4" s="4"/>
      <c r="F4" s="4"/>
      <c r="G4" s="4"/>
      <c r="H4" s="4"/>
      <c r="I4" s="6" t="s">
        <v>52</v>
      </c>
    </row>
    <row r="5" spans="1:11" ht="12.75" customHeight="1">
      <c r="A5" s="308" t="s">
        <v>3</v>
      </c>
      <c r="B5" s="306" t="s">
        <v>28</v>
      </c>
      <c r="C5" s="311" t="s">
        <v>4</v>
      </c>
      <c r="D5" s="283" t="s">
        <v>9</v>
      </c>
      <c r="E5" s="314" t="s">
        <v>14</v>
      </c>
      <c r="F5" s="315"/>
      <c r="G5" s="316"/>
      <c r="H5" s="321" t="s">
        <v>15</v>
      </c>
      <c r="I5" s="303" t="s">
        <v>233</v>
      </c>
      <c r="J5" s="303" t="s">
        <v>234</v>
      </c>
      <c r="K5" s="303" t="s">
        <v>235</v>
      </c>
    </row>
    <row r="6" spans="1:11" ht="12.75">
      <c r="A6" s="309"/>
      <c r="B6" s="307"/>
      <c r="C6" s="312"/>
      <c r="D6" s="284"/>
      <c r="E6" s="317"/>
      <c r="F6" s="318"/>
      <c r="G6" s="319"/>
      <c r="H6" s="322"/>
      <c r="I6" s="304"/>
      <c r="J6" s="304"/>
      <c r="K6" s="304"/>
    </row>
    <row r="7" spans="1:11" ht="12.75">
      <c r="A7" s="309"/>
      <c r="B7" s="307"/>
      <c r="C7" s="312"/>
      <c r="D7" s="284"/>
      <c r="E7" s="317"/>
      <c r="F7" s="318"/>
      <c r="G7" s="319"/>
      <c r="H7" s="322"/>
      <c r="I7" s="304"/>
      <c r="J7" s="304"/>
      <c r="K7" s="304"/>
    </row>
    <row r="8" spans="1:11" ht="12.75">
      <c r="A8" s="309"/>
      <c r="B8" s="307"/>
      <c r="C8" s="312"/>
      <c r="D8" s="284"/>
      <c r="E8" s="317"/>
      <c r="F8" s="318"/>
      <c r="G8" s="319"/>
      <c r="H8" s="322"/>
      <c r="I8" s="304"/>
      <c r="J8" s="304"/>
      <c r="K8" s="304"/>
    </row>
    <row r="9" spans="1:11" ht="12.75">
      <c r="A9" s="309"/>
      <c r="B9" s="307"/>
      <c r="C9" s="312"/>
      <c r="D9" s="284"/>
      <c r="E9" s="317"/>
      <c r="F9" s="318"/>
      <c r="G9" s="319"/>
      <c r="H9" s="322"/>
      <c r="I9" s="304"/>
      <c r="J9" s="304"/>
      <c r="K9" s="304"/>
    </row>
    <row r="10" spans="1:11" ht="13.5" thickBot="1">
      <c r="A10" s="310"/>
      <c r="B10" s="307"/>
      <c r="C10" s="313"/>
      <c r="D10" s="285"/>
      <c r="E10" s="317"/>
      <c r="F10" s="320"/>
      <c r="G10" s="319"/>
      <c r="H10" s="323"/>
      <c r="I10" s="305"/>
      <c r="J10" s="305"/>
      <c r="K10" s="304"/>
    </row>
    <row r="11" spans="1:11" ht="31.5">
      <c r="A11" s="103" t="s">
        <v>42</v>
      </c>
      <c r="B11" s="104" t="s">
        <v>51</v>
      </c>
      <c r="C11" s="105"/>
      <c r="D11" s="105"/>
      <c r="E11" s="106"/>
      <c r="F11" s="107"/>
      <c r="G11" s="108"/>
      <c r="H11" s="105"/>
      <c r="I11" s="109">
        <f>I86</f>
        <v>6913700</v>
      </c>
      <c r="J11" s="249">
        <f>J86</f>
        <v>2923252.26</v>
      </c>
      <c r="K11" s="263">
        <f>J11/I11*100</f>
        <v>42.28202351852119</v>
      </c>
    </row>
    <row r="12" spans="1:11" ht="15.75">
      <c r="A12" s="25" t="s">
        <v>12</v>
      </c>
      <c r="B12" s="102" t="s">
        <v>51</v>
      </c>
      <c r="C12" s="26" t="s">
        <v>5</v>
      </c>
      <c r="D12" s="27"/>
      <c r="E12" s="27"/>
      <c r="F12" s="27"/>
      <c r="G12" s="27"/>
      <c r="H12" s="28"/>
      <c r="I12" s="41">
        <f>I13+I17+I28</f>
        <v>1751579.1</v>
      </c>
      <c r="J12" s="250">
        <f>J13+J17+J28</f>
        <v>946596.6100000001</v>
      </c>
      <c r="K12" s="263">
        <f aca="true" t="shared" si="0" ref="K12:K86">J12/I12*100</f>
        <v>54.04247002033765</v>
      </c>
    </row>
    <row r="13" spans="1:11" ht="27.75" customHeight="1">
      <c r="A13" s="22" t="s">
        <v>23</v>
      </c>
      <c r="B13" s="100" t="s">
        <v>51</v>
      </c>
      <c r="C13" s="12" t="s">
        <v>5</v>
      </c>
      <c r="D13" s="7" t="s">
        <v>8</v>
      </c>
      <c r="E13" s="7"/>
      <c r="F13" s="7"/>
      <c r="G13" s="7"/>
      <c r="H13" s="13"/>
      <c r="I13" s="42">
        <f aca="true" t="shared" si="1" ref="I13:J15">I14</f>
        <v>470000</v>
      </c>
      <c r="J13" s="251">
        <f t="shared" si="1"/>
        <v>258816.8</v>
      </c>
      <c r="K13" s="263">
        <f t="shared" si="0"/>
        <v>55.06740425531914</v>
      </c>
    </row>
    <row r="14" spans="1:11" ht="15.75" customHeight="1">
      <c r="A14" s="23" t="s">
        <v>19</v>
      </c>
      <c r="B14" s="97" t="s">
        <v>51</v>
      </c>
      <c r="C14" s="14" t="s">
        <v>5</v>
      </c>
      <c r="D14" s="11" t="s">
        <v>8</v>
      </c>
      <c r="E14" s="11" t="s">
        <v>32</v>
      </c>
      <c r="F14" s="11" t="s">
        <v>18</v>
      </c>
      <c r="G14" s="11" t="s">
        <v>18</v>
      </c>
      <c r="H14" s="15"/>
      <c r="I14" s="43">
        <f t="shared" si="1"/>
        <v>470000</v>
      </c>
      <c r="J14" s="252">
        <f t="shared" si="1"/>
        <v>258816.8</v>
      </c>
      <c r="K14" s="263">
        <f t="shared" si="0"/>
        <v>55.06740425531914</v>
      </c>
    </row>
    <row r="15" spans="1:11" ht="14.25" customHeight="1">
      <c r="A15" s="49" t="s">
        <v>33</v>
      </c>
      <c r="B15" s="98" t="s">
        <v>51</v>
      </c>
      <c r="C15" s="50" t="s">
        <v>5</v>
      </c>
      <c r="D15" s="51" t="s">
        <v>8</v>
      </c>
      <c r="E15" s="51" t="s">
        <v>32</v>
      </c>
      <c r="F15" s="51" t="s">
        <v>10</v>
      </c>
      <c r="G15" s="51" t="s">
        <v>18</v>
      </c>
      <c r="H15" s="52"/>
      <c r="I15" s="58">
        <f t="shared" si="1"/>
        <v>470000</v>
      </c>
      <c r="J15" s="253">
        <f t="shared" si="1"/>
        <v>258816.8</v>
      </c>
      <c r="K15" s="263">
        <f t="shared" si="0"/>
        <v>55.06740425531914</v>
      </c>
    </row>
    <row r="16" spans="1:11" ht="12.75" customHeight="1">
      <c r="A16" s="70" t="s">
        <v>34</v>
      </c>
      <c r="B16" s="78" t="s">
        <v>51</v>
      </c>
      <c r="C16" s="55" t="s">
        <v>5</v>
      </c>
      <c r="D16" s="8" t="s">
        <v>8</v>
      </c>
      <c r="E16" s="8" t="s">
        <v>32</v>
      </c>
      <c r="F16" s="8" t="s">
        <v>10</v>
      </c>
      <c r="G16" s="8" t="s">
        <v>18</v>
      </c>
      <c r="H16" s="17" t="s">
        <v>35</v>
      </c>
      <c r="I16" s="44">
        <v>470000</v>
      </c>
      <c r="J16" s="254">
        <v>258816.8</v>
      </c>
      <c r="K16" s="263">
        <f t="shared" si="0"/>
        <v>55.06740425531914</v>
      </c>
    </row>
    <row r="17" spans="1:11" ht="44.25" customHeight="1">
      <c r="A17" s="22" t="s">
        <v>22</v>
      </c>
      <c r="B17" s="100" t="s">
        <v>51</v>
      </c>
      <c r="C17" s="12" t="s">
        <v>5</v>
      </c>
      <c r="D17" s="7" t="s">
        <v>11</v>
      </c>
      <c r="E17" s="7"/>
      <c r="F17" s="7"/>
      <c r="G17" s="7"/>
      <c r="H17" s="13"/>
      <c r="I17" s="45">
        <f>I18</f>
        <v>1280579.1</v>
      </c>
      <c r="J17" s="251">
        <f>J18</f>
        <v>687779.81</v>
      </c>
      <c r="K17" s="263">
        <f t="shared" si="0"/>
        <v>53.708498756539136</v>
      </c>
    </row>
    <row r="18" spans="1:11" ht="15" customHeight="1">
      <c r="A18" s="23" t="s">
        <v>19</v>
      </c>
      <c r="B18" s="97" t="s">
        <v>51</v>
      </c>
      <c r="C18" s="14" t="s">
        <v>5</v>
      </c>
      <c r="D18" s="11" t="s">
        <v>11</v>
      </c>
      <c r="E18" s="11" t="s">
        <v>32</v>
      </c>
      <c r="F18" s="11" t="s">
        <v>18</v>
      </c>
      <c r="G18" s="11" t="s">
        <v>18</v>
      </c>
      <c r="H18" s="15"/>
      <c r="I18" s="43">
        <f>I19+I21+I23</f>
        <v>1280579.1</v>
      </c>
      <c r="J18" s="252">
        <f>J19+J21+J23</f>
        <v>687779.81</v>
      </c>
      <c r="K18" s="263">
        <f t="shared" si="0"/>
        <v>53.708498756539136</v>
      </c>
    </row>
    <row r="19" spans="1:11" ht="14.25" customHeight="1">
      <c r="A19" s="53" t="s">
        <v>2</v>
      </c>
      <c r="B19" s="98" t="s">
        <v>51</v>
      </c>
      <c r="C19" s="50" t="s">
        <v>5</v>
      </c>
      <c r="D19" s="51" t="s">
        <v>11</v>
      </c>
      <c r="E19" s="51" t="s">
        <v>32</v>
      </c>
      <c r="F19" s="51" t="s">
        <v>11</v>
      </c>
      <c r="G19" s="51" t="s">
        <v>18</v>
      </c>
      <c r="H19" s="52"/>
      <c r="I19" s="58">
        <f>I20</f>
        <v>1170579.1</v>
      </c>
      <c r="J19" s="253">
        <f>J20</f>
        <v>627779.81</v>
      </c>
      <c r="K19" s="263">
        <f t="shared" si="0"/>
        <v>53.62984953344887</v>
      </c>
    </row>
    <row r="20" spans="1:11" ht="14.25" customHeight="1">
      <c r="A20" s="48" t="s">
        <v>34</v>
      </c>
      <c r="B20" s="78" t="s">
        <v>51</v>
      </c>
      <c r="C20" s="16" t="s">
        <v>5</v>
      </c>
      <c r="D20" s="8" t="s">
        <v>11</v>
      </c>
      <c r="E20" s="8" t="s">
        <v>32</v>
      </c>
      <c r="F20" s="8" t="s">
        <v>11</v>
      </c>
      <c r="G20" s="8" t="s">
        <v>18</v>
      </c>
      <c r="H20" s="17" t="s">
        <v>35</v>
      </c>
      <c r="I20" s="44">
        <v>1170579.1</v>
      </c>
      <c r="J20" s="254">
        <v>627779.81</v>
      </c>
      <c r="K20" s="263">
        <f t="shared" si="0"/>
        <v>53.62984953344887</v>
      </c>
    </row>
    <row r="21" spans="1:11" ht="114.75" customHeight="1">
      <c r="A21" s="56" t="s">
        <v>64</v>
      </c>
      <c r="B21" s="98" t="s">
        <v>51</v>
      </c>
      <c r="C21" s="57" t="s">
        <v>5</v>
      </c>
      <c r="D21" s="51" t="s">
        <v>11</v>
      </c>
      <c r="E21" s="51" t="s">
        <v>32</v>
      </c>
      <c r="F21" s="51" t="s">
        <v>11</v>
      </c>
      <c r="G21" s="51" t="s">
        <v>5</v>
      </c>
      <c r="H21" s="52"/>
      <c r="I21" s="58">
        <f>I22</f>
        <v>20000</v>
      </c>
      <c r="J21" s="253">
        <f>J22</f>
        <v>0</v>
      </c>
      <c r="K21" s="263">
        <f t="shared" si="0"/>
        <v>0</v>
      </c>
    </row>
    <row r="22" spans="1:11" ht="14.25" customHeight="1">
      <c r="A22" s="123" t="s">
        <v>40</v>
      </c>
      <c r="B22" s="78" t="s">
        <v>51</v>
      </c>
      <c r="C22" s="16" t="s">
        <v>5</v>
      </c>
      <c r="D22" s="8" t="s">
        <v>11</v>
      </c>
      <c r="E22" s="8" t="s">
        <v>32</v>
      </c>
      <c r="F22" s="8" t="s">
        <v>11</v>
      </c>
      <c r="G22" s="8" t="s">
        <v>5</v>
      </c>
      <c r="H22" s="17" t="s">
        <v>41</v>
      </c>
      <c r="I22" s="44">
        <v>20000</v>
      </c>
      <c r="J22" s="254"/>
      <c r="K22" s="263">
        <f t="shared" si="0"/>
        <v>0</v>
      </c>
    </row>
    <row r="23" spans="1:11" ht="29.25" customHeight="1">
      <c r="A23" s="59" t="s">
        <v>63</v>
      </c>
      <c r="B23" s="98" t="s">
        <v>51</v>
      </c>
      <c r="C23" s="50" t="s">
        <v>5</v>
      </c>
      <c r="D23" s="51" t="s">
        <v>11</v>
      </c>
      <c r="E23" s="51" t="s">
        <v>32</v>
      </c>
      <c r="F23" s="51" t="s">
        <v>11</v>
      </c>
      <c r="G23" s="51" t="s">
        <v>8</v>
      </c>
      <c r="H23" s="52"/>
      <c r="I23" s="58">
        <f>I24</f>
        <v>90000</v>
      </c>
      <c r="J23" s="253">
        <f>J24</f>
        <v>60000</v>
      </c>
      <c r="K23" s="263">
        <f t="shared" si="0"/>
        <v>66.66666666666666</v>
      </c>
    </row>
    <row r="24" spans="1:11" ht="16.5" customHeight="1">
      <c r="A24" s="123" t="s">
        <v>40</v>
      </c>
      <c r="B24" s="78" t="s">
        <v>51</v>
      </c>
      <c r="C24" s="16" t="s">
        <v>5</v>
      </c>
      <c r="D24" s="8" t="s">
        <v>11</v>
      </c>
      <c r="E24" s="8" t="s">
        <v>32</v>
      </c>
      <c r="F24" s="8" t="s">
        <v>11</v>
      </c>
      <c r="G24" s="8" t="s">
        <v>8</v>
      </c>
      <c r="H24" s="17" t="s">
        <v>41</v>
      </c>
      <c r="I24" s="44">
        <v>90000</v>
      </c>
      <c r="J24" s="254">
        <v>60000</v>
      </c>
      <c r="K24" s="263">
        <f t="shared" si="0"/>
        <v>66.66666666666666</v>
      </c>
    </row>
    <row r="25" spans="1:11" ht="16.5" customHeight="1">
      <c r="A25" s="146" t="s">
        <v>70</v>
      </c>
      <c r="B25" s="100" t="s">
        <v>51</v>
      </c>
      <c r="C25" s="147" t="s">
        <v>5</v>
      </c>
      <c r="D25" s="7" t="s">
        <v>71</v>
      </c>
      <c r="E25" s="7"/>
      <c r="F25" s="7"/>
      <c r="G25" s="7"/>
      <c r="H25" s="148"/>
      <c r="I25" s="45">
        <f aca="true" t="shared" si="2" ref="I25:J27">I26</f>
        <v>1000</v>
      </c>
      <c r="J25" s="251">
        <f t="shared" si="2"/>
        <v>0</v>
      </c>
      <c r="K25" s="263">
        <f t="shared" si="0"/>
        <v>0</v>
      </c>
    </row>
    <row r="26" spans="1:11" ht="40.5" customHeight="1">
      <c r="A26" s="149" t="s">
        <v>72</v>
      </c>
      <c r="B26" s="97" t="s">
        <v>51</v>
      </c>
      <c r="C26" s="150" t="s">
        <v>5</v>
      </c>
      <c r="D26" s="11" t="s">
        <v>71</v>
      </c>
      <c r="E26" s="11" t="s">
        <v>32</v>
      </c>
      <c r="F26" s="11" t="s">
        <v>18</v>
      </c>
      <c r="G26" s="11" t="s">
        <v>18</v>
      </c>
      <c r="H26" s="151"/>
      <c r="I26" s="43">
        <f t="shared" si="2"/>
        <v>1000</v>
      </c>
      <c r="J26" s="252">
        <f t="shared" si="2"/>
        <v>0</v>
      </c>
      <c r="K26" s="263">
        <f t="shared" si="0"/>
        <v>0</v>
      </c>
    </row>
    <row r="27" spans="1:11" ht="16.5" customHeight="1">
      <c r="A27" s="152" t="s">
        <v>2</v>
      </c>
      <c r="B27" s="98" t="s">
        <v>51</v>
      </c>
      <c r="C27" s="57" t="s">
        <v>5</v>
      </c>
      <c r="D27" s="51" t="s">
        <v>71</v>
      </c>
      <c r="E27" s="51" t="s">
        <v>32</v>
      </c>
      <c r="F27" s="51" t="s">
        <v>11</v>
      </c>
      <c r="G27" s="51" t="s">
        <v>18</v>
      </c>
      <c r="H27" s="153"/>
      <c r="I27" s="58">
        <f t="shared" si="2"/>
        <v>1000</v>
      </c>
      <c r="J27" s="253">
        <f t="shared" si="2"/>
        <v>0</v>
      </c>
      <c r="K27" s="263">
        <f t="shared" si="0"/>
        <v>0</v>
      </c>
    </row>
    <row r="28" spans="1:11" ht="39.75" customHeight="1">
      <c r="A28" s="134" t="s">
        <v>73</v>
      </c>
      <c r="B28" s="78" t="s">
        <v>51</v>
      </c>
      <c r="C28" s="55" t="s">
        <v>5</v>
      </c>
      <c r="D28" s="8" t="s">
        <v>71</v>
      </c>
      <c r="E28" s="8" t="s">
        <v>32</v>
      </c>
      <c r="F28" s="8" t="s">
        <v>11</v>
      </c>
      <c r="G28" s="8" t="s">
        <v>18</v>
      </c>
      <c r="H28" s="154" t="s">
        <v>35</v>
      </c>
      <c r="I28" s="44">
        <v>1000</v>
      </c>
      <c r="J28" s="254"/>
      <c r="K28" s="263">
        <f t="shared" si="0"/>
        <v>0</v>
      </c>
    </row>
    <row r="29" spans="1:11" ht="14.25" customHeight="1">
      <c r="A29" s="36" t="s">
        <v>24</v>
      </c>
      <c r="B29" s="102" t="s">
        <v>51</v>
      </c>
      <c r="C29" s="40" t="s">
        <v>8</v>
      </c>
      <c r="D29" s="38"/>
      <c r="E29" s="38"/>
      <c r="F29" s="38"/>
      <c r="G29" s="38"/>
      <c r="H29" s="39"/>
      <c r="I29" s="46">
        <f aca="true" t="shared" si="3" ref="I29:J32">I30</f>
        <v>148700</v>
      </c>
      <c r="J29" s="255">
        <f t="shared" si="3"/>
        <v>73724.9</v>
      </c>
      <c r="K29" s="263">
        <f t="shared" si="0"/>
        <v>49.579623402824474</v>
      </c>
    </row>
    <row r="30" spans="1:11" ht="12.75" customHeight="1">
      <c r="A30" s="22" t="s">
        <v>25</v>
      </c>
      <c r="B30" s="100" t="s">
        <v>51</v>
      </c>
      <c r="C30" s="12" t="s">
        <v>8</v>
      </c>
      <c r="D30" s="7" t="s">
        <v>10</v>
      </c>
      <c r="E30" s="7"/>
      <c r="F30" s="7"/>
      <c r="G30" s="7"/>
      <c r="H30" s="13"/>
      <c r="I30" s="45">
        <f t="shared" si="3"/>
        <v>148700</v>
      </c>
      <c r="J30" s="251">
        <f t="shared" si="3"/>
        <v>73724.9</v>
      </c>
      <c r="K30" s="263">
        <f t="shared" si="0"/>
        <v>49.579623402824474</v>
      </c>
    </row>
    <row r="31" spans="1:11" ht="15" customHeight="1">
      <c r="A31" s="54" t="s">
        <v>19</v>
      </c>
      <c r="B31" s="97" t="s">
        <v>51</v>
      </c>
      <c r="C31" s="34" t="s">
        <v>8</v>
      </c>
      <c r="D31" s="35" t="s">
        <v>10</v>
      </c>
      <c r="E31" s="35" t="s">
        <v>16</v>
      </c>
      <c r="F31" s="35" t="s">
        <v>18</v>
      </c>
      <c r="G31" s="35" t="s">
        <v>18</v>
      </c>
      <c r="H31" s="37"/>
      <c r="I31" s="43">
        <f t="shared" si="3"/>
        <v>148700</v>
      </c>
      <c r="J31" s="252">
        <f t="shared" si="3"/>
        <v>73724.9</v>
      </c>
      <c r="K31" s="263">
        <f t="shared" si="0"/>
        <v>49.579623402824474</v>
      </c>
    </row>
    <row r="32" spans="1:11" ht="15" customHeight="1">
      <c r="A32" s="56" t="s">
        <v>26</v>
      </c>
      <c r="B32" s="98" t="s">
        <v>51</v>
      </c>
      <c r="C32" s="57" t="s">
        <v>8</v>
      </c>
      <c r="D32" s="51" t="s">
        <v>10</v>
      </c>
      <c r="E32" s="51" t="s">
        <v>16</v>
      </c>
      <c r="F32" s="51" t="s">
        <v>36</v>
      </c>
      <c r="G32" s="51" t="s">
        <v>18</v>
      </c>
      <c r="H32" s="52"/>
      <c r="I32" s="58">
        <f t="shared" si="3"/>
        <v>148700</v>
      </c>
      <c r="J32" s="253">
        <f t="shared" si="3"/>
        <v>73724.9</v>
      </c>
      <c r="K32" s="263">
        <f t="shared" si="0"/>
        <v>49.579623402824474</v>
      </c>
    </row>
    <row r="33" spans="1:11" ht="15" customHeight="1">
      <c r="A33" s="48" t="s">
        <v>34</v>
      </c>
      <c r="B33" s="78" t="s">
        <v>51</v>
      </c>
      <c r="C33" s="55" t="s">
        <v>8</v>
      </c>
      <c r="D33" s="8" t="s">
        <v>10</v>
      </c>
      <c r="E33" s="8" t="s">
        <v>16</v>
      </c>
      <c r="F33" s="8" t="s">
        <v>36</v>
      </c>
      <c r="G33" s="8" t="s">
        <v>18</v>
      </c>
      <c r="H33" s="17" t="s">
        <v>35</v>
      </c>
      <c r="I33" s="44">
        <v>148700</v>
      </c>
      <c r="J33" s="254">
        <v>73724.9</v>
      </c>
      <c r="K33" s="263">
        <f t="shared" si="0"/>
        <v>49.579623402824474</v>
      </c>
    </row>
    <row r="34" spans="1:11" ht="15" customHeight="1">
      <c r="A34" s="270" t="s">
        <v>245</v>
      </c>
      <c r="B34" s="102" t="s">
        <v>51</v>
      </c>
      <c r="C34" s="271" t="s">
        <v>10</v>
      </c>
      <c r="D34" s="272"/>
      <c r="E34" s="272"/>
      <c r="F34" s="272"/>
      <c r="G34" s="272"/>
      <c r="H34" s="273"/>
      <c r="I34" s="46">
        <f>I35</f>
        <v>719500</v>
      </c>
      <c r="J34" s="46">
        <f>J35</f>
        <v>0</v>
      </c>
      <c r="K34" s="263">
        <f t="shared" si="0"/>
        <v>0</v>
      </c>
    </row>
    <row r="35" spans="1:11" ht="15" customHeight="1">
      <c r="A35" s="22" t="s">
        <v>246</v>
      </c>
      <c r="B35" s="100" t="s">
        <v>51</v>
      </c>
      <c r="C35" s="12" t="s">
        <v>10</v>
      </c>
      <c r="D35" s="7" t="s">
        <v>113</v>
      </c>
      <c r="E35" s="7"/>
      <c r="F35" s="7"/>
      <c r="G35" s="7"/>
      <c r="H35" s="13"/>
      <c r="I35" s="45">
        <f>I36+I38</f>
        <v>719500</v>
      </c>
      <c r="J35" s="45">
        <f>J36+J38</f>
        <v>0</v>
      </c>
      <c r="K35" s="263">
        <f t="shared" si="0"/>
        <v>0</v>
      </c>
    </row>
    <row r="36" spans="1:11" ht="15" customHeight="1">
      <c r="A36" s="279" t="s">
        <v>249</v>
      </c>
      <c r="B36" s="97" t="s">
        <v>51</v>
      </c>
      <c r="C36" s="280" t="s">
        <v>10</v>
      </c>
      <c r="D36" s="11" t="s">
        <v>113</v>
      </c>
      <c r="E36" s="11" t="s">
        <v>250</v>
      </c>
      <c r="F36" s="11" t="s">
        <v>251</v>
      </c>
      <c r="G36" s="11" t="s">
        <v>18</v>
      </c>
      <c r="H36" s="151"/>
      <c r="I36" s="43">
        <v>50000</v>
      </c>
      <c r="J36" s="43">
        <v>0</v>
      </c>
      <c r="K36" s="263">
        <f t="shared" si="0"/>
        <v>0</v>
      </c>
    </row>
    <row r="37" spans="1:11" ht="15" customHeight="1">
      <c r="A37" s="281" t="s">
        <v>34</v>
      </c>
      <c r="B37" s="78" t="s">
        <v>51</v>
      </c>
      <c r="C37" s="282" t="s">
        <v>10</v>
      </c>
      <c r="D37" s="8" t="s">
        <v>113</v>
      </c>
      <c r="E37" s="8" t="s">
        <v>250</v>
      </c>
      <c r="F37" s="8" t="s">
        <v>251</v>
      </c>
      <c r="G37" s="8" t="s">
        <v>18</v>
      </c>
      <c r="H37" s="154" t="s">
        <v>35</v>
      </c>
      <c r="I37" s="44">
        <v>50000</v>
      </c>
      <c r="J37" s="44"/>
      <c r="K37" s="263">
        <f t="shared" si="0"/>
        <v>0</v>
      </c>
    </row>
    <row r="38" spans="1:11" ht="15" customHeight="1">
      <c r="A38" s="274" t="s">
        <v>247</v>
      </c>
      <c r="B38" s="97" t="s">
        <v>51</v>
      </c>
      <c r="C38" s="275" t="s">
        <v>10</v>
      </c>
      <c r="D38" s="276" t="s">
        <v>113</v>
      </c>
      <c r="E38" s="115" t="s">
        <v>248</v>
      </c>
      <c r="F38" s="277" t="s">
        <v>18</v>
      </c>
      <c r="G38" s="277" t="s">
        <v>18</v>
      </c>
      <c r="H38" s="115"/>
      <c r="I38" s="43">
        <f>I39</f>
        <v>669500</v>
      </c>
      <c r="J38" s="43">
        <f>J39</f>
        <v>0</v>
      </c>
      <c r="K38" s="263">
        <f t="shared" si="0"/>
        <v>0</v>
      </c>
    </row>
    <row r="39" spans="1:11" ht="15" customHeight="1">
      <c r="A39" s="70" t="s">
        <v>34</v>
      </c>
      <c r="B39" s="78" t="s">
        <v>51</v>
      </c>
      <c r="C39" s="69" t="s">
        <v>10</v>
      </c>
      <c r="D39" s="9" t="s">
        <v>113</v>
      </c>
      <c r="E39" s="75" t="s">
        <v>248</v>
      </c>
      <c r="F39" s="75" t="s">
        <v>18</v>
      </c>
      <c r="G39" s="75" t="s">
        <v>18</v>
      </c>
      <c r="H39" s="278" t="s">
        <v>35</v>
      </c>
      <c r="I39" s="44">
        <f>534500+135000</f>
        <v>669500</v>
      </c>
      <c r="J39" s="44"/>
      <c r="K39" s="263">
        <f t="shared" si="0"/>
        <v>0</v>
      </c>
    </row>
    <row r="40" spans="1:11" ht="15" customHeight="1">
      <c r="A40" s="270" t="s">
        <v>252</v>
      </c>
      <c r="B40" s="102" t="s">
        <v>51</v>
      </c>
      <c r="C40" s="271" t="s">
        <v>11</v>
      </c>
      <c r="D40" s="272"/>
      <c r="E40" s="272"/>
      <c r="F40" s="272"/>
      <c r="G40" s="272"/>
      <c r="H40" s="273"/>
      <c r="I40" s="46">
        <f aca="true" t="shared" si="4" ref="I40:J42">I41</f>
        <v>18000</v>
      </c>
      <c r="J40" s="46">
        <f t="shared" si="4"/>
        <v>0</v>
      </c>
      <c r="K40" s="263">
        <f t="shared" si="0"/>
        <v>0</v>
      </c>
    </row>
    <row r="41" spans="1:11" ht="15" customHeight="1">
      <c r="A41" s="22" t="s">
        <v>253</v>
      </c>
      <c r="B41" s="100" t="s">
        <v>51</v>
      </c>
      <c r="C41" s="12" t="s">
        <v>11</v>
      </c>
      <c r="D41" s="7" t="s">
        <v>254</v>
      </c>
      <c r="E41" s="7"/>
      <c r="F41" s="7"/>
      <c r="G41" s="7"/>
      <c r="H41" s="13"/>
      <c r="I41" s="45">
        <f t="shared" si="4"/>
        <v>18000</v>
      </c>
      <c r="J41" s="45">
        <f t="shared" si="4"/>
        <v>0</v>
      </c>
      <c r="K41" s="263">
        <f t="shared" si="0"/>
        <v>0</v>
      </c>
    </row>
    <row r="42" spans="1:11" ht="15" customHeight="1">
      <c r="A42" s="274" t="s">
        <v>247</v>
      </c>
      <c r="B42" s="97" t="s">
        <v>51</v>
      </c>
      <c r="C42" s="275" t="s">
        <v>11</v>
      </c>
      <c r="D42" s="276" t="s">
        <v>254</v>
      </c>
      <c r="E42" s="115" t="s">
        <v>248</v>
      </c>
      <c r="F42" s="277" t="s">
        <v>18</v>
      </c>
      <c r="G42" s="277" t="s">
        <v>18</v>
      </c>
      <c r="H42" s="115"/>
      <c r="I42" s="43">
        <f t="shared" si="4"/>
        <v>18000</v>
      </c>
      <c r="J42" s="43">
        <f t="shared" si="4"/>
        <v>0</v>
      </c>
      <c r="K42" s="263">
        <f t="shared" si="0"/>
        <v>0</v>
      </c>
    </row>
    <row r="43" spans="1:11" ht="15" customHeight="1">
      <c r="A43" s="70" t="s">
        <v>34</v>
      </c>
      <c r="B43" s="78" t="s">
        <v>51</v>
      </c>
      <c r="C43" s="69" t="s">
        <v>11</v>
      </c>
      <c r="D43" s="9" t="s">
        <v>254</v>
      </c>
      <c r="E43" s="75" t="s">
        <v>248</v>
      </c>
      <c r="F43" s="75" t="s">
        <v>18</v>
      </c>
      <c r="G43" s="75" t="s">
        <v>18</v>
      </c>
      <c r="H43" s="278" t="s">
        <v>35</v>
      </c>
      <c r="I43" s="44">
        <v>18000</v>
      </c>
      <c r="J43" s="44"/>
      <c r="K43" s="263">
        <f t="shared" si="0"/>
        <v>0</v>
      </c>
    </row>
    <row r="44" spans="1:11" ht="15" customHeight="1">
      <c r="A44" s="29" t="s">
        <v>21</v>
      </c>
      <c r="B44" s="102" t="s">
        <v>51</v>
      </c>
      <c r="C44" s="33" t="s">
        <v>7</v>
      </c>
      <c r="D44" s="31"/>
      <c r="E44" s="31"/>
      <c r="F44" s="31"/>
      <c r="G44" s="31"/>
      <c r="H44" s="32"/>
      <c r="I44" s="47">
        <f>I45+I51+I57</f>
        <v>1635920.9</v>
      </c>
      <c r="J44" s="256">
        <f>J45+J51+J57</f>
        <v>486943.83999999997</v>
      </c>
      <c r="K44" s="263">
        <f t="shared" si="0"/>
        <v>29.765732560785796</v>
      </c>
    </row>
    <row r="45" spans="1:11" ht="17.25" customHeight="1">
      <c r="A45" s="24" t="s">
        <v>54</v>
      </c>
      <c r="B45" s="100" t="s">
        <v>51</v>
      </c>
      <c r="C45" s="20" t="s">
        <v>7</v>
      </c>
      <c r="D45" s="10" t="s">
        <v>5</v>
      </c>
      <c r="E45" s="7"/>
      <c r="F45" s="7"/>
      <c r="G45" s="7"/>
      <c r="H45" s="21"/>
      <c r="I45" s="99">
        <f>I46+I49</f>
        <v>330100</v>
      </c>
      <c r="J45" s="99">
        <f>J46+J49</f>
        <v>29984</v>
      </c>
      <c r="K45" s="263">
        <f t="shared" si="0"/>
        <v>9.083308088458043</v>
      </c>
    </row>
    <row r="46" spans="1:11" ht="18.75" customHeight="1">
      <c r="A46" s="113" t="s">
        <v>55</v>
      </c>
      <c r="B46" s="97" t="s">
        <v>51</v>
      </c>
      <c r="C46" s="114" t="s">
        <v>7</v>
      </c>
      <c r="D46" s="115" t="s">
        <v>5</v>
      </c>
      <c r="E46" s="115" t="s">
        <v>56</v>
      </c>
      <c r="F46" s="115" t="s">
        <v>18</v>
      </c>
      <c r="G46" s="115" t="s">
        <v>18</v>
      </c>
      <c r="H46" s="116"/>
      <c r="I46" s="43">
        <f>I47</f>
        <v>15100</v>
      </c>
      <c r="J46" s="252">
        <f>J47</f>
        <v>0</v>
      </c>
      <c r="K46" s="263">
        <f t="shared" si="0"/>
        <v>0</v>
      </c>
    </row>
    <row r="47" spans="1:11" ht="15" customHeight="1">
      <c r="A47" s="59" t="s">
        <v>57</v>
      </c>
      <c r="B47" s="98" t="s">
        <v>51</v>
      </c>
      <c r="C47" s="117" t="s">
        <v>7</v>
      </c>
      <c r="D47" s="73" t="s">
        <v>5</v>
      </c>
      <c r="E47" s="73" t="s">
        <v>56</v>
      </c>
      <c r="F47" s="73" t="s">
        <v>10</v>
      </c>
      <c r="G47" s="73" t="s">
        <v>18</v>
      </c>
      <c r="H47" s="118"/>
      <c r="I47" s="58">
        <f>I48</f>
        <v>15100</v>
      </c>
      <c r="J47" s="253">
        <f>J48</f>
        <v>0</v>
      </c>
      <c r="K47" s="263">
        <f t="shared" si="0"/>
        <v>0</v>
      </c>
    </row>
    <row r="48" spans="1:11" ht="13.5" customHeight="1">
      <c r="A48" s="119" t="s">
        <v>34</v>
      </c>
      <c r="B48" s="78" t="s">
        <v>51</v>
      </c>
      <c r="C48" s="120" t="s">
        <v>7</v>
      </c>
      <c r="D48" s="121" t="s">
        <v>5</v>
      </c>
      <c r="E48" s="121" t="s">
        <v>56</v>
      </c>
      <c r="F48" s="121" t="s">
        <v>10</v>
      </c>
      <c r="G48" s="121" t="s">
        <v>18</v>
      </c>
      <c r="H48" s="122" t="s">
        <v>35</v>
      </c>
      <c r="I48" s="112">
        <v>15100</v>
      </c>
      <c r="J48" s="258"/>
      <c r="K48" s="263">
        <f t="shared" si="0"/>
        <v>0</v>
      </c>
    </row>
    <row r="49" spans="1:11" ht="27.75" customHeight="1">
      <c r="A49" s="274" t="s">
        <v>247</v>
      </c>
      <c r="B49" s="97" t="s">
        <v>51</v>
      </c>
      <c r="C49" s="275" t="s">
        <v>7</v>
      </c>
      <c r="D49" s="276" t="s">
        <v>5</v>
      </c>
      <c r="E49" s="115" t="s">
        <v>248</v>
      </c>
      <c r="F49" s="277" t="s">
        <v>18</v>
      </c>
      <c r="G49" s="277" t="s">
        <v>18</v>
      </c>
      <c r="H49" s="115"/>
      <c r="I49" s="43">
        <f>I50</f>
        <v>315000</v>
      </c>
      <c r="J49" s="43">
        <f>J50</f>
        <v>29984</v>
      </c>
      <c r="K49" s="263">
        <f t="shared" si="0"/>
        <v>9.518730158730158</v>
      </c>
    </row>
    <row r="50" spans="1:11" ht="13.5" customHeight="1">
      <c r="A50" s="70" t="s">
        <v>34</v>
      </c>
      <c r="B50" s="78" t="s">
        <v>51</v>
      </c>
      <c r="C50" s="69" t="s">
        <v>7</v>
      </c>
      <c r="D50" s="9" t="s">
        <v>5</v>
      </c>
      <c r="E50" s="75" t="s">
        <v>248</v>
      </c>
      <c r="F50" s="75" t="s">
        <v>18</v>
      </c>
      <c r="G50" s="75" t="s">
        <v>18</v>
      </c>
      <c r="H50" s="278" t="s">
        <v>35</v>
      </c>
      <c r="I50" s="44">
        <v>315000</v>
      </c>
      <c r="J50" s="44">
        <v>29984</v>
      </c>
      <c r="K50" s="263">
        <f t="shared" si="0"/>
        <v>9.518730158730158</v>
      </c>
    </row>
    <row r="51" spans="1:11" ht="12.75">
      <c r="A51" s="139" t="s">
        <v>58</v>
      </c>
      <c r="B51" s="100" t="s">
        <v>51</v>
      </c>
      <c r="C51" s="140" t="s">
        <v>7</v>
      </c>
      <c r="D51" s="10" t="s">
        <v>8</v>
      </c>
      <c r="E51" s="7"/>
      <c r="F51" s="7"/>
      <c r="G51" s="7"/>
      <c r="H51" s="21"/>
      <c r="I51" s="99">
        <f>I52+I55</f>
        <v>428824</v>
      </c>
      <c r="J51" s="99">
        <f>J52+J55</f>
        <v>45645</v>
      </c>
      <c r="K51" s="263">
        <f t="shared" si="0"/>
        <v>10.644227002220024</v>
      </c>
    </row>
    <row r="52" spans="1:11" ht="12.75">
      <c r="A52" s="124" t="s">
        <v>59</v>
      </c>
      <c r="B52" s="97" t="s">
        <v>51</v>
      </c>
      <c r="C52" s="125" t="s">
        <v>7</v>
      </c>
      <c r="D52" s="126" t="s">
        <v>8</v>
      </c>
      <c r="E52" s="127" t="s">
        <v>60</v>
      </c>
      <c r="F52" s="126" t="s">
        <v>0</v>
      </c>
      <c r="G52" s="126" t="s">
        <v>0</v>
      </c>
      <c r="H52" s="128"/>
      <c r="I52" s="111">
        <f>I53</f>
        <v>46324</v>
      </c>
      <c r="J52" s="259">
        <f>J53</f>
        <v>45645</v>
      </c>
      <c r="K52" s="263">
        <f t="shared" si="0"/>
        <v>98.53423711251187</v>
      </c>
    </row>
    <row r="53" spans="1:11" ht="12.75">
      <c r="A53" s="129" t="s">
        <v>61</v>
      </c>
      <c r="B53" s="98" t="s">
        <v>51</v>
      </c>
      <c r="C53" s="130" t="s">
        <v>7</v>
      </c>
      <c r="D53" s="131" t="s">
        <v>8</v>
      </c>
      <c r="E53" s="132" t="s">
        <v>60</v>
      </c>
      <c r="F53" s="132" t="s">
        <v>7</v>
      </c>
      <c r="G53" s="132" t="s">
        <v>18</v>
      </c>
      <c r="H53" s="133"/>
      <c r="I53" s="141">
        <f>I54</f>
        <v>46324</v>
      </c>
      <c r="J53" s="260">
        <f>J54</f>
        <v>45645</v>
      </c>
      <c r="K53" s="263">
        <f t="shared" si="0"/>
        <v>98.53423711251187</v>
      </c>
    </row>
    <row r="54" spans="1:11" ht="12.75">
      <c r="A54" s="134" t="s">
        <v>34</v>
      </c>
      <c r="B54" s="78" t="s">
        <v>51</v>
      </c>
      <c r="C54" s="135" t="s">
        <v>7</v>
      </c>
      <c r="D54" s="136" t="s">
        <v>8</v>
      </c>
      <c r="E54" s="137" t="s">
        <v>60</v>
      </c>
      <c r="F54" s="137" t="s">
        <v>7</v>
      </c>
      <c r="G54" s="137" t="s">
        <v>18</v>
      </c>
      <c r="H54" s="138" t="s">
        <v>35</v>
      </c>
      <c r="I54" s="142">
        <v>46324</v>
      </c>
      <c r="J54" s="261">
        <v>45645</v>
      </c>
      <c r="K54" s="263">
        <f t="shared" si="0"/>
        <v>98.53423711251187</v>
      </c>
    </row>
    <row r="55" spans="1:11" ht="42" customHeight="1">
      <c r="A55" s="274" t="s">
        <v>247</v>
      </c>
      <c r="B55" s="97" t="s">
        <v>51</v>
      </c>
      <c r="C55" s="275" t="s">
        <v>7</v>
      </c>
      <c r="D55" s="276" t="s">
        <v>8</v>
      </c>
      <c r="E55" s="115" t="s">
        <v>248</v>
      </c>
      <c r="F55" s="277" t="s">
        <v>18</v>
      </c>
      <c r="G55" s="277" t="s">
        <v>18</v>
      </c>
      <c r="H55" s="115"/>
      <c r="I55" s="43">
        <f>I56</f>
        <v>382500</v>
      </c>
      <c r="J55" s="43">
        <f>J56</f>
        <v>0</v>
      </c>
      <c r="K55" s="263">
        <f t="shared" si="0"/>
        <v>0</v>
      </c>
    </row>
    <row r="56" spans="1:11" ht="12.75">
      <c r="A56" s="70" t="s">
        <v>34</v>
      </c>
      <c r="B56" s="78" t="s">
        <v>51</v>
      </c>
      <c r="C56" s="69" t="s">
        <v>7</v>
      </c>
      <c r="D56" s="9" t="s">
        <v>8</v>
      </c>
      <c r="E56" s="75" t="s">
        <v>248</v>
      </c>
      <c r="F56" s="75" t="s">
        <v>18</v>
      </c>
      <c r="G56" s="75" t="s">
        <v>18</v>
      </c>
      <c r="H56" s="278" t="s">
        <v>35</v>
      </c>
      <c r="I56" s="44">
        <f>112500+90000+180000</f>
        <v>382500</v>
      </c>
      <c r="J56" s="44"/>
      <c r="K56" s="263">
        <f t="shared" si="0"/>
        <v>0</v>
      </c>
    </row>
    <row r="57" spans="1:11" ht="12.75">
      <c r="A57" s="24" t="s">
        <v>29</v>
      </c>
      <c r="B57" s="100" t="s">
        <v>51</v>
      </c>
      <c r="C57" s="20" t="s">
        <v>7</v>
      </c>
      <c r="D57" s="10" t="s">
        <v>10</v>
      </c>
      <c r="E57" s="7"/>
      <c r="F57" s="7"/>
      <c r="G57" s="7"/>
      <c r="H57" s="21"/>
      <c r="I57" s="99">
        <f>I58+I61</f>
        <v>876996.8999999999</v>
      </c>
      <c r="J57" s="99">
        <f>J58+J61</f>
        <v>411314.83999999997</v>
      </c>
      <c r="K57" s="263">
        <f t="shared" si="0"/>
        <v>46.90037558855681</v>
      </c>
    </row>
    <row r="58" spans="1:11" ht="51">
      <c r="A58" s="274" t="s">
        <v>247</v>
      </c>
      <c r="B58" s="97" t="s">
        <v>51</v>
      </c>
      <c r="C58" s="275" t="s">
        <v>7</v>
      </c>
      <c r="D58" s="276" t="s">
        <v>10</v>
      </c>
      <c r="E58" s="115" t="s">
        <v>248</v>
      </c>
      <c r="F58" s="277" t="s">
        <v>18</v>
      </c>
      <c r="G58" s="277" t="s">
        <v>18</v>
      </c>
      <c r="H58" s="115"/>
      <c r="I58" s="43">
        <f>I59+I60</f>
        <v>375867.99</v>
      </c>
      <c r="J58" s="43">
        <f>J59+J60</f>
        <v>0</v>
      </c>
      <c r="K58" s="263">
        <f t="shared" si="0"/>
        <v>0</v>
      </c>
    </row>
    <row r="59" spans="1:11" ht="12.75">
      <c r="A59" s="70" t="s">
        <v>34</v>
      </c>
      <c r="B59" s="78" t="s">
        <v>51</v>
      </c>
      <c r="C59" s="69" t="s">
        <v>7</v>
      </c>
      <c r="D59" s="9" t="s">
        <v>10</v>
      </c>
      <c r="E59" s="75" t="s">
        <v>248</v>
      </c>
      <c r="F59" s="75" t="s">
        <v>18</v>
      </c>
      <c r="G59" s="75" t="s">
        <v>18</v>
      </c>
      <c r="H59" s="278" t="s">
        <v>35</v>
      </c>
      <c r="I59" s="44">
        <f>45000+45000+180000+45000</f>
        <v>315000</v>
      </c>
      <c r="J59" s="44"/>
      <c r="K59" s="263">
        <f t="shared" si="0"/>
        <v>0</v>
      </c>
    </row>
    <row r="60" spans="1:11" ht="25.5">
      <c r="A60" s="110" t="s">
        <v>255</v>
      </c>
      <c r="B60" s="78" t="s">
        <v>51</v>
      </c>
      <c r="C60" s="69" t="s">
        <v>7</v>
      </c>
      <c r="D60" s="9" t="s">
        <v>10</v>
      </c>
      <c r="E60" s="75" t="s">
        <v>248</v>
      </c>
      <c r="F60" s="75" t="s">
        <v>18</v>
      </c>
      <c r="G60" s="75" t="s">
        <v>18</v>
      </c>
      <c r="H60" s="278" t="s">
        <v>35</v>
      </c>
      <c r="I60" s="44">
        <v>60867.99</v>
      </c>
      <c r="J60" s="44"/>
      <c r="K60" s="263">
        <f t="shared" si="0"/>
        <v>0</v>
      </c>
    </row>
    <row r="61" spans="1:11" ht="12.75">
      <c r="A61" s="61" t="s">
        <v>29</v>
      </c>
      <c r="B61" s="97" t="s">
        <v>51</v>
      </c>
      <c r="C61" s="64" t="s">
        <v>7</v>
      </c>
      <c r="D61" s="65" t="s">
        <v>10</v>
      </c>
      <c r="E61" s="66" t="s">
        <v>30</v>
      </c>
      <c r="F61" s="66" t="s">
        <v>18</v>
      </c>
      <c r="G61" s="66" t="s">
        <v>18</v>
      </c>
      <c r="H61" s="67"/>
      <c r="I61" s="43">
        <f>I62+I64+I66+I68+I70</f>
        <v>501128.91</v>
      </c>
      <c r="J61" s="252">
        <f>J62+J64+J66+J68+J70</f>
        <v>411314.83999999997</v>
      </c>
      <c r="K61" s="263">
        <f t="shared" si="0"/>
        <v>82.07765143703244</v>
      </c>
    </row>
    <row r="62" spans="1:11" ht="12.75">
      <c r="A62" s="68" t="s">
        <v>31</v>
      </c>
      <c r="B62" s="98" t="s">
        <v>51</v>
      </c>
      <c r="C62" s="62" t="s">
        <v>7</v>
      </c>
      <c r="D62" s="60" t="s">
        <v>10</v>
      </c>
      <c r="E62" s="51" t="s">
        <v>30</v>
      </c>
      <c r="F62" s="60" t="s">
        <v>5</v>
      </c>
      <c r="G62" s="60" t="s">
        <v>0</v>
      </c>
      <c r="H62" s="63"/>
      <c r="I62" s="58">
        <f>I63</f>
        <v>211188.43</v>
      </c>
      <c r="J62" s="253">
        <f>J63</f>
        <v>191188.43</v>
      </c>
      <c r="K62" s="263">
        <f t="shared" si="0"/>
        <v>90.52978423107743</v>
      </c>
    </row>
    <row r="63" spans="1:11" ht="12.75">
      <c r="A63" s="70" t="s">
        <v>34</v>
      </c>
      <c r="B63" s="78" t="s">
        <v>51</v>
      </c>
      <c r="C63" s="69" t="s">
        <v>7</v>
      </c>
      <c r="D63" s="9" t="s">
        <v>10</v>
      </c>
      <c r="E63" s="8" t="s">
        <v>30</v>
      </c>
      <c r="F63" s="8" t="s">
        <v>5</v>
      </c>
      <c r="G63" s="8" t="s">
        <v>18</v>
      </c>
      <c r="H63" s="19" t="s">
        <v>35</v>
      </c>
      <c r="I63" s="44">
        <v>211188.43</v>
      </c>
      <c r="J63" s="254">
        <v>191188.43</v>
      </c>
      <c r="K63" s="263">
        <f t="shared" si="0"/>
        <v>90.52978423107743</v>
      </c>
    </row>
    <row r="64" spans="1:11" ht="38.25">
      <c r="A64" s="59" t="s">
        <v>37</v>
      </c>
      <c r="B64" s="98" t="s">
        <v>51</v>
      </c>
      <c r="C64" s="62" t="s">
        <v>7</v>
      </c>
      <c r="D64" s="60" t="s">
        <v>10</v>
      </c>
      <c r="E64" s="51" t="s">
        <v>30</v>
      </c>
      <c r="F64" s="51" t="s">
        <v>8</v>
      </c>
      <c r="G64" s="51" t="s">
        <v>18</v>
      </c>
      <c r="H64" s="63"/>
      <c r="I64" s="58">
        <f>I65</f>
        <v>150890.91</v>
      </c>
      <c r="J64" s="253">
        <f>J65</f>
        <v>120758.9</v>
      </c>
      <c r="K64" s="263">
        <f t="shared" si="0"/>
        <v>80.03059959012772</v>
      </c>
    </row>
    <row r="65" spans="1:11" ht="12.75">
      <c r="A65" s="70" t="s">
        <v>34</v>
      </c>
      <c r="B65" s="78" t="s">
        <v>51</v>
      </c>
      <c r="C65" s="69" t="s">
        <v>7</v>
      </c>
      <c r="D65" s="9" t="s">
        <v>10</v>
      </c>
      <c r="E65" s="8" t="s">
        <v>30</v>
      </c>
      <c r="F65" s="8" t="s">
        <v>8</v>
      </c>
      <c r="G65" s="8" t="s">
        <v>18</v>
      </c>
      <c r="H65" s="19" t="s">
        <v>35</v>
      </c>
      <c r="I65" s="44">
        <v>150890.91</v>
      </c>
      <c r="J65" s="254">
        <v>120758.9</v>
      </c>
      <c r="K65" s="263">
        <f t="shared" si="0"/>
        <v>80.03059959012772</v>
      </c>
    </row>
    <row r="66" spans="1:11" ht="12.75">
      <c r="A66" s="49" t="s">
        <v>45</v>
      </c>
      <c r="B66" s="98" t="s">
        <v>51</v>
      </c>
      <c r="C66" s="80" t="s">
        <v>7</v>
      </c>
      <c r="D66" s="60" t="s">
        <v>10</v>
      </c>
      <c r="E66" s="51" t="s">
        <v>30</v>
      </c>
      <c r="F66" s="51" t="s">
        <v>10</v>
      </c>
      <c r="G66" s="51" t="s">
        <v>18</v>
      </c>
      <c r="H66" s="63"/>
      <c r="I66" s="58">
        <f>I67</f>
        <v>0</v>
      </c>
      <c r="J66" s="253">
        <f>J67</f>
        <v>0</v>
      </c>
      <c r="K66" s="263" t="e">
        <f t="shared" si="0"/>
        <v>#DIV/0!</v>
      </c>
    </row>
    <row r="67" spans="1:11" ht="17.25" customHeight="1">
      <c r="A67" s="81" t="s">
        <v>34</v>
      </c>
      <c r="B67" s="78" t="s">
        <v>51</v>
      </c>
      <c r="C67" s="69" t="s">
        <v>7</v>
      </c>
      <c r="D67" s="9" t="s">
        <v>10</v>
      </c>
      <c r="E67" s="8" t="s">
        <v>30</v>
      </c>
      <c r="F67" s="8" t="s">
        <v>10</v>
      </c>
      <c r="G67" s="8" t="s">
        <v>18</v>
      </c>
      <c r="H67" s="19" t="s">
        <v>35</v>
      </c>
      <c r="I67" s="44"/>
      <c r="J67" s="254"/>
      <c r="K67" s="263" t="e">
        <f t="shared" si="0"/>
        <v>#DIV/0!</v>
      </c>
    </row>
    <row r="68" spans="1:11" ht="12.75">
      <c r="A68" s="79" t="s">
        <v>43</v>
      </c>
      <c r="B68" s="98" t="s">
        <v>51</v>
      </c>
      <c r="C68" s="80" t="s">
        <v>7</v>
      </c>
      <c r="D68" s="60" t="s">
        <v>10</v>
      </c>
      <c r="E68" s="51" t="s">
        <v>30</v>
      </c>
      <c r="F68" s="51" t="s">
        <v>11</v>
      </c>
      <c r="G68" s="51" t="s">
        <v>18</v>
      </c>
      <c r="H68" s="63"/>
      <c r="I68" s="58">
        <f>I69</f>
        <v>0</v>
      </c>
      <c r="J68" s="253">
        <f>J69</f>
        <v>0</v>
      </c>
      <c r="K68" s="263" t="e">
        <f t="shared" si="0"/>
        <v>#DIV/0!</v>
      </c>
    </row>
    <row r="69" spans="1:11" ht="12.75">
      <c r="A69" s="81" t="s">
        <v>34</v>
      </c>
      <c r="B69" s="78" t="s">
        <v>51</v>
      </c>
      <c r="C69" s="69" t="s">
        <v>7</v>
      </c>
      <c r="D69" s="9" t="s">
        <v>10</v>
      </c>
      <c r="E69" s="8" t="s">
        <v>30</v>
      </c>
      <c r="F69" s="8" t="s">
        <v>11</v>
      </c>
      <c r="G69" s="8" t="s">
        <v>18</v>
      </c>
      <c r="H69" s="19" t="s">
        <v>35</v>
      </c>
      <c r="I69" s="44"/>
      <c r="J69" s="254"/>
      <c r="K69" s="263" t="e">
        <f t="shared" si="0"/>
        <v>#DIV/0!</v>
      </c>
    </row>
    <row r="70" spans="1:11" ht="25.5">
      <c r="A70" s="82" t="s">
        <v>44</v>
      </c>
      <c r="B70" s="98" t="s">
        <v>51</v>
      </c>
      <c r="C70" s="80" t="s">
        <v>7</v>
      </c>
      <c r="D70" s="60" t="s">
        <v>10</v>
      </c>
      <c r="E70" s="51" t="s">
        <v>30</v>
      </c>
      <c r="F70" s="51" t="s">
        <v>7</v>
      </c>
      <c r="G70" s="51" t="s">
        <v>18</v>
      </c>
      <c r="H70" s="63"/>
      <c r="I70" s="58">
        <f>I71</f>
        <v>139049.57</v>
      </c>
      <c r="J70" s="253">
        <f>J71</f>
        <v>99367.51</v>
      </c>
      <c r="K70" s="263">
        <f t="shared" si="0"/>
        <v>71.46193260432231</v>
      </c>
    </row>
    <row r="71" spans="1:11" ht="12.75">
      <c r="A71" s="81" t="s">
        <v>34</v>
      </c>
      <c r="B71" s="78" t="s">
        <v>51</v>
      </c>
      <c r="C71" s="69" t="s">
        <v>7</v>
      </c>
      <c r="D71" s="9" t="s">
        <v>10</v>
      </c>
      <c r="E71" s="8" t="s">
        <v>30</v>
      </c>
      <c r="F71" s="8" t="s">
        <v>7</v>
      </c>
      <c r="G71" s="8" t="s">
        <v>18</v>
      </c>
      <c r="H71" s="19" t="s">
        <v>35</v>
      </c>
      <c r="I71" s="44">
        <v>139049.57</v>
      </c>
      <c r="J71" s="254">
        <v>99367.51</v>
      </c>
      <c r="K71" s="263">
        <f t="shared" si="0"/>
        <v>71.46193260432231</v>
      </c>
    </row>
    <row r="72" spans="1:11" ht="15.75">
      <c r="A72" s="29" t="s">
        <v>69</v>
      </c>
      <c r="B72" s="102" t="s">
        <v>51</v>
      </c>
      <c r="C72" s="30" t="s">
        <v>6</v>
      </c>
      <c r="D72" s="31"/>
      <c r="E72" s="31"/>
      <c r="F72" s="31"/>
      <c r="G72" s="31"/>
      <c r="H72" s="32"/>
      <c r="I72" s="47">
        <f>I73</f>
        <v>2630000</v>
      </c>
      <c r="J72" s="256">
        <f>J73</f>
        <v>1411235.91</v>
      </c>
      <c r="K72" s="263">
        <f t="shared" si="0"/>
        <v>53.65916007604562</v>
      </c>
    </row>
    <row r="73" spans="1:11" ht="12.75">
      <c r="A73" s="24" t="s">
        <v>20</v>
      </c>
      <c r="B73" s="100" t="s">
        <v>51</v>
      </c>
      <c r="C73" s="18" t="s">
        <v>6</v>
      </c>
      <c r="D73" s="7" t="s">
        <v>5</v>
      </c>
      <c r="E73" s="7"/>
      <c r="F73" s="7"/>
      <c r="G73" s="7"/>
      <c r="H73" s="13"/>
      <c r="I73" s="99">
        <f>I74+I78</f>
        <v>2630000</v>
      </c>
      <c r="J73" s="257">
        <f>J74+J78</f>
        <v>1411235.91</v>
      </c>
      <c r="K73" s="263">
        <f t="shared" si="0"/>
        <v>53.65916007604562</v>
      </c>
    </row>
    <row r="74" spans="1:11" ht="12.75">
      <c r="A74" s="23" t="s">
        <v>68</v>
      </c>
      <c r="B74" s="97" t="s">
        <v>51</v>
      </c>
      <c r="C74" s="14" t="s">
        <v>6</v>
      </c>
      <c r="D74" s="11" t="s">
        <v>5</v>
      </c>
      <c r="E74" s="11" t="s">
        <v>17</v>
      </c>
      <c r="F74" s="11" t="s">
        <v>18</v>
      </c>
      <c r="G74" s="11" t="s">
        <v>18</v>
      </c>
      <c r="H74" s="15"/>
      <c r="I74" s="43">
        <f>I75</f>
        <v>2200000</v>
      </c>
      <c r="J74" s="252">
        <f>J75</f>
        <v>1211235.91</v>
      </c>
      <c r="K74" s="263">
        <f t="shared" si="0"/>
        <v>55.056177727272726</v>
      </c>
    </row>
    <row r="75" spans="1:11" ht="12.75">
      <c r="A75" s="53" t="s">
        <v>1</v>
      </c>
      <c r="B75" s="98" t="s">
        <v>51</v>
      </c>
      <c r="C75" s="50" t="s">
        <v>6</v>
      </c>
      <c r="D75" s="51" t="s">
        <v>5</v>
      </c>
      <c r="E75" s="51" t="s">
        <v>17</v>
      </c>
      <c r="F75" s="51" t="s">
        <v>38</v>
      </c>
      <c r="G75" s="51" t="s">
        <v>18</v>
      </c>
      <c r="H75" s="52"/>
      <c r="I75" s="58">
        <f>I76+I77</f>
        <v>2200000</v>
      </c>
      <c r="J75" s="253">
        <f>J76+J77</f>
        <v>1211235.91</v>
      </c>
      <c r="K75" s="263">
        <f t="shared" si="0"/>
        <v>55.056177727272726</v>
      </c>
    </row>
    <row r="76" spans="1:11" ht="12.75">
      <c r="A76" s="48" t="s">
        <v>39</v>
      </c>
      <c r="B76" s="78" t="s">
        <v>51</v>
      </c>
      <c r="C76" s="74" t="s">
        <v>6</v>
      </c>
      <c r="D76" s="75" t="s">
        <v>5</v>
      </c>
      <c r="E76" s="75" t="s">
        <v>17</v>
      </c>
      <c r="F76" s="75" t="s">
        <v>38</v>
      </c>
      <c r="G76" s="75" t="s">
        <v>18</v>
      </c>
      <c r="H76" s="76" t="s">
        <v>16</v>
      </c>
      <c r="I76" s="89">
        <v>2090000</v>
      </c>
      <c r="J76" s="262">
        <v>1155214.46</v>
      </c>
      <c r="K76" s="263">
        <f t="shared" si="0"/>
        <v>55.273419138755976</v>
      </c>
    </row>
    <row r="77" spans="1:11" ht="25.5">
      <c r="A77" s="110" t="s">
        <v>53</v>
      </c>
      <c r="B77" s="78" t="s">
        <v>51</v>
      </c>
      <c r="C77" s="96" t="s">
        <v>6</v>
      </c>
      <c r="D77" s="75" t="s">
        <v>5</v>
      </c>
      <c r="E77" s="75" t="s">
        <v>17</v>
      </c>
      <c r="F77" s="75" t="s">
        <v>38</v>
      </c>
      <c r="G77" s="75" t="s">
        <v>5</v>
      </c>
      <c r="H77" s="76" t="s">
        <v>16</v>
      </c>
      <c r="I77" s="89">
        <v>110000</v>
      </c>
      <c r="J77" s="262">
        <v>56021.45</v>
      </c>
      <c r="K77" s="263">
        <f t="shared" si="0"/>
        <v>50.92859090909091</v>
      </c>
    </row>
    <row r="78" spans="1:11" ht="12.75">
      <c r="A78" s="90" t="s">
        <v>67</v>
      </c>
      <c r="B78" s="97" t="s">
        <v>51</v>
      </c>
      <c r="C78" s="14" t="s">
        <v>6</v>
      </c>
      <c r="D78" s="11" t="s">
        <v>5</v>
      </c>
      <c r="E78" s="11" t="s">
        <v>66</v>
      </c>
      <c r="F78" s="11" t="s">
        <v>18</v>
      </c>
      <c r="G78" s="11" t="s">
        <v>18</v>
      </c>
      <c r="H78" s="15"/>
      <c r="I78" s="43">
        <f>I79</f>
        <v>430000</v>
      </c>
      <c r="J78" s="252">
        <f>J79</f>
        <v>200000</v>
      </c>
      <c r="K78" s="263">
        <f t="shared" si="0"/>
        <v>46.51162790697674</v>
      </c>
    </row>
    <row r="79" spans="1:11" ht="38.25">
      <c r="A79" s="56" t="s">
        <v>65</v>
      </c>
      <c r="B79" s="98" t="s">
        <v>51</v>
      </c>
      <c r="C79" s="144" t="s">
        <v>6</v>
      </c>
      <c r="D79" s="51" t="s">
        <v>5</v>
      </c>
      <c r="E79" s="51" t="s">
        <v>66</v>
      </c>
      <c r="F79" s="51" t="s">
        <v>18</v>
      </c>
      <c r="G79" s="51" t="s">
        <v>5</v>
      </c>
      <c r="H79" s="51"/>
      <c r="I79" s="58">
        <f>I80</f>
        <v>430000</v>
      </c>
      <c r="J79" s="253">
        <f>J80</f>
        <v>200000</v>
      </c>
      <c r="K79" s="263">
        <f t="shared" si="0"/>
        <v>46.51162790697674</v>
      </c>
    </row>
    <row r="80" spans="1:11" ht="12.75">
      <c r="A80" s="123" t="s">
        <v>40</v>
      </c>
      <c r="B80" s="78" t="s">
        <v>51</v>
      </c>
      <c r="C80" s="145" t="s">
        <v>6</v>
      </c>
      <c r="D80" s="8" t="s">
        <v>5</v>
      </c>
      <c r="E80" s="8" t="s">
        <v>66</v>
      </c>
      <c r="F80" s="8" t="s">
        <v>18</v>
      </c>
      <c r="G80" s="8" t="s">
        <v>5</v>
      </c>
      <c r="H80" s="8" t="s">
        <v>41</v>
      </c>
      <c r="I80" s="44">
        <v>430000</v>
      </c>
      <c r="J80" s="254">
        <v>200000</v>
      </c>
      <c r="K80" s="263">
        <f t="shared" si="0"/>
        <v>46.51162790697674</v>
      </c>
    </row>
    <row r="81" spans="1:11" ht="15.75">
      <c r="A81" s="143" t="s">
        <v>46</v>
      </c>
      <c r="B81" s="102" t="s">
        <v>51</v>
      </c>
      <c r="C81" s="83" t="s">
        <v>27</v>
      </c>
      <c r="D81" s="84"/>
      <c r="E81" s="84"/>
      <c r="F81" s="84"/>
      <c r="G81" s="84"/>
      <c r="H81" s="85"/>
      <c r="I81" s="47">
        <f aca="true" t="shared" si="5" ref="I81:J84">I82</f>
        <v>10000</v>
      </c>
      <c r="J81" s="256">
        <f t="shared" si="5"/>
        <v>4751</v>
      </c>
      <c r="K81" s="263">
        <f t="shared" si="0"/>
        <v>47.510000000000005</v>
      </c>
    </row>
    <row r="82" spans="1:11" ht="16.5" customHeight="1">
      <c r="A82" s="86" t="s">
        <v>62</v>
      </c>
      <c r="B82" s="100" t="s">
        <v>51</v>
      </c>
      <c r="C82" s="87" t="s">
        <v>27</v>
      </c>
      <c r="D82" s="88" t="s">
        <v>7</v>
      </c>
      <c r="E82" s="75"/>
      <c r="F82" s="75"/>
      <c r="G82" s="75"/>
      <c r="H82" s="76"/>
      <c r="I82" s="99">
        <f t="shared" si="5"/>
        <v>10000</v>
      </c>
      <c r="J82" s="257">
        <f t="shared" si="5"/>
        <v>4751</v>
      </c>
      <c r="K82" s="263">
        <f t="shared" si="0"/>
        <v>47.510000000000005</v>
      </c>
    </row>
    <row r="83" spans="1:11" ht="12.75">
      <c r="A83" s="90" t="s">
        <v>47</v>
      </c>
      <c r="B83" s="97" t="s">
        <v>51</v>
      </c>
      <c r="C83" s="91" t="s">
        <v>27</v>
      </c>
      <c r="D83" s="66" t="s">
        <v>7</v>
      </c>
      <c r="E83" s="66" t="s">
        <v>48</v>
      </c>
      <c r="F83" s="66" t="s">
        <v>18</v>
      </c>
      <c r="G83" s="66" t="s">
        <v>18</v>
      </c>
      <c r="H83" s="92"/>
      <c r="I83" s="43">
        <f t="shared" si="5"/>
        <v>10000</v>
      </c>
      <c r="J83" s="252">
        <f t="shared" si="5"/>
        <v>4751</v>
      </c>
      <c r="K83" s="263">
        <f t="shared" si="0"/>
        <v>47.510000000000005</v>
      </c>
    </row>
    <row r="84" spans="1:11" ht="25.5">
      <c r="A84" s="59" t="s">
        <v>49</v>
      </c>
      <c r="B84" s="98" t="s">
        <v>51</v>
      </c>
      <c r="C84" s="93" t="s">
        <v>27</v>
      </c>
      <c r="D84" s="94" t="s">
        <v>7</v>
      </c>
      <c r="E84" s="94" t="s">
        <v>48</v>
      </c>
      <c r="F84" s="94" t="s">
        <v>50</v>
      </c>
      <c r="G84" s="94" t="s">
        <v>18</v>
      </c>
      <c r="H84" s="95"/>
      <c r="I84" s="58">
        <f t="shared" si="5"/>
        <v>10000</v>
      </c>
      <c r="J84" s="253">
        <f t="shared" si="5"/>
        <v>4751</v>
      </c>
      <c r="K84" s="263">
        <f t="shared" si="0"/>
        <v>47.510000000000005</v>
      </c>
    </row>
    <row r="85" spans="1:11" ht="12.75">
      <c r="A85" s="70" t="s">
        <v>34</v>
      </c>
      <c r="B85" s="78" t="s">
        <v>51</v>
      </c>
      <c r="C85" s="96" t="s">
        <v>27</v>
      </c>
      <c r="D85" s="75" t="s">
        <v>7</v>
      </c>
      <c r="E85" s="75" t="s">
        <v>48</v>
      </c>
      <c r="F85" s="75" t="s">
        <v>50</v>
      </c>
      <c r="G85" s="75" t="s">
        <v>18</v>
      </c>
      <c r="H85" s="76" t="s">
        <v>35</v>
      </c>
      <c r="I85" s="44">
        <v>10000</v>
      </c>
      <c r="J85" s="254">
        <v>4751</v>
      </c>
      <c r="K85" s="263">
        <f t="shared" si="0"/>
        <v>47.510000000000005</v>
      </c>
    </row>
    <row r="86" spans="1:11" ht="16.5" thickBot="1">
      <c r="A86" s="77" t="s">
        <v>13</v>
      </c>
      <c r="B86" s="102" t="s">
        <v>51</v>
      </c>
      <c r="C86" s="286"/>
      <c r="D86" s="286"/>
      <c r="E86" s="287"/>
      <c r="F86" s="287"/>
      <c r="G86" s="287"/>
      <c r="H86" s="287"/>
      <c r="I86" s="101">
        <f>I12+I29+I34+I40+I44+I72+I81</f>
        <v>6913700</v>
      </c>
      <c r="J86" s="101">
        <f>J12+J29+J34+J40+J44+J72+J81</f>
        <v>2923252.26</v>
      </c>
      <c r="K86" s="263">
        <f t="shared" si="0"/>
        <v>42.28202351852119</v>
      </c>
    </row>
    <row r="88" spans="5:11" ht="12.75">
      <c r="E88" t="s">
        <v>240</v>
      </c>
      <c r="I88" s="268">
        <f>I16+I20+I22+I24+I28+I48+I54+I63+I65+I67+I69+I71+I76+I77+I80+I85</f>
        <v>4954132.01</v>
      </c>
      <c r="J88" s="268">
        <f>J16+J20+J22+J24+J28+J48+J54+J63+J65+J67+J69+J71+J76+J77+J80+J85</f>
        <v>2819543.3600000003</v>
      </c>
      <c r="K88" s="269">
        <f>J88/I88*100</f>
        <v>56.91296385136093</v>
      </c>
    </row>
    <row r="89" spans="5:11" ht="12.75">
      <c r="E89" t="s">
        <v>241</v>
      </c>
      <c r="I89" s="268">
        <f>I33+I37+I39+I43+I50+I56+I59+I60</f>
        <v>1959567.99</v>
      </c>
      <c r="J89" s="268">
        <f>J33+J37+J39+J43+J50+J56+J59+J60</f>
        <v>103708.9</v>
      </c>
      <c r="K89" s="269">
        <f>J89/I89*100</f>
        <v>5.292436931468757</v>
      </c>
    </row>
    <row r="90" spans="9:10" ht="12.75">
      <c r="I90" s="268">
        <f>SUM(I88:I89)</f>
        <v>6913700</v>
      </c>
      <c r="J90" s="268">
        <f>SUM(J88:J89)</f>
        <v>2923252.2600000002</v>
      </c>
    </row>
  </sheetData>
  <mergeCells count="10">
    <mergeCell ref="A3:J3"/>
    <mergeCell ref="J5:J10"/>
    <mergeCell ref="K5:K10"/>
    <mergeCell ref="B5:B10"/>
    <mergeCell ref="A5:A10"/>
    <mergeCell ref="I5:I10"/>
    <mergeCell ref="C5:C10"/>
    <mergeCell ref="D5:D10"/>
    <mergeCell ref="E5:G10"/>
    <mergeCell ref="H5:H10"/>
  </mergeCells>
  <printOptions/>
  <pageMargins left="0.91" right="0" top="0.3937007874015748" bottom="0.2362204724409449" header="0.5118110236220472" footer="0.3937007874015748"/>
  <pageSetup fitToHeight="100" horizontalDpi="600" verticalDpi="600" orientation="portrait" paperSize="9" scale="71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SheetLayoutView="50" workbookViewId="0" topLeftCell="A4">
      <selection activeCell="A7" sqref="A7"/>
    </sheetView>
  </sheetViews>
  <sheetFormatPr defaultColWidth="9.00390625" defaultRowHeight="12.75"/>
  <cols>
    <col min="1" max="1" width="33.125" style="0" customWidth="1"/>
    <col min="2" max="2" width="30.00390625" style="0" customWidth="1"/>
    <col min="3" max="3" width="17.375" style="0" customWidth="1"/>
  </cols>
  <sheetData>
    <row r="1" ht="15.75">
      <c r="C1" s="264" t="s">
        <v>236</v>
      </c>
    </row>
    <row r="2" ht="15.75">
      <c r="C2" s="264" t="s">
        <v>237</v>
      </c>
    </row>
    <row r="3" ht="15.75">
      <c r="C3" s="264" t="s">
        <v>238</v>
      </c>
    </row>
    <row r="4" ht="15.75">
      <c r="C4" s="264" t="s">
        <v>256</v>
      </c>
    </row>
    <row r="5" ht="15.75">
      <c r="C5" s="264"/>
    </row>
    <row r="6" spans="1:3" ht="29.25" customHeight="1">
      <c r="A6" s="330" t="s">
        <v>257</v>
      </c>
      <c r="B6" s="289"/>
      <c r="C6" s="289"/>
    </row>
    <row r="7" ht="16.5" thickBot="1">
      <c r="A7" s="239"/>
    </row>
    <row r="8" spans="1:3" ht="33.75" customHeight="1" thickBot="1">
      <c r="A8" s="240" t="s">
        <v>3</v>
      </c>
      <c r="B8" s="241" t="s">
        <v>208</v>
      </c>
      <c r="C8" s="242" t="s">
        <v>239</v>
      </c>
    </row>
    <row r="9" spans="1:3" ht="72.75" customHeight="1" thickBot="1">
      <c r="A9" s="243" t="s">
        <v>209</v>
      </c>
      <c r="B9" s="244" t="s">
        <v>210</v>
      </c>
      <c r="C9" s="267">
        <f>C10</f>
        <v>-1647105.9800000004</v>
      </c>
    </row>
    <row r="10" spans="1:3" ht="48" customHeight="1" thickBot="1">
      <c r="A10" s="243" t="s">
        <v>211</v>
      </c>
      <c r="B10" s="244" t="s">
        <v>212</v>
      </c>
      <c r="C10" s="267">
        <f>C19+C11</f>
        <v>-1647105.9800000004</v>
      </c>
    </row>
    <row r="11" spans="1:3" ht="12.75">
      <c r="A11" s="331" t="s">
        <v>213</v>
      </c>
      <c r="B11" s="333" t="s">
        <v>214</v>
      </c>
      <c r="C11" s="335">
        <f>C13</f>
        <v>-4570358.24</v>
      </c>
    </row>
    <row r="12" spans="1:3" ht="13.5" thickBot="1">
      <c r="A12" s="332"/>
      <c r="B12" s="334"/>
      <c r="C12" s="336"/>
    </row>
    <row r="13" spans="1:3" ht="12.75">
      <c r="A13" s="324" t="s">
        <v>215</v>
      </c>
      <c r="B13" s="326" t="s">
        <v>216</v>
      </c>
      <c r="C13" s="328">
        <f>C15</f>
        <v>-4570358.24</v>
      </c>
    </row>
    <row r="14" spans="1:3" ht="13.5" thickBot="1">
      <c r="A14" s="325"/>
      <c r="B14" s="327"/>
      <c r="C14" s="329"/>
    </row>
    <row r="15" spans="1:3" ht="12.75">
      <c r="A15" s="324" t="s">
        <v>217</v>
      </c>
      <c r="B15" s="326" t="s">
        <v>218</v>
      </c>
      <c r="C15" s="328">
        <f>C17</f>
        <v>-4570358.24</v>
      </c>
    </row>
    <row r="16" spans="1:3" ht="13.5" thickBot="1">
      <c r="A16" s="325"/>
      <c r="B16" s="327"/>
      <c r="C16" s="329"/>
    </row>
    <row r="17" spans="1:3" ht="12.75">
      <c r="A17" s="324" t="s">
        <v>219</v>
      </c>
      <c r="B17" s="326" t="s">
        <v>220</v>
      </c>
      <c r="C17" s="328">
        <f>-дох!M77</f>
        <v>-4570358.24</v>
      </c>
    </row>
    <row r="18" spans="1:3" ht="13.5" thickBot="1">
      <c r="A18" s="325"/>
      <c r="B18" s="327"/>
      <c r="C18" s="329"/>
    </row>
    <row r="19" spans="1:3" ht="36.75" customHeight="1" thickBot="1">
      <c r="A19" s="243" t="s">
        <v>221</v>
      </c>
      <c r="B19" s="244" t="s">
        <v>222</v>
      </c>
      <c r="C19" s="266">
        <f>C20</f>
        <v>2923252.26</v>
      </c>
    </row>
    <row r="20" spans="1:3" ht="37.5" customHeight="1" thickBot="1">
      <c r="A20" s="245" t="s">
        <v>223</v>
      </c>
      <c r="B20" s="246" t="s">
        <v>224</v>
      </c>
      <c r="C20" s="265">
        <f>C21</f>
        <v>2923252.26</v>
      </c>
    </row>
    <row r="21" spans="1:3" ht="39.75" customHeight="1" thickBot="1">
      <c r="A21" s="245" t="s">
        <v>225</v>
      </c>
      <c r="B21" s="246" t="s">
        <v>226</v>
      </c>
      <c r="C21" s="265">
        <f>C22</f>
        <v>2923252.26</v>
      </c>
    </row>
    <row r="22" spans="1:3" ht="45" customHeight="1" thickBot="1">
      <c r="A22" s="245" t="s">
        <v>227</v>
      </c>
      <c r="B22" s="246" t="s">
        <v>228</v>
      </c>
      <c r="C22" s="265">
        <f>расх!J86</f>
        <v>2923252.26</v>
      </c>
    </row>
    <row r="23" ht="12.75">
      <c r="A23" s="3"/>
    </row>
    <row r="25" ht="15">
      <c r="A25" s="247"/>
    </row>
  </sheetData>
  <mergeCells count="13">
    <mergeCell ref="A6:C6"/>
    <mergeCell ref="A13:A14"/>
    <mergeCell ref="B13:B14"/>
    <mergeCell ref="C13:C14"/>
    <mergeCell ref="A11:A12"/>
    <mergeCell ref="B11:B12"/>
    <mergeCell ref="C11:C12"/>
    <mergeCell ref="A17:A18"/>
    <mergeCell ref="B17:B18"/>
    <mergeCell ref="C17:C18"/>
    <mergeCell ref="A15:A16"/>
    <mergeCell ref="B15:B16"/>
    <mergeCell ref="C15:C16"/>
  </mergeCells>
  <printOptions/>
  <pageMargins left="0.87" right="0.1968503937007874" top="0.63" bottom="0.1968503937007874" header="0.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Кракулева А. Г.</cp:lastModifiedBy>
  <cp:lastPrinted>2011-04-20T07:03:53Z</cp:lastPrinted>
  <dcterms:created xsi:type="dcterms:W3CDTF">2004-09-08T10:28:32Z</dcterms:created>
  <dcterms:modified xsi:type="dcterms:W3CDTF">2011-08-09T07:38:37Z</dcterms:modified>
  <cp:category/>
  <cp:version/>
  <cp:contentType/>
  <cp:contentStatus/>
</cp:coreProperties>
</file>