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<sst xmlns="http://schemas.openxmlformats.org/spreadsheetml/2006/main" count="417" uniqueCount="89">
  <si>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</si>
  <si>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</si>
  <si>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</si>
  <si>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</si>
  <si>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</si>
  <si>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</si>
  <si>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</si>
  <si>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</si>
  <si>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</si>
  <si>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</si>
  <si>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</si>
  <si>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</si>
  <si>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</si>
  <si>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</si>
  <si>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</si>
  <si>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</si>
  <si>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</si>
  <si>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</si>
  <si>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</si>
  <si>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</si>
  <si>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</si>
  <si>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</si>
  <si>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</si>
  <si>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</si>
  <si>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</si>
  <si>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</si>
  <si>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</si>
  <si>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</si>
  <si>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</si>
  <si>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</si>
  <si>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</si>
  <si>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</si>
  <si>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</si>
  <si>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</si>
  <si>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</si>
  <si>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</si>
  <si>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</si>
  <si>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</si>
  <si>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</si>
  <si>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</si>
  <si>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</si>
  <si>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</si>
  <si>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</si>
  <si>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</si>
  <si>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</si>
  <si>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</si>
  <si>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</si>
  <si>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</si>
  <si>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</si>
  <si>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</si>
  <si>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</si>
  <si>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</si>
  <si>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</si>
  <si>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</si>
  <si>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</si>
  <si>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</si>
  <si>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</si>
  <si>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</si>
  <si>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</si>
  <si>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</si>
  <si>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</si>
  <si>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</si>
  <si>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</si>
  <si>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</si>
  <si>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</si>
  <si>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</si>
  <si>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</si>
  <si>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</si>
  <si>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</si>
  <si>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</si>
  <si>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</si>
  <si>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</si>
  <si>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</si>
  <si>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</si>
  <si>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</si>
  <si>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</si>
  <si>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</si>
  <si>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</si>
  <si>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</si>
  <si>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</si>
  <si>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</si>
  <si>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</si>
  <si>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</si>
  <si>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</si>
  <si>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</si>
  <si>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</si>
  <si>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декабрь 2017 года</t>
  </si>
  <si>
    <t>за  январь - декабрь  2017 года</t>
  </si>
  <si>
    <t>за   январь - декабрь 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</si>
</sst>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4" fontId="1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H6" sqref="H6:H7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0"/>
    </row>
    <row r="2" spans="1:109" ht="28.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0"/>
      <c r="CQ2" s="13"/>
      <c r="CR2" s="13"/>
      <c r="CS2" s="13"/>
      <c r="CT2" s="13"/>
      <c r="CU2" s="13"/>
      <c r="CV2" s="13"/>
      <c r="DE2" s="13"/>
    </row>
    <row r="3" spans="1:109" ht="18.75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0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0"/>
      <c r="CQ4" s="19"/>
      <c r="CR4" s="9"/>
      <c r="CS4" s="9"/>
      <c r="CT4" s="9"/>
      <c r="CU4" s="9"/>
      <c r="CV4" s="19"/>
      <c r="DE4" s="19"/>
    </row>
    <row r="5" spans="1:115" ht="104.25" customHeight="1">
      <c r="A5" s="95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78" t="s">
        <v>29</v>
      </c>
      <c r="O5" s="79"/>
      <c r="P5" s="79"/>
      <c r="Q5" s="79"/>
      <c r="R5" s="78" t="s">
        <v>45</v>
      </c>
      <c r="S5" s="79"/>
      <c r="T5" s="79"/>
      <c r="U5" s="79"/>
      <c r="V5" s="79"/>
      <c r="W5" s="78" t="s">
        <v>46</v>
      </c>
      <c r="X5" s="79"/>
      <c r="Y5" s="79"/>
      <c r="Z5" s="79"/>
      <c r="AA5" s="79"/>
      <c r="AB5" s="79"/>
      <c r="AC5" s="80"/>
      <c r="AD5" s="78" t="s">
        <v>47</v>
      </c>
      <c r="AE5" s="79"/>
      <c r="AF5" s="79"/>
      <c r="AG5" s="79"/>
      <c r="AH5" s="79"/>
      <c r="AI5" s="79"/>
      <c r="AJ5" s="80"/>
      <c r="AK5" s="78" t="s">
        <v>79</v>
      </c>
      <c r="AL5" s="79"/>
      <c r="AM5" s="79"/>
      <c r="AN5" s="79"/>
      <c r="AO5" s="79"/>
      <c r="AP5" s="79"/>
      <c r="AQ5" s="80"/>
      <c r="AR5" s="78" t="s">
        <v>81</v>
      </c>
      <c r="AS5" s="79"/>
      <c r="AT5" s="79"/>
      <c r="AU5" s="79"/>
      <c r="AV5" s="79"/>
      <c r="AW5" s="79"/>
      <c r="AX5" s="80"/>
      <c r="AY5" s="88" t="s">
        <v>16</v>
      </c>
      <c r="AZ5" s="89"/>
      <c r="BA5" s="89"/>
      <c r="BB5" s="89"/>
      <c r="BC5" s="89"/>
      <c r="BD5" s="78" t="s">
        <v>30</v>
      </c>
      <c r="BE5" s="79"/>
      <c r="BF5" s="79"/>
      <c r="BG5" s="80"/>
      <c r="BH5" s="78" t="s">
        <v>32</v>
      </c>
      <c r="BI5" s="79"/>
      <c r="BJ5" s="79"/>
      <c r="BK5" s="79"/>
      <c r="BL5" s="79"/>
      <c r="BM5" s="78" t="s">
        <v>31</v>
      </c>
      <c r="BN5" s="79"/>
      <c r="BO5" s="79"/>
      <c r="BP5" s="79"/>
      <c r="BQ5" s="79"/>
      <c r="BR5" s="79"/>
      <c r="BS5" s="80"/>
      <c r="BT5" s="78" t="s">
        <v>82</v>
      </c>
      <c r="BU5" s="79"/>
      <c r="BV5" s="79"/>
      <c r="BW5" s="79"/>
      <c r="BX5" s="79"/>
      <c r="BY5" s="79"/>
      <c r="BZ5" s="80"/>
      <c r="CA5" s="78" t="s">
        <v>81</v>
      </c>
      <c r="CB5" s="79"/>
      <c r="CC5" s="79"/>
      <c r="CD5" s="79"/>
      <c r="CE5" s="79"/>
      <c r="CF5" s="79"/>
      <c r="CG5" s="80"/>
      <c r="CH5" s="88" t="s">
        <v>17</v>
      </c>
      <c r="CI5" s="89"/>
      <c r="CJ5" s="89"/>
      <c r="CK5" s="89"/>
      <c r="CL5" s="89"/>
      <c r="CM5" s="78" t="s">
        <v>33</v>
      </c>
      <c r="CN5" s="79"/>
      <c r="CO5" s="79"/>
      <c r="CP5" s="80"/>
      <c r="CQ5" s="78" t="s">
        <v>34</v>
      </c>
      <c r="CR5" s="79"/>
      <c r="CS5" s="79"/>
      <c r="CT5" s="79"/>
      <c r="CU5" s="79"/>
      <c r="CV5" s="78" t="s">
        <v>35</v>
      </c>
      <c r="CW5" s="79"/>
      <c r="CX5" s="79"/>
      <c r="CY5" s="79"/>
      <c r="CZ5" s="79"/>
      <c r="DA5" s="79"/>
      <c r="DB5" s="80"/>
      <c r="DC5" s="93" t="s">
        <v>36</v>
      </c>
      <c r="DD5" s="93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95"/>
      <c r="B6" s="85" t="s">
        <v>25</v>
      </c>
      <c r="C6" s="87" t="s">
        <v>26</v>
      </c>
      <c r="D6" s="87" t="s">
        <v>12</v>
      </c>
      <c r="E6" s="87" t="s">
        <v>28</v>
      </c>
      <c r="F6" s="87"/>
      <c r="G6" s="85" t="s">
        <v>25</v>
      </c>
      <c r="H6" s="87" t="s">
        <v>26</v>
      </c>
      <c r="I6" s="87" t="s">
        <v>12</v>
      </c>
      <c r="J6" s="87" t="s">
        <v>28</v>
      </c>
      <c r="K6" s="87"/>
      <c r="L6" s="84" t="s">
        <v>85</v>
      </c>
      <c r="M6" s="84"/>
      <c r="N6" s="91" t="s">
        <v>26</v>
      </c>
      <c r="O6" s="87" t="s">
        <v>12</v>
      </c>
      <c r="P6" s="87" t="s">
        <v>28</v>
      </c>
      <c r="Q6" s="87"/>
      <c r="R6" s="85" t="s">
        <v>25</v>
      </c>
      <c r="S6" s="91" t="s">
        <v>26</v>
      </c>
      <c r="T6" s="87" t="s">
        <v>12</v>
      </c>
      <c r="U6" s="87" t="s">
        <v>28</v>
      </c>
      <c r="V6" s="87"/>
      <c r="W6" s="85" t="s">
        <v>25</v>
      </c>
      <c r="X6" s="87" t="s">
        <v>26</v>
      </c>
      <c r="Y6" s="87" t="s">
        <v>12</v>
      </c>
      <c r="Z6" s="87" t="s">
        <v>28</v>
      </c>
      <c r="AA6" s="87"/>
      <c r="AB6" s="84" t="s">
        <v>85</v>
      </c>
      <c r="AC6" s="84"/>
      <c r="AD6" s="85" t="s">
        <v>25</v>
      </c>
      <c r="AE6" s="87" t="s">
        <v>26</v>
      </c>
      <c r="AF6" s="87" t="s">
        <v>12</v>
      </c>
      <c r="AG6" s="87" t="s">
        <v>28</v>
      </c>
      <c r="AH6" s="87"/>
      <c r="AI6" s="84" t="s">
        <v>85</v>
      </c>
      <c r="AJ6" s="84"/>
      <c r="AK6" s="85" t="s">
        <v>25</v>
      </c>
      <c r="AL6" s="87" t="s">
        <v>26</v>
      </c>
      <c r="AM6" s="87" t="s">
        <v>12</v>
      </c>
      <c r="AN6" s="87" t="s">
        <v>28</v>
      </c>
      <c r="AO6" s="87"/>
      <c r="AP6" s="84" t="s">
        <v>85</v>
      </c>
      <c r="AQ6" s="84"/>
      <c r="AR6" s="81" t="s">
        <v>25</v>
      </c>
      <c r="AS6" s="81" t="s">
        <v>26</v>
      </c>
      <c r="AT6" s="81" t="s">
        <v>12</v>
      </c>
      <c r="AU6" s="83" t="s">
        <v>28</v>
      </c>
      <c r="AV6" s="83"/>
      <c r="AW6" s="84" t="s">
        <v>85</v>
      </c>
      <c r="AX6" s="84"/>
      <c r="AY6" s="85" t="s">
        <v>25</v>
      </c>
      <c r="AZ6" s="87" t="s">
        <v>26</v>
      </c>
      <c r="BA6" s="87" t="s">
        <v>12</v>
      </c>
      <c r="BB6" s="87" t="s">
        <v>28</v>
      </c>
      <c r="BC6" s="87"/>
      <c r="BD6" s="87" t="s">
        <v>26</v>
      </c>
      <c r="BE6" s="87" t="s">
        <v>12</v>
      </c>
      <c r="BF6" s="87" t="s">
        <v>28</v>
      </c>
      <c r="BG6" s="87"/>
      <c r="BH6" s="85" t="s">
        <v>25</v>
      </c>
      <c r="BI6" s="91" t="s">
        <v>26</v>
      </c>
      <c r="BJ6" s="87" t="s">
        <v>12</v>
      </c>
      <c r="BK6" s="87" t="s">
        <v>28</v>
      </c>
      <c r="BL6" s="87"/>
      <c r="BM6" s="85" t="s">
        <v>25</v>
      </c>
      <c r="BN6" s="87" t="s">
        <v>26</v>
      </c>
      <c r="BO6" s="87" t="s">
        <v>12</v>
      </c>
      <c r="BP6" s="87" t="s">
        <v>28</v>
      </c>
      <c r="BQ6" s="87"/>
      <c r="BR6" s="84" t="s">
        <v>85</v>
      </c>
      <c r="BS6" s="84"/>
      <c r="BT6" s="85" t="s">
        <v>25</v>
      </c>
      <c r="BU6" s="87" t="s">
        <v>26</v>
      </c>
      <c r="BV6" s="87" t="s">
        <v>12</v>
      </c>
      <c r="BW6" s="87" t="s">
        <v>28</v>
      </c>
      <c r="BX6" s="87"/>
      <c r="BY6" s="84" t="s">
        <v>85</v>
      </c>
      <c r="BZ6" s="84"/>
      <c r="CA6" s="81" t="s">
        <v>25</v>
      </c>
      <c r="CB6" s="81" t="s">
        <v>26</v>
      </c>
      <c r="CC6" s="81" t="s">
        <v>12</v>
      </c>
      <c r="CD6" s="83" t="s">
        <v>28</v>
      </c>
      <c r="CE6" s="83"/>
      <c r="CF6" s="84" t="s">
        <v>85</v>
      </c>
      <c r="CG6" s="84"/>
      <c r="CH6" s="85" t="s">
        <v>25</v>
      </c>
      <c r="CI6" s="87" t="s">
        <v>26</v>
      </c>
      <c r="CJ6" s="87" t="s">
        <v>12</v>
      </c>
      <c r="CK6" s="87" t="s">
        <v>28</v>
      </c>
      <c r="CL6" s="87"/>
      <c r="CM6" s="87" t="s">
        <v>26</v>
      </c>
      <c r="CN6" s="87" t="s">
        <v>12</v>
      </c>
      <c r="CO6" s="87" t="s">
        <v>28</v>
      </c>
      <c r="CP6" s="87"/>
      <c r="CQ6" s="85" t="s">
        <v>25</v>
      </c>
      <c r="CR6" s="91" t="s">
        <v>26</v>
      </c>
      <c r="CS6" s="87" t="s">
        <v>12</v>
      </c>
      <c r="CT6" s="87" t="s">
        <v>28</v>
      </c>
      <c r="CU6" s="87"/>
      <c r="CV6" s="85" t="s">
        <v>25</v>
      </c>
      <c r="CW6" s="87" t="s">
        <v>26</v>
      </c>
      <c r="CX6" s="87" t="s">
        <v>12</v>
      </c>
      <c r="CY6" s="87" t="s">
        <v>28</v>
      </c>
      <c r="CZ6" s="87"/>
      <c r="DA6" s="84" t="s">
        <v>85</v>
      </c>
      <c r="DB6" s="84"/>
      <c r="DC6" s="87" t="s">
        <v>19</v>
      </c>
      <c r="DD6" s="87" t="s">
        <v>8</v>
      </c>
      <c r="DE6" s="85" t="s">
        <v>25</v>
      </c>
      <c r="DF6" s="87" t="s">
        <v>26</v>
      </c>
      <c r="DG6" s="87" t="s">
        <v>12</v>
      </c>
      <c r="DH6" s="87" t="s">
        <v>28</v>
      </c>
      <c r="DI6" s="87"/>
      <c r="DJ6" s="84" t="s">
        <v>85</v>
      </c>
      <c r="DK6" s="84"/>
    </row>
    <row r="7" spans="1:115" s="10" customFormat="1" ht="113.25" customHeight="1">
      <c r="A7" s="95"/>
      <c r="B7" s="86"/>
      <c r="C7" s="87"/>
      <c r="D7" s="87"/>
      <c r="E7" s="7" t="s">
        <v>27</v>
      </c>
      <c r="F7" s="7" t="s">
        <v>3</v>
      </c>
      <c r="G7" s="86"/>
      <c r="H7" s="87"/>
      <c r="I7" s="87"/>
      <c r="J7" s="7" t="s">
        <v>27</v>
      </c>
      <c r="K7" s="7" t="s">
        <v>3</v>
      </c>
      <c r="L7" s="7" t="s">
        <v>19</v>
      </c>
      <c r="M7" s="7" t="s">
        <v>8</v>
      </c>
      <c r="N7" s="92"/>
      <c r="O7" s="87"/>
      <c r="P7" s="7" t="s">
        <v>27</v>
      </c>
      <c r="Q7" s="7" t="s">
        <v>3</v>
      </c>
      <c r="R7" s="86"/>
      <c r="S7" s="92"/>
      <c r="T7" s="87"/>
      <c r="U7" s="7" t="s">
        <v>27</v>
      </c>
      <c r="V7" s="7" t="s">
        <v>3</v>
      </c>
      <c r="W7" s="86"/>
      <c r="X7" s="87"/>
      <c r="Y7" s="87"/>
      <c r="Z7" s="7" t="s">
        <v>27</v>
      </c>
      <c r="AA7" s="7" t="s">
        <v>3</v>
      </c>
      <c r="AB7" s="7" t="s">
        <v>7</v>
      </c>
      <c r="AC7" s="7" t="s">
        <v>8</v>
      </c>
      <c r="AD7" s="86"/>
      <c r="AE7" s="87"/>
      <c r="AF7" s="87"/>
      <c r="AG7" s="7" t="s">
        <v>27</v>
      </c>
      <c r="AH7" s="7" t="s">
        <v>3</v>
      </c>
      <c r="AI7" s="7" t="s">
        <v>19</v>
      </c>
      <c r="AJ7" s="7" t="s">
        <v>8</v>
      </c>
      <c r="AK7" s="86"/>
      <c r="AL7" s="87"/>
      <c r="AM7" s="87"/>
      <c r="AN7" s="7" t="s">
        <v>27</v>
      </c>
      <c r="AO7" s="7" t="s">
        <v>3</v>
      </c>
      <c r="AP7" s="7" t="s">
        <v>19</v>
      </c>
      <c r="AQ7" s="7" t="s">
        <v>8</v>
      </c>
      <c r="AR7" s="82"/>
      <c r="AS7" s="82"/>
      <c r="AT7" s="82"/>
      <c r="AU7" s="35" t="s">
        <v>27</v>
      </c>
      <c r="AV7" s="35" t="s">
        <v>3</v>
      </c>
      <c r="AW7" s="35" t="s">
        <v>19</v>
      </c>
      <c r="AX7" s="35" t="s">
        <v>8</v>
      </c>
      <c r="AY7" s="86"/>
      <c r="AZ7" s="87"/>
      <c r="BA7" s="87"/>
      <c r="BB7" s="7" t="s">
        <v>27</v>
      </c>
      <c r="BC7" s="7" t="s">
        <v>3</v>
      </c>
      <c r="BD7" s="87"/>
      <c r="BE7" s="87"/>
      <c r="BF7" s="7" t="s">
        <v>1</v>
      </c>
      <c r="BG7" s="7" t="s">
        <v>3</v>
      </c>
      <c r="BH7" s="86"/>
      <c r="BI7" s="92"/>
      <c r="BJ7" s="87"/>
      <c r="BK7" s="7" t="s">
        <v>27</v>
      </c>
      <c r="BL7" s="7" t="s">
        <v>3</v>
      </c>
      <c r="BM7" s="86"/>
      <c r="BN7" s="87"/>
      <c r="BO7" s="87"/>
      <c r="BP7" s="7" t="s">
        <v>27</v>
      </c>
      <c r="BQ7" s="7" t="s">
        <v>3</v>
      </c>
      <c r="BR7" s="7" t="s">
        <v>19</v>
      </c>
      <c r="BS7" s="7" t="s">
        <v>8</v>
      </c>
      <c r="BT7" s="86"/>
      <c r="BU7" s="87"/>
      <c r="BV7" s="87"/>
      <c r="BW7" s="7" t="s">
        <v>27</v>
      </c>
      <c r="BX7" s="7" t="s">
        <v>3</v>
      </c>
      <c r="BY7" s="7" t="s">
        <v>19</v>
      </c>
      <c r="BZ7" s="7" t="s">
        <v>8</v>
      </c>
      <c r="CA7" s="82"/>
      <c r="CB7" s="82"/>
      <c r="CC7" s="82"/>
      <c r="CD7" s="35" t="s">
        <v>27</v>
      </c>
      <c r="CE7" s="35" t="s">
        <v>3</v>
      </c>
      <c r="CF7" s="35" t="s">
        <v>19</v>
      </c>
      <c r="CG7" s="35" t="s">
        <v>8</v>
      </c>
      <c r="CH7" s="86"/>
      <c r="CI7" s="87"/>
      <c r="CJ7" s="87"/>
      <c r="CK7" s="7" t="s">
        <v>27</v>
      </c>
      <c r="CL7" s="7" t="s">
        <v>3</v>
      </c>
      <c r="CM7" s="87"/>
      <c r="CN7" s="87"/>
      <c r="CO7" s="7" t="s">
        <v>27</v>
      </c>
      <c r="CP7" s="7" t="s">
        <v>3</v>
      </c>
      <c r="CQ7" s="86"/>
      <c r="CR7" s="92"/>
      <c r="CS7" s="87"/>
      <c r="CT7" s="7" t="s">
        <v>27</v>
      </c>
      <c r="CU7" s="7" t="s">
        <v>3</v>
      </c>
      <c r="CV7" s="86"/>
      <c r="CW7" s="87"/>
      <c r="CX7" s="87"/>
      <c r="CY7" s="7" t="s">
        <v>27</v>
      </c>
      <c r="CZ7" s="7" t="s">
        <v>3</v>
      </c>
      <c r="DA7" s="7" t="s">
        <v>19</v>
      </c>
      <c r="DB7" s="7" t="s">
        <v>8</v>
      </c>
      <c r="DC7" s="87"/>
      <c r="DD7" s="87"/>
      <c r="DE7" s="86"/>
      <c r="DF7" s="87"/>
      <c r="DG7" s="87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2" customFormat="1" ht="23.25" customHeight="1" thickBot="1">
      <c r="A9" s="41" t="s">
        <v>48</v>
      </c>
      <c r="B9" s="42">
        <f>SUM('Приложение 2'!B20+'Приложение 3'!B23+'Приложение 4'!B11)</f>
        <v>770.99</v>
      </c>
      <c r="C9" s="42">
        <f>SUM('Приложение 2'!C20+'Приложение 3'!C23+'Приложение 4'!C11)</f>
        <v>637.3</v>
      </c>
      <c r="D9" s="43">
        <f>SUM('Приложение 2'!D20+'Приложение 3'!D23+'Приложение 4'!D11)</f>
        <v>614.6</v>
      </c>
      <c r="E9" s="44">
        <f>SUM('Приложение 2'!E20*'Приложение 2'!C20+'Приложение 3'!E23*'Приложение 3'!C23+'Приложение 4'!E11*'Приложение 4'!C11)/C9</f>
        <v>18784.061336890005</v>
      </c>
      <c r="F9" s="44">
        <f>SUM('Приложение 2'!F20*'Приложение 2'!D20+'Приложение 3'!F23*'Приложение 3'!D23+'Приложение 4'!F11*'Приложение 4'!D11)/D9</f>
        <v>19477.84297103807</v>
      </c>
      <c r="G9" s="42">
        <f>SUM('Приложение 2'!B20)</f>
        <v>494.66999999999996</v>
      </c>
      <c r="H9" s="42">
        <f>SUM('Приложение 2'!C20)</f>
        <v>412.45</v>
      </c>
      <c r="I9" s="44">
        <f>SUM('Приложение 2'!D20)</f>
        <v>388</v>
      </c>
      <c r="J9" s="44">
        <f>SUM('Приложение 2'!E20)</f>
        <v>19337.070408534364</v>
      </c>
      <c r="K9" s="44">
        <f>SUM('Приложение 2'!F20)</f>
        <v>20555.604871134015</v>
      </c>
      <c r="L9" s="44">
        <f>SUM('Приложение 2'!G20)</f>
        <v>368</v>
      </c>
      <c r="M9" s="44">
        <f>SUM('Приложение 2'!H20)</f>
        <v>22768.112364130433</v>
      </c>
      <c r="N9" s="42">
        <f>SUM('Приложение 2'!I20)</f>
        <v>10.399999999999999</v>
      </c>
      <c r="O9" s="42">
        <f>SUM('Приложение 2'!J20)</f>
        <v>10.399999999999999</v>
      </c>
      <c r="P9" s="44">
        <f>SUM('Приложение 2'!K20)</f>
        <v>43526.89038461539</v>
      </c>
      <c r="Q9" s="44">
        <f>SUM('Приложение 2'!L20)</f>
        <v>53285.26826923078</v>
      </c>
      <c r="R9" s="45">
        <f>SUM('Приложение 2'!O20)</f>
        <v>16.35</v>
      </c>
      <c r="S9" s="45">
        <f>SUM('Приложение 2'!P20)</f>
        <v>9.8</v>
      </c>
      <c r="T9" s="46">
        <f>SUM('Приложение 2'!Q20)</f>
        <v>10.55</v>
      </c>
      <c r="U9" s="46">
        <f>SUM('Приложение 2'!R20)</f>
        <v>31495.753571428566</v>
      </c>
      <c r="V9" s="46">
        <f>SUM('Приложение 2'!S20)</f>
        <v>44354.309952606636</v>
      </c>
      <c r="W9" s="42">
        <f>SUM('Приложение 2'!V20)</f>
        <v>254.1</v>
      </c>
      <c r="X9" s="42">
        <f>SUM('Приложение 2'!W20)</f>
        <v>216.25000000000003</v>
      </c>
      <c r="Y9" s="44">
        <f>SUM('Приложение 2'!X20)</f>
        <v>181.69999999999996</v>
      </c>
      <c r="Z9" s="44">
        <f>SUM('Приложение 2'!Y20)</f>
        <v>22648.701641618492</v>
      </c>
      <c r="AA9" s="44">
        <f>SUM('Приложение 2'!Z20)</f>
        <v>26955.320473307653</v>
      </c>
      <c r="AB9" s="44">
        <f>SUM('Приложение 2'!AA20)</f>
        <v>170.29999999999998</v>
      </c>
      <c r="AC9" s="44">
        <f>SUM('Приложение 2'!AB20)</f>
        <v>30946.436758661188</v>
      </c>
      <c r="AD9" s="42">
        <f>SUM('Приложение 2'!AC20)</f>
        <v>227.51</v>
      </c>
      <c r="AE9" s="42">
        <f>SUM('Приложение 2'!AD20)</f>
        <v>200.25000000000003</v>
      </c>
      <c r="AF9" s="44">
        <f>SUM('Приложение 2'!AE20)</f>
        <v>164.1</v>
      </c>
      <c r="AG9" s="44">
        <f>SUM('Приложение 2'!AF20)</f>
        <v>22521.097128589263</v>
      </c>
      <c r="AH9" s="44">
        <f>SUM('Приложение 2'!AG20)</f>
        <v>27482.326020719076</v>
      </c>
      <c r="AI9" s="44">
        <f>SUM('Приложение 2'!AH20)</f>
        <v>155.39999999999998</v>
      </c>
      <c r="AJ9" s="44">
        <f>SUM('Приложение 2'!AI20)</f>
        <v>31104.84253539254</v>
      </c>
      <c r="AK9" s="42">
        <f>SUM('Приложение 2'!AJ20)</f>
        <v>4.17</v>
      </c>
      <c r="AL9" s="42">
        <f>SUM('Приложение 2'!AK20)</f>
        <v>1.45</v>
      </c>
      <c r="AM9" s="44">
        <f>SUM('Приложение 2'!AL20)</f>
        <v>2</v>
      </c>
      <c r="AN9" s="44">
        <f>SUM('Приложение 2'!AM20)</f>
        <v>24621.299999999996</v>
      </c>
      <c r="AO9" s="44">
        <f>SUM('Приложение 2'!AN20)</f>
        <v>17850.4</v>
      </c>
      <c r="AP9" s="44">
        <f>SUM('Приложение 2'!AO20)</f>
        <v>1.5</v>
      </c>
      <c r="AQ9" s="44">
        <f>SUM('Приложение 2'!AP20)</f>
        <v>23825.099999999995</v>
      </c>
      <c r="AR9" s="42">
        <f>SUM('Приложение 2'!AQ20)</f>
        <v>15.05</v>
      </c>
      <c r="AS9" s="42">
        <f>SUM('Приложение 2'!AR20)</f>
        <v>14.5</v>
      </c>
      <c r="AT9" s="42">
        <f>SUM('Приложение 2'!AS20)</f>
        <v>13.5</v>
      </c>
      <c r="AU9" s="42">
        <f>SUM('Приложение 2'!AT20)</f>
        <v>9267.251034482759</v>
      </c>
      <c r="AV9" s="42">
        <f>SUM('Приложение 2'!AU20)</f>
        <v>9953.714074074074</v>
      </c>
      <c r="AW9" s="42">
        <f>SUM('Приложение 2'!AV20)</f>
        <v>13.3</v>
      </c>
      <c r="AX9" s="42">
        <f>SUM('Приложение 2'!AW20)</f>
        <v>10103.375939849626</v>
      </c>
      <c r="AY9" s="42">
        <f>SUM('Приложение 3'!B23)</f>
        <v>187.55000000000004</v>
      </c>
      <c r="AZ9" s="42">
        <f>SUM('Приложение 3'!C23)</f>
        <v>161.55000000000004</v>
      </c>
      <c r="BA9" s="44">
        <f>SUM('Приложение 3'!D23)</f>
        <v>167.70000000000005</v>
      </c>
      <c r="BB9" s="44">
        <f>SUM('Приложение 3'!E23)</f>
        <v>17704.124172082942</v>
      </c>
      <c r="BC9" s="44">
        <f>SUM('Приложение 3'!F23)</f>
        <v>17054.867382230168</v>
      </c>
      <c r="BD9" s="42">
        <f>SUM('Приложение 3'!G23)</f>
        <v>4.8</v>
      </c>
      <c r="BE9" s="44">
        <f>SUM('Приложение 3'!H23)</f>
        <v>4.8</v>
      </c>
      <c r="BF9" s="44">
        <f>SUM('Приложение 3'!I23)</f>
        <v>29894.083333333336</v>
      </c>
      <c r="BG9" s="44">
        <f>SUM('Приложение 3'!J23)</f>
        <v>29894.083333333336</v>
      </c>
      <c r="BH9" s="42">
        <v>0</v>
      </c>
      <c r="BI9" s="42">
        <v>0</v>
      </c>
      <c r="BJ9" s="42">
        <f>SUM('Приложение 3'!M23)</f>
        <v>0</v>
      </c>
      <c r="BK9" s="42">
        <f>SUM('Приложение 3'!N23)</f>
        <v>0</v>
      </c>
      <c r="BL9" s="42">
        <f>SUM('Приложение 3'!O23)</f>
        <v>0</v>
      </c>
      <c r="BM9" s="42">
        <f>SUM('Приложение 3'!T23)</f>
        <v>92.74999999999999</v>
      </c>
      <c r="BN9" s="42">
        <f>SUM('Приложение 3'!U23)</f>
        <v>83.39999999999998</v>
      </c>
      <c r="BO9" s="44">
        <f>SUM('Приложение 3'!V23)</f>
        <v>87.89999999999999</v>
      </c>
      <c r="BP9" s="44">
        <f>SUM('Приложение 3'!W23)</f>
        <v>23855.85323741008</v>
      </c>
      <c r="BQ9" s="44">
        <f>SUM('Приложение 3'!X23)</f>
        <v>22634.5638225256</v>
      </c>
      <c r="BR9" s="44">
        <f>SUM('Приложение 3'!Y23)</f>
        <v>80.1</v>
      </c>
      <c r="BS9" s="44">
        <f>SUM('Приложение 3'!Z23)</f>
        <v>25987.8354556804</v>
      </c>
      <c r="BT9" s="42">
        <f>SUM('Приложение 3'!AA23)</f>
        <v>67.24999999999999</v>
      </c>
      <c r="BU9" s="42">
        <f>SUM('Приложение 3'!AB23)</f>
        <v>63.800000000000004</v>
      </c>
      <c r="BV9" s="44">
        <f>SUM('Приложение 3'!AC23)</f>
        <v>67.1</v>
      </c>
      <c r="BW9" s="44">
        <f>SUM('Приложение 3'!AD23)</f>
        <v>23470.230407523504</v>
      </c>
      <c r="BX9" s="44">
        <f>SUM('Приложение 3'!AE23)</f>
        <v>22315.956780923992</v>
      </c>
      <c r="BY9" s="44">
        <f>SUM('Приложение 3'!AF23)</f>
        <v>62.79999999999999</v>
      </c>
      <c r="BZ9" s="44">
        <f>SUM('Приложение 3'!AG23)</f>
        <v>25296.553503184718</v>
      </c>
      <c r="CA9" s="42">
        <f>SUM('Приложение 3'!AH23)</f>
        <v>32.15</v>
      </c>
      <c r="CB9" s="42">
        <f>SUM('Приложение 3'!AI23)</f>
        <v>29.450000000000003</v>
      </c>
      <c r="CC9" s="44">
        <f>SUM('Приложение 3'!AJ23)</f>
        <v>28.900000000000002</v>
      </c>
      <c r="CD9" s="44">
        <f>SUM('Приложение 3'!AK23)</f>
        <v>9203.718845500849</v>
      </c>
      <c r="CE9" s="44">
        <f>SUM('Приложение 3'!AL23)</f>
        <v>9378.876124567474</v>
      </c>
      <c r="CF9" s="44">
        <f>SUM('Приложение 3'!AM23)</f>
        <v>28.700000000000003</v>
      </c>
      <c r="CG9" s="44">
        <f>SUM('Приложение 3'!AN23)</f>
        <v>9444.264459930313</v>
      </c>
      <c r="CH9" s="42">
        <f>SUM('Приложение 4'!B11)</f>
        <v>88.77</v>
      </c>
      <c r="CI9" s="42">
        <f>SUM('Приложение 4'!C11)</f>
        <v>63.3</v>
      </c>
      <c r="CJ9" s="44">
        <f>SUM('Приложение 4'!D11)</f>
        <v>58.9</v>
      </c>
      <c r="CK9" s="44">
        <f>SUM('Приложение 4'!E11)</f>
        <v>17936.90900473934</v>
      </c>
      <c r="CL9" s="44">
        <f>SUM('Приложение 4'!F11)</f>
        <v>19276.84787775891</v>
      </c>
      <c r="CM9" s="42">
        <f>SUM('Приложение 4'!G11)</f>
        <v>2</v>
      </c>
      <c r="CN9" s="44">
        <f>SUM('Приложение 4'!H11)</f>
        <v>2</v>
      </c>
      <c r="CO9" s="44">
        <f>SUM('Приложение 4'!I11)</f>
        <v>33822.6</v>
      </c>
      <c r="CP9" s="44">
        <f>SUM('Приложение 4'!J11)</f>
        <v>34750</v>
      </c>
      <c r="CQ9" s="42">
        <f>SUM('Приложение 4'!K11)</f>
        <v>4.25</v>
      </c>
      <c r="CR9" s="42">
        <f>SUM('Приложение 4'!L11)</f>
        <v>3.7</v>
      </c>
      <c r="CS9" s="44">
        <f>SUM('Приложение 4'!M11)</f>
        <v>3.7</v>
      </c>
      <c r="CT9" s="44">
        <f>SUM('Приложение 4'!N11)</f>
        <v>30977.718918918916</v>
      </c>
      <c r="CU9" s="44">
        <f>SUM('Приложение 4'!O11)</f>
        <v>31934.691891891885</v>
      </c>
      <c r="CV9" s="42">
        <f>SUM('Приложение 4'!P11)</f>
        <v>36.769999999999996</v>
      </c>
      <c r="CW9" s="42">
        <f>SUM('Приложение 4'!Q11)</f>
        <v>29.099999999999998</v>
      </c>
      <c r="CX9" s="44">
        <f>SUM('Приложение 4'!R11)</f>
        <v>24.5</v>
      </c>
      <c r="CY9" s="44">
        <f>SUM('Приложение 4'!S11)</f>
        <v>23121.156357388318</v>
      </c>
      <c r="CZ9" s="44">
        <f>SUM('Приложение 4'!T11)</f>
        <v>27462.27142857143</v>
      </c>
      <c r="DA9" s="44">
        <f>SUM('Приложение 4'!U11)</f>
        <v>23.3</v>
      </c>
      <c r="DB9" s="44">
        <f>SUM('Приложение 4'!V11)</f>
        <v>28934.570386266092</v>
      </c>
      <c r="DC9" s="43">
        <v>0</v>
      </c>
      <c r="DD9" s="43">
        <v>0</v>
      </c>
      <c r="DE9" s="42">
        <f>SUM('Приложение 4'!Y11)</f>
        <v>2</v>
      </c>
      <c r="DF9" s="42">
        <f>SUM('Приложение 4'!Z11)</f>
        <v>1</v>
      </c>
      <c r="DG9" s="44">
        <f>SUM('Приложение 4'!AA11)</f>
        <v>1</v>
      </c>
      <c r="DH9" s="44">
        <f>SUM('Приложение 4'!AB11)</f>
        <v>9541.7</v>
      </c>
      <c r="DI9" s="44">
        <f>SUM('Приложение 4'!AC11)</f>
        <v>9541.7</v>
      </c>
      <c r="DJ9" s="44">
        <f>SUM('Приложение 4'!AD11)</f>
        <v>1</v>
      </c>
      <c r="DK9" s="44">
        <f>SUM('Приложение 4'!AE11)</f>
        <v>9541.7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77" t="s">
        <v>49</v>
      </c>
      <c r="D12" s="77"/>
      <c r="E12" s="77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I20" sqref="AI20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85156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9.42187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104" t="s">
        <v>22</v>
      </c>
      <c r="U1" s="104"/>
      <c r="AA1" s="104" t="s">
        <v>22</v>
      </c>
      <c r="AB1" s="104"/>
    </row>
    <row r="2" spans="3:52" ht="26.25" customHeight="1">
      <c r="C2" s="108" t="s">
        <v>62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109" t="s">
        <v>9</v>
      </c>
      <c r="B5" s="105" t="s">
        <v>18</v>
      </c>
      <c r="C5" s="106"/>
      <c r="D5" s="106"/>
      <c r="E5" s="106"/>
      <c r="F5" s="106"/>
      <c r="G5" s="106"/>
      <c r="H5" s="107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84" t="s">
        <v>84</v>
      </c>
      <c r="AY5" s="84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96" t="s">
        <v>85</v>
      </c>
      <c r="H6" s="96"/>
      <c r="I6" s="84" t="s">
        <v>26</v>
      </c>
      <c r="J6" s="84" t="s">
        <v>12</v>
      </c>
      <c r="K6" s="84" t="s">
        <v>28</v>
      </c>
      <c r="L6" s="84"/>
      <c r="M6" s="96" t="s">
        <v>85</v>
      </c>
      <c r="N6" s="96"/>
      <c r="O6" s="84" t="s">
        <v>25</v>
      </c>
      <c r="P6" s="84" t="s">
        <v>26</v>
      </c>
      <c r="Q6" s="84" t="s">
        <v>12</v>
      </c>
      <c r="R6" s="84" t="s">
        <v>28</v>
      </c>
      <c r="S6" s="84"/>
      <c r="T6" s="96" t="s">
        <v>85</v>
      </c>
      <c r="U6" s="96"/>
      <c r="V6" s="84" t="s">
        <v>25</v>
      </c>
      <c r="W6" s="84" t="s">
        <v>26</v>
      </c>
      <c r="X6" s="84" t="s">
        <v>12</v>
      </c>
      <c r="Y6" s="84" t="s">
        <v>28</v>
      </c>
      <c r="Z6" s="84"/>
      <c r="AA6" s="96" t="s">
        <v>85</v>
      </c>
      <c r="AB6" s="96"/>
      <c r="AC6" s="84" t="s">
        <v>25</v>
      </c>
      <c r="AD6" s="84" t="s">
        <v>26</v>
      </c>
      <c r="AE6" s="84" t="s">
        <v>12</v>
      </c>
      <c r="AF6" s="84" t="s">
        <v>28</v>
      </c>
      <c r="AG6" s="84"/>
      <c r="AH6" s="96" t="s">
        <v>85</v>
      </c>
      <c r="AI6" s="96"/>
      <c r="AJ6" s="97" t="s">
        <v>25</v>
      </c>
      <c r="AK6" s="84" t="s">
        <v>26</v>
      </c>
      <c r="AL6" s="84" t="s">
        <v>12</v>
      </c>
      <c r="AM6" s="84" t="s">
        <v>28</v>
      </c>
      <c r="AN6" s="84"/>
      <c r="AO6" s="96" t="s">
        <v>85</v>
      </c>
      <c r="AP6" s="96"/>
      <c r="AQ6" s="102" t="s">
        <v>25</v>
      </c>
      <c r="AR6" s="102" t="s">
        <v>26</v>
      </c>
      <c r="AS6" s="102" t="s">
        <v>12</v>
      </c>
      <c r="AT6" s="99" t="s">
        <v>28</v>
      </c>
      <c r="AU6" s="101"/>
      <c r="AV6" s="96" t="s">
        <v>85</v>
      </c>
      <c r="AW6" s="96"/>
      <c r="AX6" s="83" t="s">
        <v>7</v>
      </c>
      <c r="AY6" s="83" t="s">
        <v>8</v>
      </c>
      <c r="AZ6" s="84" t="s">
        <v>25</v>
      </c>
      <c r="BA6" s="84" t="s">
        <v>26</v>
      </c>
      <c r="BB6" s="84" t="s">
        <v>12</v>
      </c>
      <c r="BC6" s="84" t="s">
        <v>28</v>
      </c>
      <c r="BD6" s="84"/>
      <c r="BE6" s="99" t="s">
        <v>73</v>
      </c>
      <c r="BF6" s="101"/>
    </row>
    <row r="7" spans="1:58" s="10" customFormat="1" ht="62.25" customHeight="1">
      <c r="A7" s="109"/>
      <c r="B7" s="84"/>
      <c r="C7" s="84"/>
      <c r="D7" s="84"/>
      <c r="E7" s="8" t="s">
        <v>27</v>
      </c>
      <c r="F7" s="8" t="s">
        <v>3</v>
      </c>
      <c r="G7" s="8" t="s">
        <v>19</v>
      </c>
      <c r="H7" s="8" t="s">
        <v>8</v>
      </c>
      <c r="I7" s="84"/>
      <c r="J7" s="84"/>
      <c r="K7" s="8" t="s">
        <v>27</v>
      </c>
      <c r="L7" s="8" t="s">
        <v>3</v>
      </c>
      <c r="M7" s="8" t="s">
        <v>2</v>
      </c>
      <c r="N7" s="8" t="s">
        <v>11</v>
      </c>
      <c r="O7" s="84"/>
      <c r="P7" s="84"/>
      <c r="Q7" s="84"/>
      <c r="R7" s="8" t="s">
        <v>27</v>
      </c>
      <c r="S7" s="8" t="s">
        <v>3</v>
      </c>
      <c r="T7" s="8" t="s">
        <v>19</v>
      </c>
      <c r="U7" s="8" t="s">
        <v>8</v>
      </c>
      <c r="V7" s="84"/>
      <c r="W7" s="84"/>
      <c r="X7" s="84"/>
      <c r="Y7" s="8" t="s">
        <v>27</v>
      </c>
      <c r="Z7" s="8" t="s">
        <v>3</v>
      </c>
      <c r="AA7" s="8" t="s">
        <v>2</v>
      </c>
      <c r="AB7" s="8" t="s">
        <v>11</v>
      </c>
      <c r="AC7" s="84"/>
      <c r="AD7" s="84"/>
      <c r="AE7" s="84"/>
      <c r="AF7" s="8" t="s">
        <v>27</v>
      </c>
      <c r="AG7" s="8" t="s">
        <v>3</v>
      </c>
      <c r="AH7" s="8" t="s">
        <v>2</v>
      </c>
      <c r="AI7" s="8" t="s">
        <v>10</v>
      </c>
      <c r="AJ7" s="98"/>
      <c r="AK7" s="84"/>
      <c r="AL7" s="84"/>
      <c r="AM7" s="8" t="s">
        <v>27</v>
      </c>
      <c r="AN7" s="8" t="s">
        <v>3</v>
      </c>
      <c r="AO7" s="8" t="s">
        <v>19</v>
      </c>
      <c r="AP7" s="8" t="s">
        <v>8</v>
      </c>
      <c r="AQ7" s="103"/>
      <c r="AR7" s="103"/>
      <c r="AS7" s="103"/>
      <c r="AT7" s="38" t="s">
        <v>27</v>
      </c>
      <c r="AU7" s="38" t="s">
        <v>3</v>
      </c>
      <c r="AV7" s="38" t="s">
        <v>2</v>
      </c>
      <c r="AW7" s="38" t="s">
        <v>10</v>
      </c>
      <c r="AX7" s="83"/>
      <c r="AY7" s="83"/>
      <c r="AZ7" s="84"/>
      <c r="BA7" s="84"/>
      <c r="BB7" s="84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69">
        <v>108.17</v>
      </c>
      <c r="C9" s="69">
        <v>93.95</v>
      </c>
      <c r="D9" s="68">
        <v>84.7</v>
      </c>
      <c r="E9" s="68">
        <f>SUM(D9*F9)/C9</f>
        <v>21482.87706226716</v>
      </c>
      <c r="F9" s="68">
        <v>23829</v>
      </c>
      <c r="G9" s="68">
        <v>79.5</v>
      </c>
      <c r="H9" s="68">
        <v>25387.6</v>
      </c>
      <c r="I9" s="69">
        <v>1</v>
      </c>
      <c r="J9" s="68">
        <v>1</v>
      </c>
      <c r="K9" s="68">
        <v>59441.7</v>
      </c>
      <c r="L9" s="68">
        <v>59441.7</v>
      </c>
      <c r="M9" s="68">
        <v>1</v>
      </c>
      <c r="N9" s="68">
        <v>59441.7</v>
      </c>
      <c r="O9" s="69">
        <v>6.25</v>
      </c>
      <c r="P9" s="69">
        <v>5.25</v>
      </c>
      <c r="Q9" s="68">
        <v>6</v>
      </c>
      <c r="R9" s="68">
        <v>29039.9</v>
      </c>
      <c r="S9" s="68">
        <v>39027.8</v>
      </c>
      <c r="T9" s="68">
        <v>5.3</v>
      </c>
      <c r="U9" s="68">
        <v>44182.4</v>
      </c>
      <c r="V9" s="69">
        <v>70.6</v>
      </c>
      <c r="W9" s="69">
        <v>65.3</v>
      </c>
      <c r="X9" s="68">
        <v>53.4</v>
      </c>
      <c r="Y9" s="68">
        <f>SUM(Z9*X9)/W9</f>
        <v>23000.271362940275</v>
      </c>
      <c r="Z9" s="68">
        <v>28125.8</v>
      </c>
      <c r="AA9" s="68">
        <v>50.3</v>
      </c>
      <c r="AB9" s="68">
        <v>29859.2</v>
      </c>
      <c r="AC9" s="69">
        <v>62.6</v>
      </c>
      <c r="AD9" s="69">
        <v>60.3</v>
      </c>
      <c r="AE9" s="68">
        <v>49.6</v>
      </c>
      <c r="AF9" s="68">
        <f>SUM(AE9*AG9)/AD9</f>
        <v>23570.857711442786</v>
      </c>
      <c r="AG9" s="68">
        <v>28655.7</v>
      </c>
      <c r="AH9" s="68">
        <v>46.4</v>
      </c>
      <c r="AI9" s="68">
        <v>30632</v>
      </c>
      <c r="AJ9" s="69">
        <v>1</v>
      </c>
      <c r="AK9" s="69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9">
        <v>0</v>
      </c>
      <c r="AR9" s="69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1.7</v>
      </c>
      <c r="AY9" s="68">
        <v>29975.7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69">
        <v>97.12</v>
      </c>
      <c r="C10" s="69">
        <v>79.7</v>
      </c>
      <c r="D10" s="68">
        <v>76.3</v>
      </c>
      <c r="E10" s="68">
        <f aca="true" t="shared" si="1" ref="E10:E19">SUM(D10*F10)/C10</f>
        <v>19735.277415307402</v>
      </c>
      <c r="F10" s="68">
        <v>20614.7</v>
      </c>
      <c r="G10" s="68">
        <v>71.9</v>
      </c>
      <c r="H10" s="68">
        <v>23359.2</v>
      </c>
      <c r="I10" s="69">
        <v>1</v>
      </c>
      <c r="J10" s="68">
        <v>1</v>
      </c>
      <c r="K10" s="68">
        <v>61422.6</v>
      </c>
      <c r="L10" s="68">
        <v>68391.7</v>
      </c>
      <c r="M10" s="68">
        <v>1</v>
      </c>
      <c r="N10" s="68">
        <v>75625</v>
      </c>
      <c r="O10" s="69">
        <v>2.85</v>
      </c>
      <c r="P10" s="69">
        <v>2.3</v>
      </c>
      <c r="Q10" s="68">
        <v>2.3</v>
      </c>
      <c r="R10" s="68">
        <v>36023.7</v>
      </c>
      <c r="S10" s="68">
        <v>56173.9</v>
      </c>
      <c r="T10" s="68">
        <v>1.9</v>
      </c>
      <c r="U10" s="68">
        <v>69877.2</v>
      </c>
      <c r="V10" s="69">
        <v>46.77</v>
      </c>
      <c r="W10" s="69">
        <v>37.1</v>
      </c>
      <c r="X10" s="68">
        <v>34.2</v>
      </c>
      <c r="Y10" s="68">
        <f aca="true" t="shared" si="2" ref="Y10:Y19">SUM(Z10*X10)/W10</f>
        <v>23153.860916442052</v>
      </c>
      <c r="Z10" s="68">
        <v>25117.2</v>
      </c>
      <c r="AA10" s="68">
        <v>31.5</v>
      </c>
      <c r="AB10" s="68">
        <v>30312.2</v>
      </c>
      <c r="AC10" s="69">
        <v>41.87</v>
      </c>
      <c r="AD10" s="69">
        <v>36</v>
      </c>
      <c r="AE10" s="68">
        <v>33.4</v>
      </c>
      <c r="AF10" s="68">
        <f aca="true" t="shared" si="3" ref="AF10:AF19">SUM(AE10*AG10)/AD10</f>
        <v>23207.897222222222</v>
      </c>
      <c r="AG10" s="68">
        <v>25014.5</v>
      </c>
      <c r="AH10" s="68">
        <v>30.6</v>
      </c>
      <c r="AI10" s="68">
        <v>30372.3</v>
      </c>
      <c r="AJ10" s="69">
        <v>1</v>
      </c>
      <c r="AK10" s="69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9">
        <v>2.3</v>
      </c>
      <c r="AR10" s="69">
        <v>2.25</v>
      </c>
      <c r="AS10" s="68">
        <v>2</v>
      </c>
      <c r="AT10" s="68">
        <f>SUM(AS10*AU10)/AR10</f>
        <v>8537.066666666668</v>
      </c>
      <c r="AU10" s="68">
        <v>9604.2</v>
      </c>
      <c r="AV10" s="68">
        <v>2</v>
      </c>
      <c r="AW10" s="68">
        <v>9604.2</v>
      </c>
      <c r="AX10" s="68">
        <v>0</v>
      </c>
      <c r="AY10" s="68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69">
        <v>48.72</v>
      </c>
      <c r="C11" s="69">
        <v>42.5</v>
      </c>
      <c r="D11" s="68">
        <v>40.3</v>
      </c>
      <c r="E11" s="68">
        <f t="shared" si="1"/>
        <v>17499.397882352943</v>
      </c>
      <c r="F11" s="68">
        <v>18454.7</v>
      </c>
      <c r="G11" s="68">
        <v>38.6</v>
      </c>
      <c r="H11" s="68">
        <v>20692.1</v>
      </c>
      <c r="I11" s="69">
        <v>1</v>
      </c>
      <c r="J11" s="68">
        <v>1</v>
      </c>
      <c r="K11" s="68">
        <v>38275</v>
      </c>
      <c r="L11" s="68">
        <v>38275</v>
      </c>
      <c r="M11" s="68">
        <v>1</v>
      </c>
      <c r="N11" s="68">
        <v>40683.3</v>
      </c>
      <c r="O11" s="69">
        <v>1</v>
      </c>
      <c r="P11" s="69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9">
        <v>21.87</v>
      </c>
      <c r="W11" s="69">
        <v>20.3</v>
      </c>
      <c r="X11" s="68">
        <v>16.6</v>
      </c>
      <c r="Y11" s="68">
        <f t="shared" si="2"/>
        <v>22803.73891625616</v>
      </c>
      <c r="Z11" s="68">
        <v>27886.5</v>
      </c>
      <c r="AA11" s="68">
        <v>15.8</v>
      </c>
      <c r="AB11" s="68">
        <v>32626.6</v>
      </c>
      <c r="AC11" s="69">
        <v>17.92</v>
      </c>
      <c r="AD11" s="69">
        <v>17.15</v>
      </c>
      <c r="AE11" s="68">
        <v>12.7</v>
      </c>
      <c r="AF11" s="68">
        <f t="shared" si="3"/>
        <v>22611.776093294462</v>
      </c>
      <c r="AG11" s="68">
        <v>30534.8</v>
      </c>
      <c r="AH11" s="68">
        <v>12.4</v>
      </c>
      <c r="AI11" s="68">
        <v>35081.3</v>
      </c>
      <c r="AJ11" s="69">
        <v>1.45</v>
      </c>
      <c r="AK11" s="69">
        <v>1.45</v>
      </c>
      <c r="AL11" s="68">
        <v>2</v>
      </c>
      <c r="AM11" s="68">
        <v>24621.3</v>
      </c>
      <c r="AN11" s="68">
        <v>17850.4</v>
      </c>
      <c r="AO11" s="68">
        <v>1.5</v>
      </c>
      <c r="AP11" s="68">
        <v>23825.1</v>
      </c>
      <c r="AQ11" s="69">
        <v>3</v>
      </c>
      <c r="AR11" s="69">
        <v>2.5</v>
      </c>
      <c r="AS11" s="68">
        <v>2.5</v>
      </c>
      <c r="AT11" s="68">
        <f>SUM(AS11*AU11)/AR11</f>
        <v>9306.7</v>
      </c>
      <c r="AU11" s="68">
        <v>9306.7</v>
      </c>
      <c r="AV11" s="68">
        <v>2.4</v>
      </c>
      <c r="AW11" s="68">
        <v>9694.4</v>
      </c>
      <c r="AX11" s="68">
        <v>1</v>
      </c>
      <c r="AY11" s="68">
        <v>17023.8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69">
        <v>47.73</v>
      </c>
      <c r="C12" s="69">
        <v>42.3</v>
      </c>
      <c r="D12" s="68">
        <v>41</v>
      </c>
      <c r="E12" s="68">
        <f t="shared" si="1"/>
        <v>17521.63593380615</v>
      </c>
      <c r="F12" s="68">
        <v>18077.2</v>
      </c>
      <c r="G12" s="68">
        <v>38.6</v>
      </c>
      <c r="H12" s="68">
        <v>20934.8</v>
      </c>
      <c r="I12" s="69">
        <v>1</v>
      </c>
      <c r="J12" s="68">
        <v>1</v>
      </c>
      <c r="K12" s="68">
        <v>33921.2</v>
      </c>
      <c r="L12" s="68">
        <v>53225</v>
      </c>
      <c r="M12" s="68">
        <v>1</v>
      </c>
      <c r="N12" s="68">
        <v>56866.7</v>
      </c>
      <c r="O12" s="69">
        <v>1</v>
      </c>
      <c r="P12" s="69">
        <v>1</v>
      </c>
      <c r="Q12" s="68">
        <v>1</v>
      </c>
      <c r="R12" s="68">
        <v>34473.8</v>
      </c>
      <c r="S12" s="68">
        <v>50133.7</v>
      </c>
      <c r="T12" s="68">
        <v>1</v>
      </c>
      <c r="U12" s="68">
        <v>54500</v>
      </c>
      <c r="V12" s="69">
        <v>21.73</v>
      </c>
      <c r="W12" s="69">
        <v>18.1</v>
      </c>
      <c r="X12" s="68">
        <v>15.5</v>
      </c>
      <c r="Y12" s="68">
        <f t="shared" si="2"/>
        <v>22594.803867403312</v>
      </c>
      <c r="Z12" s="68">
        <v>26384.9</v>
      </c>
      <c r="AA12" s="68">
        <v>14.8</v>
      </c>
      <c r="AB12" s="68">
        <v>31613.2</v>
      </c>
      <c r="AC12" s="69">
        <v>19.73</v>
      </c>
      <c r="AD12" s="69">
        <v>16.3</v>
      </c>
      <c r="AE12" s="68">
        <v>13.5</v>
      </c>
      <c r="AF12" s="68">
        <f t="shared" si="3"/>
        <v>22894.177914110427</v>
      </c>
      <c r="AG12" s="68">
        <v>27642.6</v>
      </c>
      <c r="AH12" s="68">
        <v>12.8</v>
      </c>
      <c r="AI12" s="68">
        <v>33279.3</v>
      </c>
      <c r="AJ12" s="69">
        <v>0</v>
      </c>
      <c r="AK12" s="69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9">
        <v>2.45</v>
      </c>
      <c r="AR12" s="69">
        <v>2.45</v>
      </c>
      <c r="AS12" s="68">
        <v>2</v>
      </c>
      <c r="AT12" s="68">
        <f>SUM(AS12*AU12)/AR12</f>
        <v>8112.244897959183</v>
      </c>
      <c r="AU12" s="68">
        <v>9937.5</v>
      </c>
      <c r="AV12" s="68">
        <v>1.9</v>
      </c>
      <c r="AW12" s="68">
        <v>10460.5</v>
      </c>
      <c r="AX12" s="68">
        <v>1</v>
      </c>
      <c r="AY12" s="68">
        <v>18459.4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69">
        <v>36.44</v>
      </c>
      <c r="C13" s="69">
        <v>24</v>
      </c>
      <c r="D13" s="68">
        <v>22.2</v>
      </c>
      <c r="E13" s="68">
        <f t="shared" si="1"/>
        <v>21949.695000000003</v>
      </c>
      <c r="F13" s="68">
        <v>23729.4</v>
      </c>
      <c r="G13" s="68">
        <v>20.8</v>
      </c>
      <c r="H13" s="68">
        <v>28010.8</v>
      </c>
      <c r="I13" s="69">
        <v>1</v>
      </c>
      <c r="J13" s="68">
        <v>1</v>
      </c>
      <c r="K13" s="68">
        <v>40441.2</v>
      </c>
      <c r="L13" s="68">
        <v>51300</v>
      </c>
      <c r="M13" s="68">
        <v>1</v>
      </c>
      <c r="N13" s="68">
        <v>52866.7</v>
      </c>
      <c r="O13" s="69">
        <v>1</v>
      </c>
      <c r="P13" s="69">
        <v>0.25</v>
      </c>
      <c r="Q13" s="68">
        <v>0.25</v>
      </c>
      <c r="R13" s="68">
        <v>36028</v>
      </c>
      <c r="S13" s="68">
        <v>49750</v>
      </c>
      <c r="T13" s="68">
        <v>0.3</v>
      </c>
      <c r="U13" s="68">
        <v>50000</v>
      </c>
      <c r="V13" s="69">
        <v>20.69</v>
      </c>
      <c r="W13" s="69">
        <v>13.9</v>
      </c>
      <c r="X13" s="68">
        <v>10.7</v>
      </c>
      <c r="Y13" s="68">
        <f t="shared" si="2"/>
        <v>23865.079856115106</v>
      </c>
      <c r="Z13" s="68">
        <v>31002.3</v>
      </c>
      <c r="AA13" s="68">
        <v>9.8</v>
      </c>
      <c r="AB13" s="68">
        <v>39379.3</v>
      </c>
      <c r="AC13" s="69">
        <v>18.5</v>
      </c>
      <c r="AD13" s="69">
        <v>11.9</v>
      </c>
      <c r="AE13" s="68">
        <v>8.3</v>
      </c>
      <c r="AF13" s="68">
        <f t="shared" si="3"/>
        <v>22418.78823529412</v>
      </c>
      <c r="AG13" s="68">
        <v>32142.6</v>
      </c>
      <c r="AH13" s="68">
        <v>8.2</v>
      </c>
      <c r="AI13" s="68">
        <v>36619.9</v>
      </c>
      <c r="AJ13" s="69">
        <v>0.22</v>
      </c>
      <c r="AK13" s="69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9">
        <v>1</v>
      </c>
      <c r="AR13" s="69">
        <v>1</v>
      </c>
      <c r="AS13" s="68">
        <v>1</v>
      </c>
      <c r="AT13" s="68">
        <f>SUM(AS13*AU13)/AR13</f>
        <v>8275</v>
      </c>
      <c r="AU13" s="68">
        <v>8275</v>
      </c>
      <c r="AV13" s="68">
        <v>1</v>
      </c>
      <c r="AW13" s="68">
        <v>8275</v>
      </c>
      <c r="AX13" s="68">
        <v>1.4</v>
      </c>
      <c r="AY13" s="68">
        <v>23360.7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69">
        <v>83.83</v>
      </c>
      <c r="C14" s="69">
        <v>35.6</v>
      </c>
      <c r="D14" s="68">
        <v>34.4</v>
      </c>
      <c r="E14" s="68">
        <f t="shared" si="1"/>
        <v>19264.289887640447</v>
      </c>
      <c r="F14" s="68">
        <v>19936.3</v>
      </c>
      <c r="G14" s="68">
        <v>32.8</v>
      </c>
      <c r="H14" s="68">
        <v>22294.5</v>
      </c>
      <c r="I14" s="69">
        <v>1</v>
      </c>
      <c r="J14" s="68">
        <v>1</v>
      </c>
      <c r="K14" s="68">
        <v>47976.7</v>
      </c>
      <c r="L14" s="68">
        <v>68108.3</v>
      </c>
      <c r="M14" s="68">
        <v>1</v>
      </c>
      <c r="N14" s="68">
        <v>71716.7</v>
      </c>
      <c r="O14" s="69">
        <v>1</v>
      </c>
      <c r="P14" s="69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39.08</v>
      </c>
      <c r="W14" s="69">
        <v>19.45</v>
      </c>
      <c r="X14" s="68">
        <v>15.2</v>
      </c>
      <c r="Y14" s="68">
        <f t="shared" si="2"/>
        <v>21232.641645244217</v>
      </c>
      <c r="Z14" s="68">
        <v>27169.4</v>
      </c>
      <c r="AA14" s="68">
        <v>14.1</v>
      </c>
      <c r="AB14" s="68">
        <v>32256.5</v>
      </c>
      <c r="AC14" s="69">
        <v>37.33</v>
      </c>
      <c r="AD14" s="69">
        <v>18.15</v>
      </c>
      <c r="AE14" s="68">
        <v>14.2</v>
      </c>
      <c r="AF14" s="68">
        <f t="shared" si="3"/>
        <v>22054.673278236914</v>
      </c>
      <c r="AG14" s="68">
        <v>28189.6</v>
      </c>
      <c r="AH14" s="68">
        <v>13.5</v>
      </c>
      <c r="AI14" s="68">
        <v>32016.7</v>
      </c>
      <c r="AJ14" s="69">
        <v>0</v>
      </c>
      <c r="AK14" s="69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9">
        <v>4</v>
      </c>
      <c r="AR14" s="69">
        <v>2</v>
      </c>
      <c r="AS14" s="68">
        <v>2</v>
      </c>
      <c r="AT14" s="68">
        <f>SUM(AS14*AU14)/AR14</f>
        <v>10312.5</v>
      </c>
      <c r="AU14" s="68">
        <v>10312.5</v>
      </c>
      <c r="AV14" s="68">
        <v>2</v>
      </c>
      <c r="AW14" s="68">
        <v>10312.5</v>
      </c>
      <c r="AX14" s="68">
        <v>1</v>
      </c>
      <c r="AY14" s="68">
        <v>12201.8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69">
        <v>33.53</v>
      </c>
      <c r="C15" s="69">
        <v>25.9</v>
      </c>
      <c r="D15" s="68">
        <v>24.6</v>
      </c>
      <c r="E15" s="68">
        <f t="shared" si="1"/>
        <v>18628.65868725869</v>
      </c>
      <c r="F15" s="68">
        <v>19613.1</v>
      </c>
      <c r="G15" s="68">
        <v>23.1</v>
      </c>
      <c r="H15" s="68">
        <v>20886.7</v>
      </c>
      <c r="I15" s="69">
        <v>1</v>
      </c>
      <c r="J15" s="68">
        <v>1</v>
      </c>
      <c r="K15" s="68">
        <v>37412.8</v>
      </c>
      <c r="L15" s="68">
        <v>50558.3</v>
      </c>
      <c r="M15" s="68">
        <v>1</v>
      </c>
      <c r="N15" s="68">
        <v>50558.3</v>
      </c>
      <c r="O15" s="69">
        <v>1</v>
      </c>
      <c r="P15" s="69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19.28</v>
      </c>
      <c r="W15" s="69">
        <v>16.25</v>
      </c>
      <c r="X15" s="68">
        <v>14.6</v>
      </c>
      <c r="Y15" s="68">
        <f t="shared" si="2"/>
        <v>20355.364923076922</v>
      </c>
      <c r="Z15" s="68">
        <v>22655.8</v>
      </c>
      <c r="AA15" s="68">
        <v>13.4</v>
      </c>
      <c r="AB15" s="68">
        <v>24684.7</v>
      </c>
      <c r="AC15" s="69">
        <v>18.03</v>
      </c>
      <c r="AD15" s="69">
        <v>15.2</v>
      </c>
      <c r="AE15" s="68">
        <v>12.6</v>
      </c>
      <c r="AF15" s="68">
        <f t="shared" si="3"/>
        <v>18629.348684210527</v>
      </c>
      <c r="AG15" s="68">
        <v>22473.5</v>
      </c>
      <c r="AH15" s="68">
        <v>12.2</v>
      </c>
      <c r="AI15" s="68">
        <v>23210.4</v>
      </c>
      <c r="AJ15" s="69">
        <v>0</v>
      </c>
      <c r="AK15" s="69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9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2</v>
      </c>
      <c r="AY15" s="68">
        <v>25636.3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69">
        <v>27.11</v>
      </c>
      <c r="C16" s="69">
        <v>24.05</v>
      </c>
      <c r="D16" s="68">
        <v>22</v>
      </c>
      <c r="E16" s="68">
        <f t="shared" si="1"/>
        <v>19080.357588357587</v>
      </c>
      <c r="F16" s="68">
        <v>20858.3</v>
      </c>
      <c r="G16" s="68">
        <v>21.2</v>
      </c>
      <c r="H16" s="68">
        <v>22774.4</v>
      </c>
      <c r="I16" s="69">
        <v>1</v>
      </c>
      <c r="J16" s="68">
        <v>1</v>
      </c>
      <c r="K16" s="68">
        <v>37607.4</v>
      </c>
      <c r="L16" s="68">
        <v>50791.7</v>
      </c>
      <c r="M16" s="68">
        <v>1</v>
      </c>
      <c r="N16" s="68">
        <v>53300</v>
      </c>
      <c r="O16" s="69">
        <v>1</v>
      </c>
      <c r="P16" s="69">
        <v>1</v>
      </c>
      <c r="Q16" s="68">
        <v>1</v>
      </c>
      <c r="R16" s="68">
        <v>29863.6</v>
      </c>
      <c r="S16" s="68">
        <v>42000</v>
      </c>
      <c r="T16" s="68">
        <v>1</v>
      </c>
      <c r="U16" s="68">
        <v>42541.7</v>
      </c>
      <c r="V16" s="69">
        <v>12.86</v>
      </c>
      <c r="W16" s="69">
        <v>10.05</v>
      </c>
      <c r="X16" s="68">
        <v>8</v>
      </c>
      <c r="Y16" s="68">
        <f t="shared" si="2"/>
        <v>22742.925373134327</v>
      </c>
      <c r="Z16" s="68">
        <v>28570.8</v>
      </c>
      <c r="AA16" s="68">
        <v>7.7</v>
      </c>
      <c r="AB16" s="68">
        <v>32396.1</v>
      </c>
      <c r="AC16" s="69">
        <v>10.31</v>
      </c>
      <c r="AD16" s="69">
        <v>9.15</v>
      </c>
      <c r="AE16" s="68">
        <v>7</v>
      </c>
      <c r="AF16" s="68">
        <f t="shared" si="3"/>
        <v>21699.464480874318</v>
      </c>
      <c r="AG16" s="68">
        <v>28364.3</v>
      </c>
      <c r="AH16" s="68">
        <v>6.7</v>
      </c>
      <c r="AI16" s="68">
        <v>32302.2</v>
      </c>
      <c r="AJ16" s="69">
        <v>0</v>
      </c>
      <c r="AK16" s="69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9">
        <v>1.3</v>
      </c>
      <c r="AR16" s="69">
        <v>1.3</v>
      </c>
      <c r="AS16" s="68">
        <v>1</v>
      </c>
      <c r="AT16" s="68">
        <f>SUM(AS16*AU16)/AR16</f>
        <v>9198.692307692307</v>
      </c>
      <c r="AU16" s="68">
        <v>11958.3</v>
      </c>
      <c r="AV16" s="68">
        <v>1</v>
      </c>
      <c r="AW16" s="68">
        <v>11958.3</v>
      </c>
      <c r="AX16" s="68">
        <v>0</v>
      </c>
      <c r="AY16" s="68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69">
        <v>0</v>
      </c>
      <c r="C17" s="69">
        <v>15</v>
      </c>
      <c r="D17" s="68">
        <v>14.1</v>
      </c>
      <c r="E17" s="68">
        <f t="shared" si="1"/>
        <v>17770.042</v>
      </c>
      <c r="F17" s="68">
        <v>18904.3</v>
      </c>
      <c r="G17" s="68">
        <v>13.3</v>
      </c>
      <c r="H17" s="68">
        <v>21673.6</v>
      </c>
      <c r="I17" s="69">
        <v>0.7</v>
      </c>
      <c r="J17" s="68">
        <v>0.7</v>
      </c>
      <c r="K17" s="68">
        <v>31810.5</v>
      </c>
      <c r="L17" s="68">
        <v>38166.7</v>
      </c>
      <c r="M17" s="68">
        <v>0.7</v>
      </c>
      <c r="N17" s="68">
        <v>38619</v>
      </c>
      <c r="O17" s="69">
        <v>0.5</v>
      </c>
      <c r="P17" s="6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9">
        <v>0</v>
      </c>
      <c r="W17" s="69">
        <v>7</v>
      </c>
      <c r="X17" s="68">
        <v>6.5</v>
      </c>
      <c r="Y17" s="68">
        <f t="shared" si="2"/>
        <v>23247.62142857143</v>
      </c>
      <c r="Z17" s="68">
        <v>25035.9</v>
      </c>
      <c r="AA17" s="68">
        <v>5.9</v>
      </c>
      <c r="AB17" s="68">
        <v>31207.6</v>
      </c>
      <c r="AC17" s="69">
        <v>0</v>
      </c>
      <c r="AD17" s="69">
        <v>7.3</v>
      </c>
      <c r="AE17" s="68">
        <v>5.8</v>
      </c>
      <c r="AF17" s="68">
        <f t="shared" si="3"/>
        <v>19874.45479452055</v>
      </c>
      <c r="AG17" s="68">
        <v>25014.4</v>
      </c>
      <c r="AH17" s="68">
        <v>5.6</v>
      </c>
      <c r="AI17" s="68">
        <v>29450.9</v>
      </c>
      <c r="AJ17" s="69">
        <v>0</v>
      </c>
      <c r="AK17" s="69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9">
        <v>0</v>
      </c>
      <c r="AR17" s="69">
        <v>1.3</v>
      </c>
      <c r="AS17" s="68">
        <v>1.3</v>
      </c>
      <c r="AT17" s="68">
        <f>SUM(AS17*AU17)/AR17</f>
        <v>8814.1</v>
      </c>
      <c r="AU17" s="68">
        <v>8814.1</v>
      </c>
      <c r="AV17" s="68">
        <v>1.3</v>
      </c>
      <c r="AW17" s="68">
        <v>8814.1</v>
      </c>
      <c r="AX17" s="68">
        <v>0</v>
      </c>
      <c r="AY17" s="68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69">
        <v>0</v>
      </c>
      <c r="C18" s="69">
        <v>18.95</v>
      </c>
      <c r="D18" s="68">
        <v>17.4</v>
      </c>
      <c r="E18" s="68">
        <f t="shared" si="1"/>
        <v>17129.312928759893</v>
      </c>
      <c r="F18" s="68">
        <v>18655.2</v>
      </c>
      <c r="G18" s="68">
        <v>17.3</v>
      </c>
      <c r="H18" s="68">
        <v>20087.2</v>
      </c>
      <c r="I18" s="69">
        <v>0.7</v>
      </c>
      <c r="J18" s="68">
        <v>0.7</v>
      </c>
      <c r="K18" s="68">
        <v>57524.3</v>
      </c>
      <c r="L18" s="68">
        <v>67381</v>
      </c>
      <c r="M18" s="68">
        <v>0.7</v>
      </c>
      <c r="N18" s="68">
        <v>67381</v>
      </c>
      <c r="O18" s="69">
        <v>0.5</v>
      </c>
      <c r="P18" s="69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0</v>
      </c>
      <c r="W18" s="69">
        <v>7.75</v>
      </c>
      <c r="X18" s="68">
        <v>6</v>
      </c>
      <c r="Y18" s="68">
        <f t="shared" si="2"/>
        <v>21919.354838709678</v>
      </c>
      <c r="Z18" s="68">
        <v>28312.5</v>
      </c>
      <c r="AA18" s="68">
        <v>6</v>
      </c>
      <c r="AB18" s="68">
        <v>32130.6</v>
      </c>
      <c r="AC18" s="69">
        <v>0</v>
      </c>
      <c r="AD18" s="69">
        <v>7.75</v>
      </c>
      <c r="AE18" s="68">
        <v>6</v>
      </c>
      <c r="AF18" s="68">
        <f t="shared" si="3"/>
        <v>21919.354838709678</v>
      </c>
      <c r="AG18" s="68">
        <v>28312.5</v>
      </c>
      <c r="AH18" s="68">
        <v>6</v>
      </c>
      <c r="AI18" s="68">
        <v>32130.6</v>
      </c>
      <c r="AJ18" s="69">
        <v>0.5</v>
      </c>
      <c r="AK18" s="69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9">
        <v>0</v>
      </c>
      <c r="AR18" s="69">
        <v>0.7</v>
      </c>
      <c r="AS18" s="68">
        <v>0.7</v>
      </c>
      <c r="AT18" s="68">
        <f>SUM(AS18*AU18)/AR18</f>
        <v>9154.8</v>
      </c>
      <c r="AU18" s="68">
        <v>9154.8</v>
      </c>
      <c r="AV18" s="68">
        <v>0.7</v>
      </c>
      <c r="AW18" s="68">
        <v>9154.8</v>
      </c>
      <c r="AX18" s="68">
        <v>0</v>
      </c>
      <c r="AY18" s="68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2">
        <v>12.02</v>
      </c>
      <c r="C19" s="73">
        <v>10.5</v>
      </c>
      <c r="D19" s="70">
        <v>11</v>
      </c>
      <c r="E19" s="68">
        <f t="shared" si="1"/>
        <v>14699.98095238095</v>
      </c>
      <c r="F19" s="70">
        <v>14031.8</v>
      </c>
      <c r="G19" s="74">
        <v>10.9</v>
      </c>
      <c r="H19" s="74">
        <v>14594</v>
      </c>
      <c r="I19" s="73">
        <v>1</v>
      </c>
      <c r="J19" s="70">
        <v>1</v>
      </c>
      <c r="K19" s="71">
        <v>33646.7</v>
      </c>
      <c r="L19" s="70">
        <v>40191.7</v>
      </c>
      <c r="M19" s="71">
        <v>1</v>
      </c>
      <c r="N19" s="70">
        <v>41058.3</v>
      </c>
      <c r="O19" s="72">
        <v>0.25</v>
      </c>
      <c r="P19" s="72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2">
        <v>1.22</v>
      </c>
      <c r="W19" s="73">
        <v>1.05</v>
      </c>
      <c r="X19" s="70">
        <v>1</v>
      </c>
      <c r="Y19" s="68">
        <f t="shared" si="2"/>
        <v>26976.190476190473</v>
      </c>
      <c r="Z19" s="70">
        <v>28325</v>
      </c>
      <c r="AA19" s="71">
        <v>1</v>
      </c>
      <c r="AB19" s="70">
        <v>32183.3</v>
      </c>
      <c r="AC19" s="72">
        <v>1.22</v>
      </c>
      <c r="AD19" s="73">
        <v>1.05</v>
      </c>
      <c r="AE19" s="70">
        <v>1</v>
      </c>
      <c r="AF19" s="68">
        <f t="shared" si="3"/>
        <v>26976.190476190473</v>
      </c>
      <c r="AG19" s="70">
        <v>28325</v>
      </c>
      <c r="AH19" s="71">
        <v>1</v>
      </c>
      <c r="AI19" s="70">
        <v>32183.3</v>
      </c>
      <c r="AJ19" s="72">
        <v>0</v>
      </c>
      <c r="AK19" s="72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6">
        <v>1</v>
      </c>
      <c r="AR19" s="76">
        <v>1</v>
      </c>
      <c r="AS19" s="74">
        <v>1</v>
      </c>
      <c r="AT19" s="68">
        <f>SUM(AS19*AU19)/AR19</f>
        <v>13300</v>
      </c>
      <c r="AU19" s="74">
        <v>13300</v>
      </c>
      <c r="AV19" s="74">
        <v>1</v>
      </c>
      <c r="AW19" s="74">
        <v>13300</v>
      </c>
      <c r="AX19" s="70">
        <v>0</v>
      </c>
      <c r="AY19" s="7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1" t="s">
        <v>4</v>
      </c>
      <c r="B20" s="45">
        <f>SUM(B9:B19)</f>
        <v>494.66999999999996</v>
      </c>
      <c r="C20" s="45">
        <f>SUM(C9:C19)</f>
        <v>412.45</v>
      </c>
      <c r="D20" s="46">
        <f>SUM(D9:D19)</f>
        <v>388</v>
      </c>
      <c r="E20" s="46">
        <f>SUM(E9*C9+E10*C10+E11*C11+E12*C12+E13*C13+E14*C14+E15*C15+E16*C16+E17*C17+E18*C18+E19*C19)/C20</f>
        <v>19337.070408534364</v>
      </c>
      <c r="F20" s="46">
        <f>SUM(F9*D9+F10*D10+F11*D11+F12*D12+F13*D13+F14*D14+F15*D15+F16*D16+F17*D17+F18*D18+F19*D19)/D20</f>
        <v>20555.604871134015</v>
      </c>
      <c r="G20" s="46">
        <f>SUM(G9:G19)</f>
        <v>368</v>
      </c>
      <c r="H20" s="46">
        <f>SUM(H9*G9+H10*G10+H11*G11+H12*G12+H13*G13+H14*G14+H15*G15+H16*G16+H17*G17+H18*G18+H19*G19)/G20</f>
        <v>22768.112364130433</v>
      </c>
      <c r="I20" s="45">
        <f>SUM(I9:I19)</f>
        <v>10.399999999999999</v>
      </c>
      <c r="J20" s="46">
        <f>SUM(J9:J19)</f>
        <v>10.399999999999999</v>
      </c>
      <c r="K20" s="46">
        <f>SUM(K9*I9+K10*I10+K11*I11+K12*I12+K13*I13+K14*I14+K15*I15+K16*I16+K17*I17+K18*I18+K19*I19)/I20</f>
        <v>43526.89038461539</v>
      </c>
      <c r="L20" s="46">
        <f>SUM(L9*J9+L10*J10+L11*J11+L12*J12+L13*J13+L14*J14+L15*J15+L16*J16+L17*J17+L18*J18+L19*J19)/J20</f>
        <v>53285.26826923078</v>
      </c>
      <c r="M20" s="46">
        <f>SUM(M9:M19)</f>
        <v>10.399999999999999</v>
      </c>
      <c r="N20" s="46">
        <f>SUM(N9+N10+N11+N12+N13+N14+N15+N16+N17*M17+N18*M18+N19)/M20</f>
        <v>55415.06730769232</v>
      </c>
      <c r="O20" s="45">
        <f>SUM(O9:O19)</f>
        <v>16.35</v>
      </c>
      <c r="P20" s="45">
        <f>SUM(P9:P19)</f>
        <v>9.8</v>
      </c>
      <c r="Q20" s="46">
        <f>SUM(Q9:Q19)</f>
        <v>10.55</v>
      </c>
      <c r="R20" s="46">
        <f>SUM(R9*P9+R10*P10+R11*P11+R12*P12+R13*P13+R14*P14+R15*P15+R16*P16+R17*P17+R18*P18+R19*P19)/P20</f>
        <v>31495.753571428566</v>
      </c>
      <c r="S20" s="46">
        <f>SUM(S9*Q9+S10*Q10+S11*Q11+S12*Q12+S13*Q13+S14*Q14+S15*Q15+S16*Q16+S17*Q17+S18*Q18+S19*Q19)/Q20</f>
        <v>44354.309952606636</v>
      </c>
      <c r="T20" s="46">
        <f>SUM(T9:T19)</f>
        <v>9.5</v>
      </c>
      <c r="U20" s="46">
        <f>SUM(U9*T9+U10*T10+U11*T11+U12*T12+U13*T13+U14*T14+U15*T15+U16*T16+U17*T17+U18*T18+U19*T19)/T20</f>
        <v>50418.43157894737</v>
      </c>
      <c r="V20" s="45">
        <f>SUM(V9:V19)</f>
        <v>254.1</v>
      </c>
      <c r="W20" s="45">
        <f>SUM(W9:W19)</f>
        <v>216.25000000000003</v>
      </c>
      <c r="X20" s="46">
        <f>SUM(X9:X19)</f>
        <v>181.69999999999996</v>
      </c>
      <c r="Y20" s="46">
        <f>SUM(Y9*W9+Y10*W10+Y11*W11+Y12*W12+Y13*W13+Y14*W14+Y15*W15+Y16*W16+Y17*W17+Y18*W18+Y19*W19)/W20</f>
        <v>22648.701641618492</v>
      </c>
      <c r="Z20" s="46">
        <f>SUM(Z9*X9+Z10*X10+Z11*X11+Z12*X12+Z13*X13+Z14*X14+Z15*X15+Z16*X16+Z17*X17+Z18*X18+Z19*X19)/X20</f>
        <v>26955.320473307653</v>
      </c>
      <c r="AA20" s="46">
        <f>SUM(AA9:AA19)</f>
        <v>170.29999999999998</v>
      </c>
      <c r="AB20" s="46">
        <f>SUM(AB9*AA9+AB10*AA10+AB11*AA11+AB12*AA12+AB13*AA13+AB14*AA14+AB15*AA15+AB16*AA16+AB17*AA17+AB18*AA18+AB19*AA19)/AA20</f>
        <v>30946.436758661188</v>
      </c>
      <c r="AC20" s="45">
        <f>SUM(AC9:AC19)</f>
        <v>227.51</v>
      </c>
      <c r="AD20" s="45">
        <f>SUM(AD9:AD19)</f>
        <v>200.25000000000003</v>
      </c>
      <c r="AE20" s="46">
        <f>SUM(AE9:AE19)</f>
        <v>164.1</v>
      </c>
      <c r="AF20" s="46">
        <f>SUM(AF9*AD9+AF10*AD10+AF11*AD11+AF12*AD12+AF13*AD13+AF14*AD14+AF15*AD15+AF16*AD16+AF17*AD17+AF18*AD18+AF19*AD19)/AD20</f>
        <v>22521.097128589263</v>
      </c>
      <c r="AG20" s="46">
        <f>SUM(AG9*AE9+AG10*AE10+AG11*AE11+AG12*AE12+AG13*AE13+AG14*AE14+AG15*AE15+AG16*AE16+AG17*AE17+AG18*AE18+AG19*AE19)/AE20</f>
        <v>27482.326020719076</v>
      </c>
      <c r="AH20" s="46">
        <f>SUM(AH9:AH19)</f>
        <v>155.39999999999998</v>
      </c>
      <c r="AI20" s="46">
        <f>SUM(AI9*AH9+AI10*AH10+AI11*AH11+AI12*AH12+AI13*AH13+AI14*AH14+AI15*AH15+AI16*AH16+AI17*AH17+AI18*AH18+AI19*AH19)/AH20</f>
        <v>31104.84253539254</v>
      </c>
      <c r="AJ20" s="45">
        <f>SUM(AJ9:AJ19)</f>
        <v>4.17</v>
      </c>
      <c r="AK20" s="45">
        <f>SUM(AK9:AK19)</f>
        <v>1.45</v>
      </c>
      <c r="AL20" s="46">
        <f>SUM(AL9:AL19)</f>
        <v>2</v>
      </c>
      <c r="AM20" s="46">
        <f>SUM(AM9*AK9+AM10*AK10+AM11*AK11+AM12*AK12+AM13*AK13+AM14*AK14+AM15*AK15+AM16*AK16+AM17*AK17+AM18*AK18+AM19*AK19)/AK20</f>
        <v>24621.299999999996</v>
      </c>
      <c r="AN20" s="46">
        <f>SUM(AN9*AL9+AN10*AL10+AN11*AL11+AN12*AL12+AN13*AL13+AN14*AL14+AN15*AL15+AN16*AL16+AN17*AL17+AN18*AL18+AN19*AL19)/AL20</f>
        <v>17850.4</v>
      </c>
      <c r="AO20" s="46">
        <f>SUM(AO9:AO19)</f>
        <v>1.5</v>
      </c>
      <c r="AP20" s="46">
        <f>SUM(AP9*AO9+AP10*AO10+AP11*AO11+AP12*AO12+AP13*AO13+AP14*AO14+AP15*AO15+AP16*AO16+AP17*AO17+AP18*AO18+AP19*AO19)/AO20</f>
        <v>23825.099999999995</v>
      </c>
      <c r="AQ20" s="45">
        <f>SUM(AQ9:AQ19)</f>
        <v>15.05</v>
      </c>
      <c r="AR20" s="45">
        <f>SUM(AR9:AR19)</f>
        <v>14.5</v>
      </c>
      <c r="AS20" s="46">
        <f>SUM(AS9:AS19)</f>
        <v>13.5</v>
      </c>
      <c r="AT20" s="46">
        <f>SUM(AT10*AR10+AT11*AR11+AT12*AR12+AT13*AR13+AT14*AR14+AT16*AR16+AT17*AR17+AT18*AR18+AT19*AR19)/AR20</f>
        <v>9267.251034482759</v>
      </c>
      <c r="AU20" s="46">
        <f>SUM(AU10*AS10+AU11*AS11+AU12*AS12+AU13*AS13+AU14*AS14+AU16*AS16+AU17*AS17+AU18*AS18+AU19*AS19)/AS20</f>
        <v>9953.714074074074</v>
      </c>
      <c r="AV20" s="46">
        <f>SUM(AV9:AV19)</f>
        <v>13.3</v>
      </c>
      <c r="AW20" s="46">
        <f>SUM(AW10*AV10+AW11*AV11+AW12*AV12+AW13*AV13+AW14*AV14+AW16*AV16+AW17*AV17+AW18*AV18+AW19)/AV20</f>
        <v>10103.375939849626</v>
      </c>
      <c r="AX20" s="46">
        <f>SUM(AX9:AX19)</f>
        <v>8.1</v>
      </c>
      <c r="AY20" s="46">
        <f>SUM(AY9*AX9+AY10*AX10+AY11*AX11+AY12*AX12+AY13*AX13+AY14*AX14+AY15*AX15+AY16*AX16+AY17*AX17+AY18*AX18+AY19*AX19)/AX20</f>
        <v>22545.83580246914</v>
      </c>
      <c r="AZ20" s="33">
        <f aca="true" t="shared" si="4" ref="AZ20:BF20">SUM(AZ9:AZ19)</f>
        <v>0</v>
      </c>
      <c r="BA20" s="33">
        <f t="shared" si="4"/>
        <v>0</v>
      </c>
      <c r="BB20" s="33">
        <f t="shared" si="4"/>
        <v>0</v>
      </c>
      <c r="BC20" s="33">
        <f t="shared" si="4"/>
        <v>0</v>
      </c>
      <c r="BD20" s="33">
        <f t="shared" si="4"/>
        <v>0</v>
      </c>
      <c r="BE20" s="33">
        <f t="shared" si="4"/>
        <v>0</v>
      </c>
      <c r="BF20" s="34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4" t="s">
        <v>49</v>
      </c>
      <c r="C22" s="54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5:A7"/>
    <mergeCell ref="E6:F6"/>
    <mergeCell ref="W6:W7"/>
    <mergeCell ref="J6:J7"/>
    <mergeCell ref="B6:B7"/>
    <mergeCell ref="D6:D7"/>
    <mergeCell ref="I6:I7"/>
    <mergeCell ref="G6:H6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X5:AY5"/>
    <mergeCell ref="AJ5:AP5"/>
    <mergeCell ref="AL6:AL7"/>
    <mergeCell ref="AM6:AN6"/>
    <mergeCell ref="AO6:AP6"/>
    <mergeCell ref="AX6:AX7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6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23" sqref="Y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4" t="s">
        <v>21</v>
      </c>
      <c r="S1" s="104"/>
      <c r="Y1" s="104" t="s">
        <v>21</v>
      </c>
      <c r="Z1" s="104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58.5" customHeight="1">
      <c r="A5" s="109" t="s">
        <v>9</v>
      </c>
      <c r="B5" s="105" t="s">
        <v>20</v>
      </c>
      <c r="C5" s="106"/>
      <c r="D5" s="106"/>
      <c r="E5" s="106"/>
      <c r="F5" s="106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84" t="s">
        <v>74</v>
      </c>
      <c r="AP5" s="84"/>
      <c r="AQ5" s="99" t="s">
        <v>43</v>
      </c>
      <c r="AR5" s="100"/>
      <c r="AS5" s="100"/>
      <c r="AT5" s="100"/>
      <c r="AU5" s="100"/>
      <c r="AV5" s="100"/>
      <c r="AW5" s="101"/>
    </row>
    <row r="6" spans="1:49" ht="193.5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96" t="s">
        <v>85</v>
      </c>
      <c r="L6" s="96"/>
      <c r="M6" s="84" t="s">
        <v>25</v>
      </c>
      <c r="N6" s="84" t="s">
        <v>26</v>
      </c>
      <c r="O6" s="84" t="s">
        <v>12</v>
      </c>
      <c r="P6" s="84" t="s">
        <v>28</v>
      </c>
      <c r="Q6" s="84"/>
      <c r="R6" s="96" t="s">
        <v>85</v>
      </c>
      <c r="S6" s="96"/>
      <c r="T6" s="84" t="s">
        <v>25</v>
      </c>
      <c r="U6" s="84" t="s">
        <v>26</v>
      </c>
      <c r="V6" s="84" t="s">
        <v>12</v>
      </c>
      <c r="W6" s="84" t="s">
        <v>28</v>
      </c>
      <c r="X6" s="84"/>
      <c r="Y6" s="96" t="s">
        <v>85</v>
      </c>
      <c r="Z6" s="96"/>
      <c r="AA6" s="84" t="s">
        <v>25</v>
      </c>
      <c r="AB6" s="84" t="s">
        <v>26</v>
      </c>
      <c r="AC6" s="84" t="s">
        <v>12</v>
      </c>
      <c r="AD6" s="84" t="s">
        <v>28</v>
      </c>
      <c r="AE6" s="84"/>
      <c r="AF6" s="96" t="s">
        <v>85</v>
      </c>
      <c r="AG6" s="96"/>
      <c r="AH6" s="102" t="s">
        <v>25</v>
      </c>
      <c r="AI6" s="102" t="s">
        <v>26</v>
      </c>
      <c r="AJ6" s="102" t="s">
        <v>12</v>
      </c>
      <c r="AK6" s="99" t="s">
        <v>28</v>
      </c>
      <c r="AL6" s="101"/>
      <c r="AM6" s="96" t="s">
        <v>85</v>
      </c>
      <c r="AN6" s="96"/>
      <c r="AO6" s="84" t="s">
        <v>7</v>
      </c>
      <c r="AP6" s="84" t="s">
        <v>8</v>
      </c>
      <c r="AQ6" s="102" t="s">
        <v>25</v>
      </c>
      <c r="AR6" s="102" t="s">
        <v>26</v>
      </c>
      <c r="AS6" s="84" t="s">
        <v>12</v>
      </c>
      <c r="AT6" s="84" t="s">
        <v>28</v>
      </c>
      <c r="AU6" s="84"/>
      <c r="AV6" s="84" t="s">
        <v>73</v>
      </c>
      <c r="AW6" s="84"/>
    </row>
    <row r="7" spans="1:49" s="10" customFormat="1" ht="60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" t="s">
        <v>2</v>
      </c>
      <c r="L7" s="8" t="s">
        <v>11</v>
      </c>
      <c r="M7" s="84"/>
      <c r="N7" s="84"/>
      <c r="O7" s="84"/>
      <c r="P7" s="8" t="s">
        <v>27</v>
      </c>
      <c r="Q7" s="8" t="s">
        <v>3</v>
      </c>
      <c r="R7" s="8" t="s">
        <v>19</v>
      </c>
      <c r="S7" s="8" t="s">
        <v>8</v>
      </c>
      <c r="T7" s="84"/>
      <c r="U7" s="84"/>
      <c r="V7" s="84"/>
      <c r="W7" s="8" t="s">
        <v>27</v>
      </c>
      <c r="X7" s="8" t="s">
        <v>3</v>
      </c>
      <c r="Y7" s="8" t="s">
        <v>2</v>
      </c>
      <c r="Z7" s="8" t="s">
        <v>11</v>
      </c>
      <c r="AA7" s="84"/>
      <c r="AB7" s="84"/>
      <c r="AC7" s="84"/>
      <c r="AD7" s="8" t="s">
        <v>27</v>
      </c>
      <c r="AE7" s="8" t="s">
        <v>3</v>
      </c>
      <c r="AF7" s="8" t="s">
        <v>2</v>
      </c>
      <c r="AG7" s="8" t="s">
        <v>10</v>
      </c>
      <c r="AH7" s="103"/>
      <c r="AI7" s="103"/>
      <c r="AJ7" s="103"/>
      <c r="AK7" s="38" t="s">
        <v>27</v>
      </c>
      <c r="AL7" s="38" t="s">
        <v>3</v>
      </c>
      <c r="AM7" s="38" t="s">
        <v>2</v>
      </c>
      <c r="AN7" s="38" t="s">
        <v>10</v>
      </c>
      <c r="AO7" s="84"/>
      <c r="AP7" s="84"/>
      <c r="AQ7" s="103"/>
      <c r="AR7" s="103"/>
      <c r="AS7" s="84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7">
        <v>27.25</v>
      </c>
      <c r="C9" s="47">
        <v>23.45</v>
      </c>
      <c r="D9" s="48">
        <v>24.6</v>
      </c>
      <c r="E9" s="48">
        <f>SUM(D9*F9)/C9</f>
        <v>16518.5066098081</v>
      </c>
      <c r="F9" s="48">
        <v>15746.3</v>
      </c>
      <c r="G9" s="48">
        <v>1</v>
      </c>
      <c r="H9" s="48">
        <v>1</v>
      </c>
      <c r="I9" s="48">
        <v>29283.3</v>
      </c>
      <c r="J9" s="48">
        <v>29283.3</v>
      </c>
      <c r="K9" s="48">
        <v>1</v>
      </c>
      <c r="L9" s="48">
        <v>29283.3</v>
      </c>
      <c r="M9" s="47">
        <v>0</v>
      </c>
      <c r="N9" s="47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7">
        <v>11.75</v>
      </c>
      <c r="U9" s="47">
        <v>9.4</v>
      </c>
      <c r="V9" s="48">
        <v>10.1</v>
      </c>
      <c r="W9" s="48">
        <f>SUM(V9*X9)/U9</f>
        <v>25012.435106382978</v>
      </c>
      <c r="X9" s="48">
        <v>23278.9</v>
      </c>
      <c r="Y9" s="48">
        <v>9</v>
      </c>
      <c r="Z9" s="48">
        <v>26124.1</v>
      </c>
      <c r="AA9" s="47">
        <v>7.75</v>
      </c>
      <c r="AB9" s="47">
        <v>6.85</v>
      </c>
      <c r="AC9" s="48">
        <v>7</v>
      </c>
      <c r="AD9" s="48">
        <f>SUM(AC9*AE9)/AB9</f>
        <v>23886.861313868616</v>
      </c>
      <c r="AE9" s="48">
        <v>23375</v>
      </c>
      <c r="AF9" s="48">
        <v>6.6</v>
      </c>
      <c r="AG9" s="48">
        <v>24791.7</v>
      </c>
      <c r="AH9" s="47">
        <v>5</v>
      </c>
      <c r="AI9" s="47">
        <v>4.9</v>
      </c>
      <c r="AJ9" s="48">
        <v>4.9</v>
      </c>
      <c r="AK9" s="48">
        <f>SUM(AJ9*AL9)/AI9</f>
        <v>9496.6</v>
      </c>
      <c r="AL9" s="48">
        <v>9496.6</v>
      </c>
      <c r="AM9" s="48">
        <v>4.9</v>
      </c>
      <c r="AN9" s="48">
        <v>9496.6</v>
      </c>
      <c r="AO9" s="48">
        <v>1</v>
      </c>
      <c r="AP9" s="48">
        <v>27030.6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</row>
    <row r="10" spans="1:49" s="12" customFormat="1" ht="19.5" customHeight="1">
      <c r="A10" s="27" t="s">
        <v>68</v>
      </c>
      <c r="B10" s="47">
        <v>41</v>
      </c>
      <c r="C10" s="47">
        <v>36.45</v>
      </c>
      <c r="D10" s="48">
        <v>37.8</v>
      </c>
      <c r="E10" s="48">
        <f aca="true" t="shared" si="1" ref="E10:E22">SUM(D10*F10)/C10</f>
        <v>17760.399999999994</v>
      </c>
      <c r="F10" s="48">
        <v>17126.1</v>
      </c>
      <c r="G10" s="48">
        <v>1</v>
      </c>
      <c r="H10" s="48">
        <v>1</v>
      </c>
      <c r="I10" s="48">
        <v>29725</v>
      </c>
      <c r="J10" s="48">
        <v>29725</v>
      </c>
      <c r="K10" s="48">
        <v>1</v>
      </c>
      <c r="L10" s="48">
        <v>29725</v>
      </c>
      <c r="M10" s="47">
        <v>0</v>
      </c>
      <c r="N10" s="47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18</v>
      </c>
      <c r="U10" s="47">
        <v>17.6</v>
      </c>
      <c r="V10" s="48">
        <v>18.6</v>
      </c>
      <c r="W10" s="48">
        <f aca="true" t="shared" si="2" ref="W10:W22">SUM(V10*X10)/U10</f>
        <v>24976.840909090908</v>
      </c>
      <c r="X10" s="48">
        <v>23634</v>
      </c>
      <c r="Y10" s="48">
        <v>17.7</v>
      </c>
      <c r="Z10" s="48">
        <v>24835.7</v>
      </c>
      <c r="AA10" s="47">
        <v>12</v>
      </c>
      <c r="AB10" s="47">
        <v>12</v>
      </c>
      <c r="AC10" s="48">
        <v>13</v>
      </c>
      <c r="AD10" s="48">
        <f aca="true" t="shared" si="3" ref="AD10:AD22">SUM(AC10*AE10)/AB10</f>
        <v>25679.116666666665</v>
      </c>
      <c r="AE10" s="48">
        <v>23703.8</v>
      </c>
      <c r="AF10" s="48">
        <v>12.4</v>
      </c>
      <c r="AG10" s="48">
        <v>24850.8</v>
      </c>
      <c r="AH10" s="47">
        <v>8</v>
      </c>
      <c r="AI10" s="47">
        <v>7.75</v>
      </c>
      <c r="AJ10" s="48">
        <v>7.8</v>
      </c>
      <c r="AK10" s="48">
        <f>SUM(AJ10*AL10)/AI10</f>
        <v>9138.68129032258</v>
      </c>
      <c r="AL10" s="48">
        <v>9080.1</v>
      </c>
      <c r="AM10" s="48">
        <v>7.7</v>
      </c>
      <c r="AN10" s="48">
        <v>9198.1</v>
      </c>
      <c r="AO10" s="48">
        <v>1</v>
      </c>
      <c r="AP10" s="48">
        <v>23381.3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</row>
    <row r="11" spans="1:49" s="12" customFormat="1" ht="19.5" customHeight="1">
      <c r="A11" s="27" t="s">
        <v>69</v>
      </c>
      <c r="B11" s="47">
        <v>29.6</v>
      </c>
      <c r="C11" s="47">
        <v>24.9</v>
      </c>
      <c r="D11" s="48">
        <v>25.2</v>
      </c>
      <c r="E11" s="48">
        <f t="shared" si="1"/>
        <v>15706.785542168675</v>
      </c>
      <c r="F11" s="48">
        <v>15519.8</v>
      </c>
      <c r="G11" s="48">
        <v>0.8</v>
      </c>
      <c r="H11" s="48">
        <v>0.8</v>
      </c>
      <c r="I11" s="48">
        <v>30312.5</v>
      </c>
      <c r="J11" s="48">
        <v>30312.5</v>
      </c>
      <c r="K11" s="48">
        <v>0.8</v>
      </c>
      <c r="L11" s="48">
        <v>30312.5</v>
      </c>
      <c r="M11" s="47">
        <v>0</v>
      </c>
      <c r="N11" s="47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11.55</v>
      </c>
      <c r="U11" s="47">
        <v>9.8</v>
      </c>
      <c r="V11" s="48">
        <v>10.1</v>
      </c>
      <c r="W11" s="48">
        <f t="shared" si="2"/>
        <v>23580.820408163265</v>
      </c>
      <c r="X11" s="48">
        <v>22880.4</v>
      </c>
      <c r="Y11" s="48">
        <v>9.5</v>
      </c>
      <c r="Z11" s="48">
        <v>23379.8</v>
      </c>
      <c r="AA11" s="47">
        <v>7.8</v>
      </c>
      <c r="AB11" s="47">
        <v>7.55</v>
      </c>
      <c r="AC11" s="48">
        <v>8.1</v>
      </c>
      <c r="AD11" s="48">
        <f t="shared" si="3"/>
        <v>22486.78013245033</v>
      </c>
      <c r="AE11" s="48">
        <v>20959.9</v>
      </c>
      <c r="AF11" s="48">
        <v>7.5</v>
      </c>
      <c r="AG11" s="48">
        <v>22636.7</v>
      </c>
      <c r="AH11" s="47">
        <v>6.05</v>
      </c>
      <c r="AI11" s="47">
        <v>4.9</v>
      </c>
      <c r="AJ11" s="48">
        <v>4.8</v>
      </c>
      <c r="AK11" s="48">
        <f>SUM(AJ11*AL11)/AI11</f>
        <v>10095.28163265306</v>
      </c>
      <c r="AL11" s="48">
        <v>10305.6</v>
      </c>
      <c r="AM11" s="48">
        <v>4.8</v>
      </c>
      <c r="AN11" s="48">
        <v>10305.6</v>
      </c>
      <c r="AO11" s="48">
        <v>0</v>
      </c>
      <c r="AP11" s="48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</row>
    <row r="12" spans="1:49" s="12" customFormat="1" ht="19.5" customHeight="1">
      <c r="A12" s="27" t="s">
        <v>70</v>
      </c>
      <c r="B12" s="47">
        <v>42.25</v>
      </c>
      <c r="C12" s="47">
        <v>37.55</v>
      </c>
      <c r="D12" s="48">
        <v>37.3</v>
      </c>
      <c r="E12" s="48">
        <f t="shared" si="1"/>
        <v>15729.474567243673</v>
      </c>
      <c r="F12" s="48">
        <v>15834.9</v>
      </c>
      <c r="G12" s="48">
        <v>1</v>
      </c>
      <c r="H12" s="48">
        <v>1</v>
      </c>
      <c r="I12" s="48">
        <v>30250</v>
      </c>
      <c r="J12" s="48">
        <v>30250</v>
      </c>
      <c r="K12" s="48">
        <v>1</v>
      </c>
      <c r="L12" s="48">
        <v>30250</v>
      </c>
      <c r="M12" s="47">
        <v>0</v>
      </c>
      <c r="N12" s="47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7">
        <v>18.25</v>
      </c>
      <c r="U12" s="47">
        <v>17.25</v>
      </c>
      <c r="V12" s="48">
        <v>16.9</v>
      </c>
      <c r="W12" s="48">
        <f t="shared" si="2"/>
        <v>22274.885797101448</v>
      </c>
      <c r="X12" s="48">
        <v>22736.2</v>
      </c>
      <c r="Y12" s="48">
        <v>16.4</v>
      </c>
      <c r="Z12" s="48">
        <v>23429.4</v>
      </c>
      <c r="AA12" s="47">
        <v>12.5</v>
      </c>
      <c r="AB12" s="47">
        <v>11.5</v>
      </c>
      <c r="AC12" s="48">
        <v>11.9</v>
      </c>
      <c r="AD12" s="48">
        <f t="shared" si="3"/>
        <v>22096.33391304348</v>
      </c>
      <c r="AE12" s="48">
        <v>21353.6</v>
      </c>
      <c r="AF12" s="48">
        <v>11.5</v>
      </c>
      <c r="AG12" s="48">
        <v>22096.4</v>
      </c>
      <c r="AH12" s="47">
        <v>9.5</v>
      </c>
      <c r="AI12" s="47">
        <v>8.3</v>
      </c>
      <c r="AJ12" s="48">
        <v>8.3</v>
      </c>
      <c r="AK12" s="48">
        <f>SUM(AJ12*AL12)/AI12</f>
        <v>8910.6</v>
      </c>
      <c r="AL12" s="48">
        <v>8910.6</v>
      </c>
      <c r="AM12" s="48">
        <v>8.2</v>
      </c>
      <c r="AN12" s="48">
        <v>9019.3</v>
      </c>
      <c r="AO12" s="48">
        <v>1</v>
      </c>
      <c r="AP12" s="48">
        <v>30597.6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</row>
    <row r="13" spans="1:49" s="12" customFormat="1" ht="19.5" customHeight="1">
      <c r="A13" s="27" t="s">
        <v>71</v>
      </c>
      <c r="B13" s="47">
        <v>21.3</v>
      </c>
      <c r="C13" s="47">
        <v>16.5</v>
      </c>
      <c r="D13" s="48">
        <v>18.6</v>
      </c>
      <c r="E13" s="48">
        <f t="shared" si="1"/>
        <v>18705.06181818182</v>
      </c>
      <c r="F13" s="48">
        <v>16593.2</v>
      </c>
      <c r="G13" s="48">
        <v>1</v>
      </c>
      <c r="H13" s="48">
        <v>1</v>
      </c>
      <c r="I13" s="48">
        <v>29983.3</v>
      </c>
      <c r="J13" s="48">
        <v>29983.3</v>
      </c>
      <c r="K13" s="48">
        <v>1</v>
      </c>
      <c r="L13" s="48">
        <v>29983.3</v>
      </c>
      <c r="M13" s="47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7.05</v>
      </c>
      <c r="U13" s="47">
        <v>6.65</v>
      </c>
      <c r="V13" s="48">
        <v>8</v>
      </c>
      <c r="W13" s="48">
        <f t="shared" si="2"/>
        <v>24741.894736842103</v>
      </c>
      <c r="X13" s="48">
        <v>20566.7</v>
      </c>
      <c r="Y13" s="48">
        <v>6.5</v>
      </c>
      <c r="Z13" s="48">
        <v>29910.3</v>
      </c>
      <c r="AA13" s="47">
        <v>4.55</v>
      </c>
      <c r="AB13" s="47">
        <v>4.5</v>
      </c>
      <c r="AC13" s="48">
        <v>5.2</v>
      </c>
      <c r="AD13" s="48">
        <f t="shared" si="3"/>
        <v>25611.155555555553</v>
      </c>
      <c r="AE13" s="48">
        <v>22163.5</v>
      </c>
      <c r="AF13" s="48">
        <v>4.8</v>
      </c>
      <c r="AG13" s="48">
        <v>28783</v>
      </c>
      <c r="AH13" s="47">
        <v>3.6</v>
      </c>
      <c r="AI13" s="47">
        <v>3.6</v>
      </c>
      <c r="AJ13" s="48">
        <v>3.1</v>
      </c>
      <c r="AK13" s="48">
        <f>SUM(AJ13*AL13)/AI13</f>
        <v>8407.372222222222</v>
      </c>
      <c r="AL13" s="48">
        <v>9763.4</v>
      </c>
      <c r="AM13" s="48">
        <v>3.1</v>
      </c>
      <c r="AN13" s="48">
        <v>9763.4</v>
      </c>
      <c r="AO13" s="48">
        <v>1</v>
      </c>
      <c r="AP13" s="48">
        <v>12030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</row>
    <row r="14" spans="1:49" s="12" customFormat="1" ht="19.5" customHeight="1">
      <c r="A14" s="27" t="s">
        <v>53</v>
      </c>
      <c r="B14" s="47">
        <v>5.5</v>
      </c>
      <c r="C14" s="47">
        <v>5</v>
      </c>
      <c r="D14" s="48">
        <v>6</v>
      </c>
      <c r="E14" s="48">
        <f t="shared" si="1"/>
        <v>22656.719999999998</v>
      </c>
      <c r="F14" s="48">
        <v>18880.6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7">
        <v>5.5</v>
      </c>
      <c r="U14" s="47">
        <v>5</v>
      </c>
      <c r="V14" s="48">
        <v>6</v>
      </c>
      <c r="W14" s="48">
        <f t="shared" si="2"/>
        <v>22656.719999999998</v>
      </c>
      <c r="X14" s="48">
        <v>18880.6</v>
      </c>
      <c r="Y14" s="48">
        <v>4.8</v>
      </c>
      <c r="Z14" s="48">
        <v>26170.1</v>
      </c>
      <c r="AA14" s="47">
        <v>4.5</v>
      </c>
      <c r="AB14" s="47">
        <v>4.5</v>
      </c>
      <c r="AC14" s="48">
        <v>5</v>
      </c>
      <c r="AD14" s="48">
        <f t="shared" si="3"/>
        <v>22385.222222222223</v>
      </c>
      <c r="AE14" s="48">
        <v>20146.7</v>
      </c>
      <c r="AF14" s="48">
        <v>4.3</v>
      </c>
      <c r="AG14" s="48">
        <v>26294.6</v>
      </c>
      <c r="AH14" s="47">
        <v>0</v>
      </c>
      <c r="AI14" s="47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</row>
    <row r="15" spans="1:49" s="12" customFormat="1" ht="19.5" customHeight="1">
      <c r="A15" s="27" t="s">
        <v>54</v>
      </c>
      <c r="B15" s="47">
        <v>4.5</v>
      </c>
      <c r="C15" s="47">
        <v>3.3</v>
      </c>
      <c r="D15" s="48">
        <v>3.3</v>
      </c>
      <c r="E15" s="48">
        <f t="shared" si="1"/>
        <v>22863.6</v>
      </c>
      <c r="F15" s="48">
        <v>22863.6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7">
        <v>4.5</v>
      </c>
      <c r="U15" s="47">
        <v>3.3</v>
      </c>
      <c r="V15" s="48">
        <v>3.3</v>
      </c>
      <c r="W15" s="48">
        <f t="shared" si="2"/>
        <v>22863.6</v>
      </c>
      <c r="X15" s="48">
        <v>22863.6</v>
      </c>
      <c r="Y15" s="48">
        <v>3</v>
      </c>
      <c r="Z15" s="48">
        <v>30808.3</v>
      </c>
      <c r="AA15" s="47">
        <v>3.75</v>
      </c>
      <c r="AB15" s="47">
        <v>3</v>
      </c>
      <c r="AC15" s="48">
        <v>3</v>
      </c>
      <c r="AD15" s="48">
        <f t="shared" si="3"/>
        <v>24958.3</v>
      </c>
      <c r="AE15" s="48">
        <v>24958.3</v>
      </c>
      <c r="AF15" s="48">
        <v>2.9</v>
      </c>
      <c r="AG15" s="48">
        <v>31672.4</v>
      </c>
      <c r="AH15" s="47">
        <v>0</v>
      </c>
      <c r="AI15" s="47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12" customFormat="1" ht="19.5" customHeight="1">
      <c r="A16" s="27" t="s">
        <v>55</v>
      </c>
      <c r="B16" s="47">
        <v>2.25</v>
      </c>
      <c r="C16" s="47">
        <v>2</v>
      </c>
      <c r="D16" s="48">
        <v>2</v>
      </c>
      <c r="E16" s="48">
        <f t="shared" si="1"/>
        <v>21262.5</v>
      </c>
      <c r="F16" s="48">
        <v>21262.5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47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7">
        <v>2.25</v>
      </c>
      <c r="U16" s="47">
        <v>2</v>
      </c>
      <c r="V16" s="48">
        <v>2</v>
      </c>
      <c r="W16" s="48">
        <f t="shared" si="2"/>
        <v>21262.5</v>
      </c>
      <c r="X16" s="48">
        <v>21262.5</v>
      </c>
      <c r="Y16" s="48">
        <v>2</v>
      </c>
      <c r="Z16" s="48">
        <v>26983.3</v>
      </c>
      <c r="AA16" s="47">
        <v>2</v>
      </c>
      <c r="AB16" s="47">
        <v>2</v>
      </c>
      <c r="AC16" s="48">
        <v>2</v>
      </c>
      <c r="AD16" s="48">
        <f t="shared" si="3"/>
        <v>21262.5</v>
      </c>
      <c r="AE16" s="48">
        <v>21262.5</v>
      </c>
      <c r="AF16" s="48">
        <v>2</v>
      </c>
      <c r="AG16" s="48">
        <v>26983.3</v>
      </c>
      <c r="AH16" s="47">
        <v>0</v>
      </c>
      <c r="AI16" s="47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</row>
    <row r="17" spans="1:49" s="12" customFormat="1" ht="19.5" customHeight="1">
      <c r="A17" s="27" t="s">
        <v>56</v>
      </c>
      <c r="B17" s="47">
        <v>6.75</v>
      </c>
      <c r="C17" s="47">
        <v>3</v>
      </c>
      <c r="D17" s="48">
        <v>3.3</v>
      </c>
      <c r="E17" s="48">
        <f t="shared" si="1"/>
        <v>28561.059999999998</v>
      </c>
      <c r="F17" s="48">
        <v>25964.6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v>0</v>
      </c>
      <c r="N17" s="47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7">
        <v>6.75</v>
      </c>
      <c r="U17" s="47">
        <v>3</v>
      </c>
      <c r="V17" s="48">
        <v>3.3</v>
      </c>
      <c r="W17" s="48">
        <f t="shared" si="2"/>
        <v>28561.059999999998</v>
      </c>
      <c r="X17" s="48">
        <v>25964.6</v>
      </c>
      <c r="Y17" s="48">
        <v>2.8</v>
      </c>
      <c r="Z17" s="48">
        <v>33833.3</v>
      </c>
      <c r="AA17" s="47">
        <v>6</v>
      </c>
      <c r="AB17" s="47">
        <v>3</v>
      </c>
      <c r="AC17" s="48">
        <v>3.3</v>
      </c>
      <c r="AD17" s="48">
        <f t="shared" si="3"/>
        <v>28561.059999999998</v>
      </c>
      <c r="AE17" s="48">
        <v>25964.6</v>
      </c>
      <c r="AF17" s="48">
        <v>2.8</v>
      </c>
      <c r="AG17" s="48">
        <v>33833.3</v>
      </c>
      <c r="AH17" s="47">
        <v>0</v>
      </c>
      <c r="AI17" s="47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</row>
    <row r="18" spans="1:49" s="12" customFormat="1" ht="19.5" customHeight="1">
      <c r="A18" s="27" t="s">
        <v>58</v>
      </c>
      <c r="B18" s="47">
        <v>1.8</v>
      </c>
      <c r="C18" s="47">
        <v>1.6</v>
      </c>
      <c r="D18" s="48">
        <v>2</v>
      </c>
      <c r="E18" s="48">
        <f t="shared" si="1"/>
        <v>29198.874999999996</v>
      </c>
      <c r="F18" s="48">
        <v>23359.1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v>0</v>
      </c>
      <c r="N18" s="47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7">
        <v>1.8</v>
      </c>
      <c r="U18" s="47">
        <v>1.6</v>
      </c>
      <c r="V18" s="48">
        <v>2</v>
      </c>
      <c r="W18" s="48">
        <f t="shared" si="2"/>
        <v>29198.874999999996</v>
      </c>
      <c r="X18" s="48">
        <v>23359.1</v>
      </c>
      <c r="Y18" s="48">
        <v>1.6</v>
      </c>
      <c r="Z18" s="48">
        <v>31697.9</v>
      </c>
      <c r="AA18" s="47">
        <v>1.55</v>
      </c>
      <c r="AB18" s="47">
        <v>1.6</v>
      </c>
      <c r="AC18" s="48">
        <v>2</v>
      </c>
      <c r="AD18" s="48">
        <f t="shared" si="3"/>
        <v>29198.874999999996</v>
      </c>
      <c r="AE18" s="48">
        <v>23359.1</v>
      </c>
      <c r="AF18" s="48">
        <v>1.7</v>
      </c>
      <c r="AG18" s="48">
        <v>29336.9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12" customFormat="1" ht="19.5" customHeight="1">
      <c r="A19" s="27" t="s">
        <v>59</v>
      </c>
      <c r="B19" s="47">
        <v>0</v>
      </c>
      <c r="C19" s="47">
        <v>2</v>
      </c>
      <c r="D19" s="48">
        <v>1.3</v>
      </c>
      <c r="E19" s="48">
        <f t="shared" si="1"/>
        <v>13795.86</v>
      </c>
      <c r="F19" s="48">
        <v>21224.4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7">
        <v>0</v>
      </c>
      <c r="U19" s="47">
        <v>2</v>
      </c>
      <c r="V19" s="48">
        <v>1.3</v>
      </c>
      <c r="W19" s="48">
        <f t="shared" si="2"/>
        <v>13795.86</v>
      </c>
      <c r="X19" s="48">
        <v>21224.4</v>
      </c>
      <c r="Y19" s="48">
        <v>1.3</v>
      </c>
      <c r="Z19" s="48">
        <v>21487.2</v>
      </c>
      <c r="AA19" s="47">
        <v>0</v>
      </c>
      <c r="AB19" s="47">
        <v>2</v>
      </c>
      <c r="AC19" s="48">
        <v>1.3</v>
      </c>
      <c r="AD19" s="48">
        <f t="shared" si="3"/>
        <v>13795.86</v>
      </c>
      <c r="AE19" s="48">
        <v>21224.4</v>
      </c>
      <c r="AF19" s="48">
        <v>1.3</v>
      </c>
      <c r="AG19" s="48">
        <v>21487.2</v>
      </c>
      <c r="AH19" s="47">
        <v>0</v>
      </c>
      <c r="AI19" s="47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</row>
    <row r="20" spans="1:49" s="12" customFormat="1" ht="19.5" customHeight="1">
      <c r="A20" s="27" t="s">
        <v>60</v>
      </c>
      <c r="B20" s="47">
        <v>0</v>
      </c>
      <c r="C20" s="47">
        <v>1.3</v>
      </c>
      <c r="D20" s="48">
        <v>1.3</v>
      </c>
      <c r="E20" s="48">
        <f t="shared" si="1"/>
        <v>13576.9</v>
      </c>
      <c r="F20" s="48">
        <v>13576.9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v>0</v>
      </c>
      <c r="U20" s="47">
        <v>1.3</v>
      </c>
      <c r="V20" s="48">
        <v>1.3</v>
      </c>
      <c r="W20" s="48">
        <f t="shared" si="2"/>
        <v>13576.9</v>
      </c>
      <c r="X20" s="48">
        <v>13576.9</v>
      </c>
      <c r="Y20" s="48">
        <v>1</v>
      </c>
      <c r="Z20" s="48">
        <v>22941.7</v>
      </c>
      <c r="AA20" s="47">
        <v>0</v>
      </c>
      <c r="AB20" s="47">
        <v>1.3</v>
      </c>
      <c r="AC20" s="48">
        <v>1.3</v>
      </c>
      <c r="AD20" s="48">
        <f t="shared" si="3"/>
        <v>13576.9</v>
      </c>
      <c r="AE20" s="48">
        <v>13576.9</v>
      </c>
      <c r="AF20" s="48">
        <v>1</v>
      </c>
      <c r="AG20" s="48">
        <v>22941.7</v>
      </c>
      <c r="AH20" s="47">
        <v>0</v>
      </c>
      <c r="AI20" s="47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12" customFormat="1" ht="19.5" customHeight="1">
      <c r="A21" s="27" t="s">
        <v>72</v>
      </c>
      <c r="B21" s="47">
        <v>3.8</v>
      </c>
      <c r="C21" s="47">
        <v>3.5</v>
      </c>
      <c r="D21" s="48">
        <v>4</v>
      </c>
      <c r="E21" s="48">
        <f t="shared" si="1"/>
        <v>29297.600000000002</v>
      </c>
      <c r="F21" s="48">
        <v>25635.4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7">
        <v>3.8</v>
      </c>
      <c r="U21" s="47">
        <v>3.5</v>
      </c>
      <c r="V21" s="48">
        <v>4</v>
      </c>
      <c r="W21" s="48">
        <f t="shared" si="2"/>
        <v>29297.600000000002</v>
      </c>
      <c r="X21" s="48">
        <v>25635.4</v>
      </c>
      <c r="Y21" s="48">
        <v>3.5</v>
      </c>
      <c r="Z21" s="48">
        <v>32026.2</v>
      </c>
      <c r="AA21" s="47">
        <v>3.3</v>
      </c>
      <c r="AB21" s="47">
        <v>3</v>
      </c>
      <c r="AC21" s="48">
        <v>3</v>
      </c>
      <c r="AD21" s="48">
        <f t="shared" si="3"/>
        <v>22386.099999999995</v>
      </c>
      <c r="AE21" s="48">
        <v>22386.1</v>
      </c>
      <c r="AF21" s="48">
        <v>3</v>
      </c>
      <c r="AG21" s="48">
        <v>24905.6</v>
      </c>
      <c r="AH21" s="47">
        <v>0</v>
      </c>
      <c r="AI21" s="47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</row>
    <row r="22" spans="1:49" ht="17.25" thickBot="1">
      <c r="A22" s="75" t="s">
        <v>61</v>
      </c>
      <c r="B22" s="55">
        <v>1.55</v>
      </c>
      <c r="C22" s="55">
        <v>1</v>
      </c>
      <c r="D22" s="53">
        <v>1</v>
      </c>
      <c r="E22" s="48">
        <f t="shared" si="1"/>
        <v>23558.3</v>
      </c>
      <c r="F22" s="53">
        <v>23558.3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5">
        <v>1.55</v>
      </c>
      <c r="U22" s="55">
        <v>1</v>
      </c>
      <c r="V22" s="53">
        <v>1</v>
      </c>
      <c r="W22" s="48">
        <f t="shared" si="2"/>
        <v>23558.3</v>
      </c>
      <c r="X22" s="53">
        <v>23558.3</v>
      </c>
      <c r="Y22" s="53">
        <v>1</v>
      </c>
      <c r="Z22" s="53">
        <v>25725</v>
      </c>
      <c r="AA22" s="55">
        <v>1.55</v>
      </c>
      <c r="AB22" s="55">
        <v>1</v>
      </c>
      <c r="AC22" s="53">
        <v>1</v>
      </c>
      <c r="AD22" s="48">
        <f t="shared" si="3"/>
        <v>23558.3</v>
      </c>
      <c r="AE22" s="53">
        <v>23558.3</v>
      </c>
      <c r="AF22" s="53">
        <v>1</v>
      </c>
      <c r="AG22" s="53">
        <v>25725</v>
      </c>
      <c r="AH22" s="55">
        <v>0</v>
      </c>
      <c r="AI22" s="55">
        <v>0</v>
      </c>
      <c r="AJ22" s="53">
        <v>0</v>
      </c>
      <c r="AK22" s="48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</row>
    <row r="23" spans="1:49" ht="17.25" thickBot="1">
      <c r="A23" s="29" t="s">
        <v>4</v>
      </c>
      <c r="B23" s="51">
        <f>SUM(B9:B22)</f>
        <v>187.55000000000004</v>
      </c>
      <c r="C23" s="51">
        <f aca="true" t="shared" si="4" ref="C23:AW23">SUM(C9:C22)</f>
        <v>161.55000000000004</v>
      </c>
      <c r="D23" s="52">
        <f t="shared" si="4"/>
        <v>167.70000000000005</v>
      </c>
      <c r="E23" s="52">
        <f>SUM(E9*C9+E10*C10+E11*C11+E12*C12+E13*C13+E14*C14+E15*C15+E16*C16+E17*C17+E18*C18+E19*C19+E20*C20+E21*C21+E22*C22)/C23</f>
        <v>17704.124172082942</v>
      </c>
      <c r="F23" s="52">
        <f>SUM(F9*D9+F10*D10+F11*D11+F12*D12+F13*D13+F14*D14+F15*D15+F16*D16+F17*D17+F18*D18+F19*D19+F20*D20+F21*D21+F22*D22)/D23</f>
        <v>17054.867382230168</v>
      </c>
      <c r="G23" s="52">
        <f t="shared" si="4"/>
        <v>4.8</v>
      </c>
      <c r="H23" s="52">
        <f t="shared" si="4"/>
        <v>4.8</v>
      </c>
      <c r="I23" s="52">
        <f>SUM(I9*G9+I10*G10+I11*G11+I12*G12+I13*G13)/G23</f>
        <v>29894.083333333336</v>
      </c>
      <c r="J23" s="52">
        <f>SUM(J9*H9+J10*H10+J11*H11+J12*H12+J13*H13)/H23</f>
        <v>29894.083333333336</v>
      </c>
      <c r="K23" s="52">
        <f t="shared" si="4"/>
        <v>4.8</v>
      </c>
      <c r="L23" s="52">
        <f>SUM(L9*K9+L10*K10+L11*K11+L12*K12+L13*K13)/K23</f>
        <v>29894.083333333336</v>
      </c>
      <c r="M23" s="51">
        <f t="shared" si="4"/>
        <v>0</v>
      </c>
      <c r="N23" s="51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1">
        <f t="shared" si="4"/>
        <v>92.74999999999999</v>
      </c>
      <c r="U23" s="51">
        <f t="shared" si="4"/>
        <v>83.39999999999998</v>
      </c>
      <c r="V23" s="52">
        <f t="shared" si="4"/>
        <v>87.89999999999999</v>
      </c>
      <c r="W23" s="52">
        <f>SUM(W9*U9+W10*U10+W11*U11+W12*U12+W13*U13+W14*U14+W15*U15+W16*U16+W17*U17+W18*U18+W19*U19+W20*U20+W21*U21+W22*U22)/U23</f>
        <v>23855.85323741008</v>
      </c>
      <c r="X23" s="52">
        <f>SUM(X9*V9+X10*V10+X11*V11+X12*V12+X13*V13+X14*V14+X15*V15+X16*V16+X17*V17+X18*V18+X19*V19+X20*V20+X21*V21+X22*V22)/V23</f>
        <v>22634.5638225256</v>
      </c>
      <c r="Y23" s="52">
        <f t="shared" si="4"/>
        <v>80.1</v>
      </c>
      <c r="Z23" s="52">
        <f>SUM(Z9*Y9+Z10*Y10+Z11*Y11+Z12*Y12+Z13*Y13+Z14*Y14+Z15*Y15+Z16*Y16+Z17*Y17+Z18*Y18+Z19*Y19+Z20*Y20+Z21*Y21+Z22*Y22)/Y23</f>
        <v>25987.8354556804</v>
      </c>
      <c r="AA23" s="51">
        <f t="shared" si="4"/>
        <v>67.24999999999999</v>
      </c>
      <c r="AB23" s="51">
        <f t="shared" si="4"/>
        <v>63.800000000000004</v>
      </c>
      <c r="AC23" s="52">
        <f t="shared" si="4"/>
        <v>67.1</v>
      </c>
      <c r="AD23" s="52">
        <f>SUM(AD9*AB9+AD10*AB10+AD11*AB11+AD12*AB12+AD13*AB13+AD14*AB14+AD15*AB15+AD16*AB16+AD17*AB17+AD18*AB18+AD19*AB19+AD20*AB20+AD21*AB21+AD22*AB22)/AB23</f>
        <v>23470.230407523504</v>
      </c>
      <c r="AE23" s="52">
        <f>SUM(AE9*AC9+AE10*AC10+AE11*AC11+AE12*AC12+AE13*AC13+AE14*AC14+AE15*AC15+AE16*AC16+AE17*AC17+AE18*AC18+AE19*AC19+AE20*AC20+AE21*AC21+AE22*AC22)/AC23</f>
        <v>22315.956780923992</v>
      </c>
      <c r="AF23" s="52">
        <f t="shared" si="4"/>
        <v>62.79999999999999</v>
      </c>
      <c r="AG23" s="52">
        <f>SUM(AG9*AF9+AG10*AF10+AG11*AF11+AG12*AF12+AG13*AF13+AG14*AF14+AG15*AF15+AG16*AF16+AG17*AF17+AG18*AF18+AG19*AF19+AG20*AF20+AG21*AF21+AG22*AF22)/AF23</f>
        <v>25296.553503184718</v>
      </c>
      <c r="AH23" s="51">
        <f>SUM(AH9:AH22)</f>
        <v>32.15</v>
      </c>
      <c r="AI23" s="51">
        <f>SUM(AI9:AI22)</f>
        <v>29.450000000000003</v>
      </c>
      <c r="AJ23" s="52">
        <f>SUM(AJ9:AJ22)</f>
        <v>28.900000000000002</v>
      </c>
      <c r="AK23" s="52">
        <f>SUM(AK9*AI9+AK10*AI10+AK11*AI11+AK12*AI12+AK13*AI13+AK14*AI14+AK15*AI15+AK16*AI16+AK17*AI17+AK18*AI18+AK19*AI19+AK20*AI20+AK21*AI21+AK22*AI22)/AI23</f>
        <v>9203.718845500849</v>
      </c>
      <c r="AL23" s="52">
        <f>SUM(AL9*AJ9+AL10*AJ10+AL11*AJ11+AL12*AJ12+AL13*AJ13+AL14*AJ14+AL15*AJ15+AL16*AJ16+AL17*AJ17+AL18*AJ18+AL19*AJ19+AL20*AJ20+AL21*AJ21+AL22*AJ22)/AJ23</f>
        <v>9378.876124567474</v>
      </c>
      <c r="AM23" s="52">
        <f>SUM(AM9:AM22)</f>
        <v>28.700000000000003</v>
      </c>
      <c r="AN23" s="52">
        <f>SUM(AN9*AM9+AN10*AM10+AN11*AM11+AN12*AM12+AN13*AM13+AN14*AM14+AN15*AM15+AN16*AM16+AN17*AM17+AN18*AM18+AN19*AM19+AN20*AM20+AN21*AM21+AN22*AM22)/AM23</f>
        <v>9444.264459930313</v>
      </c>
      <c r="AO23" s="52">
        <f t="shared" si="4"/>
        <v>4</v>
      </c>
      <c r="AP23" s="52">
        <f>SUM(AP9*AO9+AP10*AO10+AP11*AO11+AP12*AO12+AP13*AO13+AP14*AO14+AP15*AO15+AP16*AO16+AP17*AO17+AP18*AO18+AP19*AO19+AP20*AO20+AP21*AO21+AP22*AO22)/AO23</f>
        <v>23259.875</v>
      </c>
      <c r="AQ23" s="37">
        <f t="shared" si="4"/>
        <v>0</v>
      </c>
      <c r="AR23" s="37">
        <f t="shared" si="4"/>
        <v>0</v>
      </c>
      <c r="AS23" s="37">
        <f t="shared" si="4"/>
        <v>0</v>
      </c>
      <c r="AT23" s="37">
        <f t="shared" si="4"/>
        <v>0</v>
      </c>
      <c r="AU23" s="37">
        <f t="shared" si="4"/>
        <v>0</v>
      </c>
      <c r="AV23" s="37">
        <f t="shared" si="4"/>
        <v>0</v>
      </c>
      <c r="AW23" s="37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77" t="s">
        <v>49</v>
      </c>
      <c r="D25" s="77"/>
      <c r="E25" s="77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="70" zoomScaleNormal="70" zoomScaleSheetLayoutView="70" zoomScalePageLayoutView="0" workbookViewId="0" topLeftCell="A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4" t="s">
        <v>24</v>
      </c>
      <c r="AE1" s="104"/>
    </row>
    <row r="2" spans="3:31" ht="18.75">
      <c r="C2" s="108" t="s">
        <v>64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3:31" ht="18.75">
      <c r="C3" s="94" t="s">
        <v>88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9" t="s">
        <v>9</v>
      </c>
      <c r="B5" s="105" t="s">
        <v>23</v>
      </c>
      <c r="C5" s="106"/>
      <c r="D5" s="106"/>
      <c r="E5" s="106"/>
      <c r="F5" s="106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84" t="s">
        <v>75</v>
      </c>
      <c r="X5" s="84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109"/>
      <c r="B6" s="84" t="s">
        <v>76</v>
      </c>
      <c r="C6" s="84" t="s">
        <v>77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84" t="s">
        <v>25</v>
      </c>
      <c r="L6" s="84" t="s">
        <v>26</v>
      </c>
      <c r="M6" s="84" t="s">
        <v>12</v>
      </c>
      <c r="N6" s="84" t="s">
        <v>28</v>
      </c>
      <c r="O6" s="84"/>
      <c r="P6" s="84" t="s">
        <v>25</v>
      </c>
      <c r="Q6" s="84" t="s">
        <v>26</v>
      </c>
      <c r="R6" s="84" t="s">
        <v>12</v>
      </c>
      <c r="S6" s="84" t="s">
        <v>28</v>
      </c>
      <c r="T6" s="84"/>
      <c r="U6" s="96" t="s">
        <v>85</v>
      </c>
      <c r="V6" s="96"/>
      <c r="W6" s="83" t="s">
        <v>7</v>
      </c>
      <c r="X6" s="83" t="s">
        <v>8</v>
      </c>
      <c r="Y6" s="84" t="s">
        <v>25</v>
      </c>
      <c r="Z6" s="84" t="s">
        <v>26</v>
      </c>
      <c r="AA6" s="84" t="s">
        <v>12</v>
      </c>
      <c r="AB6" s="84" t="s">
        <v>28</v>
      </c>
      <c r="AC6" s="84"/>
      <c r="AD6" s="96" t="s">
        <v>85</v>
      </c>
      <c r="AE6" s="96"/>
    </row>
    <row r="7" spans="1:31" s="10" customFormat="1" ht="79.5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4"/>
      <c r="L7" s="84"/>
      <c r="M7" s="84"/>
      <c r="N7" s="8" t="s">
        <v>27</v>
      </c>
      <c r="O7" s="8" t="s">
        <v>3</v>
      </c>
      <c r="P7" s="84"/>
      <c r="Q7" s="84"/>
      <c r="R7" s="84"/>
      <c r="S7" s="8" t="s">
        <v>27</v>
      </c>
      <c r="T7" s="8" t="s">
        <v>3</v>
      </c>
      <c r="U7" s="8" t="s">
        <v>2</v>
      </c>
      <c r="V7" s="8" t="s">
        <v>11</v>
      </c>
      <c r="W7" s="83"/>
      <c r="X7" s="83"/>
      <c r="Y7" s="84"/>
      <c r="Z7" s="84"/>
      <c r="AA7" s="84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59">
        <f>A8+1</f>
        <v>2</v>
      </c>
      <c r="C8" s="59">
        <f aca="true" t="shared" si="0" ref="C8:O8">B8+1</f>
        <v>3</v>
      </c>
      <c r="D8" s="59">
        <f t="shared" si="0"/>
        <v>4</v>
      </c>
      <c r="E8" s="59">
        <f t="shared" si="0"/>
        <v>5</v>
      </c>
      <c r="F8" s="59">
        <f t="shared" si="0"/>
        <v>6</v>
      </c>
      <c r="G8" s="59">
        <f>F8+1</f>
        <v>7</v>
      </c>
      <c r="H8" s="59">
        <f t="shared" si="0"/>
        <v>8</v>
      </c>
      <c r="I8" s="59">
        <f t="shared" si="0"/>
        <v>9</v>
      </c>
      <c r="J8" s="59">
        <f t="shared" si="0"/>
        <v>10</v>
      </c>
      <c r="K8" s="59">
        <f t="shared" si="0"/>
        <v>11</v>
      </c>
      <c r="L8" s="59">
        <f t="shared" si="0"/>
        <v>12</v>
      </c>
      <c r="M8" s="59">
        <f t="shared" si="0"/>
        <v>13</v>
      </c>
      <c r="N8" s="59">
        <f t="shared" si="0"/>
        <v>14</v>
      </c>
      <c r="O8" s="59">
        <f t="shared" si="0"/>
        <v>15</v>
      </c>
      <c r="P8" s="59">
        <f aca="true" t="shared" si="1" ref="P8:AE8">O8+1</f>
        <v>16</v>
      </c>
      <c r="Q8" s="59">
        <f t="shared" si="1"/>
        <v>17</v>
      </c>
      <c r="R8" s="59">
        <f t="shared" si="1"/>
        <v>18</v>
      </c>
      <c r="S8" s="59">
        <f t="shared" si="1"/>
        <v>19</v>
      </c>
      <c r="T8" s="59">
        <f t="shared" si="1"/>
        <v>20</v>
      </c>
      <c r="U8" s="59">
        <f t="shared" si="1"/>
        <v>21</v>
      </c>
      <c r="V8" s="59">
        <f t="shared" si="1"/>
        <v>22</v>
      </c>
      <c r="W8" s="59">
        <f t="shared" si="1"/>
        <v>23</v>
      </c>
      <c r="X8" s="59">
        <f t="shared" si="1"/>
        <v>24</v>
      </c>
      <c r="Y8" s="59">
        <f t="shared" si="1"/>
        <v>25</v>
      </c>
      <c r="Z8" s="59">
        <f t="shared" si="1"/>
        <v>26</v>
      </c>
      <c r="AA8" s="59">
        <f t="shared" si="1"/>
        <v>27</v>
      </c>
      <c r="AB8" s="59">
        <f t="shared" si="1"/>
        <v>28</v>
      </c>
      <c r="AC8" s="59">
        <f t="shared" si="1"/>
        <v>29</v>
      </c>
      <c r="AD8" s="59">
        <f t="shared" si="1"/>
        <v>30</v>
      </c>
      <c r="AE8" s="59">
        <f t="shared" si="1"/>
        <v>31</v>
      </c>
    </row>
    <row r="9" spans="1:31" s="12" customFormat="1" ht="19.5" customHeight="1">
      <c r="A9" s="56" t="s">
        <v>65</v>
      </c>
      <c r="B9" s="60">
        <v>40.33</v>
      </c>
      <c r="C9" s="61">
        <v>34.5</v>
      </c>
      <c r="D9" s="62">
        <v>32.8</v>
      </c>
      <c r="E9" s="62">
        <f>SUM(D9*F9)/C9</f>
        <v>18998.045217391304</v>
      </c>
      <c r="F9" s="62">
        <v>19982.7</v>
      </c>
      <c r="G9" s="61">
        <v>1</v>
      </c>
      <c r="H9" s="61">
        <v>1</v>
      </c>
      <c r="I9" s="62">
        <v>36000</v>
      </c>
      <c r="J9" s="62">
        <v>36000</v>
      </c>
      <c r="K9" s="61">
        <v>2.25</v>
      </c>
      <c r="L9" s="61">
        <v>1.7</v>
      </c>
      <c r="M9" s="62">
        <v>1.7</v>
      </c>
      <c r="N9" s="62">
        <v>28058.8</v>
      </c>
      <c r="O9" s="62">
        <v>28058.8</v>
      </c>
      <c r="P9" s="61">
        <v>21.33</v>
      </c>
      <c r="Q9" s="61">
        <v>18.4</v>
      </c>
      <c r="R9" s="62">
        <v>16.1</v>
      </c>
      <c r="S9" s="62">
        <f>SUM(R9*T9)/Q9</f>
        <v>23446.5875</v>
      </c>
      <c r="T9" s="62">
        <v>26796.1</v>
      </c>
      <c r="U9" s="62">
        <v>15.6</v>
      </c>
      <c r="V9" s="62">
        <v>27741.5</v>
      </c>
      <c r="W9" s="62">
        <v>0</v>
      </c>
      <c r="X9" s="62">
        <v>0</v>
      </c>
      <c r="Y9" s="61">
        <v>0</v>
      </c>
      <c r="Z9" s="61">
        <v>0</v>
      </c>
      <c r="AA9" s="62">
        <v>0</v>
      </c>
      <c r="AB9" s="61">
        <v>0</v>
      </c>
      <c r="AC9" s="61">
        <v>0</v>
      </c>
      <c r="AD9" s="62">
        <v>0</v>
      </c>
      <c r="AE9" s="63">
        <v>0</v>
      </c>
    </row>
    <row r="10" spans="1:31" ht="19.5" customHeight="1" thickBot="1">
      <c r="A10" s="57" t="s">
        <v>66</v>
      </c>
      <c r="B10" s="64">
        <v>48.44</v>
      </c>
      <c r="C10" s="55">
        <v>28.8</v>
      </c>
      <c r="D10" s="53">
        <v>26.1</v>
      </c>
      <c r="E10" s="48">
        <f>SUM(D10*F10)/C10</f>
        <v>16665.756250000002</v>
      </c>
      <c r="F10" s="53">
        <v>18389.8</v>
      </c>
      <c r="G10" s="55">
        <v>1</v>
      </c>
      <c r="H10" s="55">
        <v>1</v>
      </c>
      <c r="I10" s="53">
        <v>31645.2</v>
      </c>
      <c r="J10" s="53">
        <v>33500</v>
      </c>
      <c r="K10" s="49">
        <v>2</v>
      </c>
      <c r="L10" s="49">
        <v>2</v>
      </c>
      <c r="M10" s="50">
        <v>2</v>
      </c>
      <c r="N10" s="48">
        <v>33458.8</v>
      </c>
      <c r="O10" s="50">
        <v>35229.2</v>
      </c>
      <c r="P10" s="55">
        <v>15.44</v>
      </c>
      <c r="Q10" s="55">
        <v>10.7</v>
      </c>
      <c r="R10" s="53">
        <v>8.4</v>
      </c>
      <c r="S10" s="48">
        <f>SUM(R10*T10)/Q10</f>
        <v>22561.536448598134</v>
      </c>
      <c r="T10" s="53">
        <v>28739.1</v>
      </c>
      <c r="U10" s="53">
        <v>7.7</v>
      </c>
      <c r="V10" s="53">
        <v>31351.7</v>
      </c>
      <c r="W10" s="53">
        <v>0</v>
      </c>
      <c r="X10" s="53">
        <v>0</v>
      </c>
      <c r="Y10" s="55">
        <v>2</v>
      </c>
      <c r="Z10" s="55">
        <v>1</v>
      </c>
      <c r="AA10" s="53">
        <v>1</v>
      </c>
      <c r="AB10" s="55">
        <v>9541.7</v>
      </c>
      <c r="AC10" s="55">
        <v>9541.7</v>
      </c>
      <c r="AD10" s="53">
        <v>1</v>
      </c>
      <c r="AE10" s="65">
        <v>9541.7</v>
      </c>
    </row>
    <row r="11" spans="1:31" ht="17.25" thickBot="1">
      <c r="A11" s="58" t="s">
        <v>4</v>
      </c>
      <c r="B11" s="66">
        <f>SUM(B9:B10)</f>
        <v>88.77</v>
      </c>
      <c r="C11" s="51">
        <f aca="true" t="shared" si="2" ref="C11:AE11">SUM(C9:C10)</f>
        <v>63.3</v>
      </c>
      <c r="D11" s="52">
        <f t="shared" si="2"/>
        <v>58.9</v>
      </c>
      <c r="E11" s="52">
        <f>SUM(E9*C9+E10*C10)/C11</f>
        <v>17936.90900473934</v>
      </c>
      <c r="F11" s="52">
        <f>SUM(F9*D9+F10*D10)/D11</f>
        <v>19276.84787775891</v>
      </c>
      <c r="G11" s="51">
        <f t="shared" si="2"/>
        <v>2</v>
      </c>
      <c r="H11" s="51">
        <f t="shared" si="2"/>
        <v>2</v>
      </c>
      <c r="I11" s="52">
        <f>SUM(I9*G9+I10*G10)/G11</f>
        <v>33822.6</v>
      </c>
      <c r="J11" s="52">
        <f>SUM(J9*H9+J10*H10)/H11</f>
        <v>34750</v>
      </c>
      <c r="K11" s="51">
        <f t="shared" si="2"/>
        <v>4.25</v>
      </c>
      <c r="L11" s="51">
        <f t="shared" si="2"/>
        <v>3.7</v>
      </c>
      <c r="M11" s="52">
        <f t="shared" si="2"/>
        <v>3.7</v>
      </c>
      <c r="N11" s="52">
        <f>SUM(N9*L9+N10*L10)/L11</f>
        <v>30977.718918918916</v>
      </c>
      <c r="O11" s="52">
        <f>SUM(O9*M9+O10*M10)/M11</f>
        <v>31934.691891891885</v>
      </c>
      <c r="P11" s="51">
        <f t="shared" si="2"/>
        <v>36.769999999999996</v>
      </c>
      <c r="Q11" s="51">
        <f t="shared" si="2"/>
        <v>29.099999999999998</v>
      </c>
      <c r="R11" s="52">
        <f t="shared" si="2"/>
        <v>24.5</v>
      </c>
      <c r="S11" s="52">
        <f>SUM(S9*Q9+S10*Q10)/Q11</f>
        <v>23121.156357388318</v>
      </c>
      <c r="T11" s="52">
        <f>SUM(T9*R9+T10*R10)/R11</f>
        <v>27462.27142857143</v>
      </c>
      <c r="U11" s="52">
        <f t="shared" si="2"/>
        <v>23.3</v>
      </c>
      <c r="V11" s="52">
        <f>SUM(V9*U9+V10*U10)/U11</f>
        <v>28934.570386266092</v>
      </c>
      <c r="W11" s="51">
        <f t="shared" si="2"/>
        <v>0</v>
      </c>
      <c r="X11" s="51">
        <f t="shared" si="2"/>
        <v>0</v>
      </c>
      <c r="Y11" s="51">
        <f t="shared" si="2"/>
        <v>2</v>
      </c>
      <c r="Z11" s="51">
        <f t="shared" si="2"/>
        <v>1</v>
      </c>
      <c r="AA11" s="51">
        <f t="shared" si="2"/>
        <v>1</v>
      </c>
      <c r="AB11" s="51">
        <f t="shared" si="2"/>
        <v>9541.7</v>
      </c>
      <c r="AC11" s="51">
        <f t="shared" si="2"/>
        <v>9541.7</v>
      </c>
      <c r="AD11" s="51">
        <f t="shared" si="2"/>
        <v>1</v>
      </c>
      <c r="AE11" s="67">
        <f t="shared" si="2"/>
        <v>9541.7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77" t="s">
        <v>49</v>
      </c>
      <c r="D13" s="77"/>
      <c r="E13" s="77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Irina</cp:lastModifiedBy>
  <cp:lastPrinted>2017-12-28T12:40:59Z</cp:lastPrinted>
  <dcterms:created xsi:type="dcterms:W3CDTF">1996-10-08T23:32:33Z</dcterms:created>
  <dcterms:modified xsi:type="dcterms:W3CDTF">2018-01-05T16:26:16Z</dcterms:modified>
  <cp:category/>
  <cp:version/>
  <cp:contentType/>
  <cp:contentStatus/>
</cp:coreProperties>
</file>