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195" windowHeight="6375" activeTab="2"/>
  </bookViews>
  <sheets>
    <sheet name="прилож.6" sheetId="1" r:id="rId1"/>
    <sheet name="прилож.7" sheetId="2" r:id="rId2"/>
    <sheet name="пояснит" sheetId="3" r:id="rId3"/>
  </sheets>
  <definedNames>
    <definedName name="_xlnm.Print_Area" localSheetId="2">'пояснит'!$A$1:$I$371</definedName>
    <definedName name="_xlnm.Print_Area" localSheetId="1">'прилож.7'!$A$1:$G$338</definedName>
  </definedNames>
  <calcPr fullCalcOnLoad="1"/>
</workbook>
</file>

<file path=xl/sharedStrings.xml><?xml version="1.0" encoding="utf-8"?>
<sst xmlns="http://schemas.openxmlformats.org/spreadsheetml/2006/main" count="5139" uniqueCount="362">
  <si>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</si>
  <si>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</si>
  <si>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межбюджетные трансферты</t>
  </si>
  <si>
    <t>фонд капремонта</t>
  </si>
  <si>
    <t>30 0 00 12010</t>
  </si>
  <si>
    <t>2017 год</t>
  </si>
  <si>
    <t>Софинансирование субсидии на поддержку местных инициатив граждан, проживающищ в городских и сельских поселениях за счет юридических и физических лиц</t>
  </si>
  <si>
    <t>08 3 01 73140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</si>
  <si>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</si>
  <si>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</si>
  <si>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</si>
  <si>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06 0 00 70500</t>
  </si>
  <si>
    <t xml:space="preserve">12 0 00 00000 </t>
  </si>
  <si>
    <t>01 0 00 00000</t>
  </si>
  <si>
    <t>03 0 00 00000</t>
  </si>
  <si>
    <t>03 1 00 00000</t>
  </si>
  <si>
    <t>03 2 00 00000</t>
  </si>
  <si>
    <t>03 3 00 00000</t>
  </si>
  <si>
    <t>03 4 00 00000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</si>
  <si>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</si>
  <si>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</si>
  <si>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</si>
  <si>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</si>
  <si>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</si>
  <si>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</si>
  <si>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</si>
  <si>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</si>
  <si>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</si>
  <si>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</si>
  <si>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</si>
  <si>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</si>
  <si>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12 0 01 77950</t>
  </si>
  <si>
    <t>12 0 01 77900</t>
  </si>
  <si>
    <t>09 0 01 77950</t>
  </si>
  <si>
    <t>06 2 01 51180</t>
  </si>
  <si>
    <t>08 3 01 73500</t>
  </si>
  <si>
    <t>08 3 01 73600</t>
  </si>
  <si>
    <t>08 3 01 73510</t>
  </si>
  <si>
    <t>08 3 01 76050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</si>
  <si>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</si>
  <si>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</si>
  <si>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</si>
  <si>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</si>
  <si>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</si>
  <si>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01 1 01 42100</t>
  </si>
  <si>
    <t>01 1 02 21120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</si>
  <si>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</si>
  <si>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</si>
  <si>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</si>
  <si>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</si>
  <si>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01 1 02 42100</t>
  </si>
  <si>
    <t>01 2 01 77950</t>
  </si>
  <si>
    <t>01 3 01 77950</t>
  </si>
  <si>
    <t>01 4 01 77950</t>
  </si>
  <si>
    <t>03 1 01 24420</t>
  </si>
  <si>
    <t>03 2 01 73100</t>
  </si>
  <si>
    <t>03 3 01 72260</t>
  </si>
  <si>
    <t>03 4 01 77950</t>
  </si>
  <si>
    <t>03 5 01 77950</t>
  </si>
  <si>
    <t>06 0 01 74700</t>
  </si>
  <si>
    <t>08 4 01 84910</t>
  </si>
  <si>
    <t>08 4 01 42080</t>
  </si>
  <si>
    <t>08 4 01 42110</t>
  </si>
  <si>
    <t>10 0 01 87950</t>
  </si>
  <si>
    <t>08 4 01 42090</t>
  </si>
  <si>
    <t>01 5 01 42030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</si>
  <si>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</si>
  <si>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</si>
  <si>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</si>
  <si>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</si>
  <si>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</si>
  <si>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</si>
  <si>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</si>
  <si>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</si>
  <si>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</si>
  <si>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</si>
  <si>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02 0 01 77950</t>
  </si>
  <si>
    <t>01 1 02 24350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</si>
  <si>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</si>
  <si>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</si>
  <si>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</si>
  <si>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</si>
  <si>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</si>
  <si>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</si>
  <si>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</si>
  <si>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</si>
  <si>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</si>
  <si>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</si>
  <si>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</si>
  <si>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</si>
  <si>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03 1 01 64420</t>
  </si>
  <si>
    <t>01 1 02 77950</t>
  </si>
  <si>
    <t>360</t>
  </si>
  <si>
    <t>Иные выплаты населению</t>
  </si>
  <si>
    <t>853</t>
  </si>
  <si>
    <t>Уплата иных платежей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</si>
  <si>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</si>
  <si>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</si>
  <si>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06 2 01 43140</t>
  </si>
  <si>
    <t>Субсидии на поддержку местных инициатив граждан,проживающих в городских и сельских поселениях РК</t>
  </si>
  <si>
    <t>321</t>
  </si>
  <si>
    <t>Пособия, компенсации и иные социальные выплаты гражданам, кроме публичных нормативных обязательств</t>
  </si>
  <si>
    <t>01 1 02 42040</t>
  </si>
  <si>
    <t>08 3 01 76000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</si>
  <si>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</si>
  <si>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</si>
  <si>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за сч ост-ка на 01.01.2016 г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</si>
  <si>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</si>
  <si>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</si>
  <si>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</si>
  <si>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</si>
  <si>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</si>
  <si>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</si>
  <si>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</si>
  <si>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</si>
  <si>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</si>
  <si>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</si>
  <si>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</si>
  <si>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</si>
  <si>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</si>
  <si>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</si>
  <si>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</si>
  <si>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</si>
  <si>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</si>
  <si>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</si>
  <si>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</si>
  <si>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</si>
  <si>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</si>
  <si>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</si>
  <si>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</si>
  <si>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</si>
  <si>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</si>
  <si>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</si>
  <si>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</si>
  <si>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</si>
  <si>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</si>
  <si>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</si>
  <si>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</si>
  <si>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</si>
  <si>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</si>
  <si>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</si>
  <si>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</si>
  <si>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</si>
  <si>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</si>
  <si>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</si>
  <si>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</si>
  <si>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</si>
  <si>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</si>
  <si>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</si>
  <si>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</si>
  <si>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</si>
  <si>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</si>
  <si>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</si>
  <si>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</si>
  <si>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</si>
  <si>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</si>
  <si>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</si>
  <si>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</si>
  <si>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</si>
  <si>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</si>
  <si>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</si>
  <si>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</si>
  <si>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</si>
  <si>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</si>
  <si>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</si>
  <si>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</si>
  <si>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</si>
  <si>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</si>
  <si>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</si>
  <si>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</si>
  <si>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</si>
  <si>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МКУ "Хозяйственная группа"</t>
  </si>
  <si>
    <t>870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</si>
  <si>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</si>
  <si>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</si>
  <si>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</si>
  <si>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</si>
  <si>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</si>
  <si>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</si>
  <si>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</si>
  <si>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</si>
  <si>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</si>
  <si>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</si>
  <si>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</si>
  <si>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</si>
  <si>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</si>
  <si>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</si>
  <si>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</si>
  <si>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</si>
  <si>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</si>
  <si>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</si>
  <si>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</si>
  <si>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</si>
  <si>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</si>
  <si>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</si>
  <si>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</si>
  <si>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</si>
  <si>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</si>
  <si>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</si>
  <si>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</si>
  <si>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</si>
  <si>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</si>
  <si>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</si>
  <si>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</si>
  <si>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</si>
  <si>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</si>
  <si>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</si>
  <si>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</si>
  <si>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</si>
  <si>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</si>
  <si>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</si>
  <si>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</si>
  <si>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</si>
  <si>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</si>
  <si>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</si>
  <si>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</si>
  <si>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</si>
  <si>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</si>
  <si>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</si>
  <si>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</si>
  <si>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322</t>
  </si>
  <si>
    <t>Субсидии гражданам на приобретение жилья</t>
  </si>
  <si>
    <t>Муниципальная программа "Развитие образования в Суоярвском районе"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</si>
  <si>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</si>
  <si>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</si>
  <si>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</si>
  <si>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</si>
  <si>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</si>
  <si>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</si>
  <si>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</si>
  <si>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</si>
  <si>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</si>
  <si>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</si>
  <si>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</si>
  <si>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</si>
  <si>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</si>
  <si>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</si>
  <si>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</si>
  <si>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</si>
  <si>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</si>
  <si>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</si>
  <si>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</si>
  <si>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</si>
  <si>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</si>
  <si>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Муниципальная программа "Ветеран"</t>
  </si>
  <si>
    <t>Другие вопросы в области социальной политики</t>
  </si>
  <si>
    <t>06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</si>
  <si>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</si>
  <si>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</si>
  <si>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</si>
  <si>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</si>
  <si>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</si>
  <si>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 xml:space="preserve">08 </t>
  </si>
  <si>
    <t>Здравоохранение</t>
  </si>
  <si>
    <t>Стационарная медицинская помощь</t>
  </si>
  <si>
    <t xml:space="preserve">Софинансирование программы "Обеспечение жильем молодых семей"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</si>
  <si>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</si>
  <si>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</si>
  <si>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Мероприятия по муниципальной программе "Профилактика правонарушений и преступлений в Суоярвском муниципальном районе"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</si>
  <si>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</si>
  <si>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</si>
  <si>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</si>
  <si>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</si>
  <si>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</si>
  <si>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</si>
  <si>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</si>
  <si>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</si>
  <si>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</si>
  <si>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</si>
  <si>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</si>
  <si>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</si>
  <si>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</si>
  <si>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</si>
  <si>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Благоустройство</t>
  </si>
  <si>
    <t>Прочие мероприятия по благоустройству городских округов и поселений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</si>
  <si>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</si>
  <si>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</si>
  <si>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</si>
  <si>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Дорожное хозяйство (дорожные фонды)</t>
  </si>
  <si>
    <t>Мероприятия в области коммунального хозяйства</t>
  </si>
  <si>
    <t>Субсидии бюджетным учреждениям на иные цели (Ремонт фасада Суоярвской средней школы)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</si>
  <si>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</si>
  <si>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</si>
  <si>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</si>
  <si>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Дополнительное образование детей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</si>
  <si>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2017 год </t>
  </si>
  <si>
    <t>Приложение № 6</t>
  </si>
  <si>
    <t xml:space="preserve">к решению Совета депутатов муниципального   </t>
  </si>
  <si>
    <t>образования "Суоярвский район"</t>
  </si>
  <si>
    <t>Приложение № 7</t>
  </si>
  <si>
    <t>Код администратора</t>
  </si>
  <si>
    <t>019</t>
  </si>
  <si>
    <t>Ведомственная структура расходов бюджета муниципального образования "Суоярвский район" на 2017 год по разделам и подразделам, целевым статьям и видам расходов классификации расходов бюджетов</t>
  </si>
  <si>
    <t>Администрация МО "Суоярвский район"</t>
  </si>
  <si>
    <t>06 2 01 61301</t>
  </si>
  <si>
    <t>08 1 01 62210</t>
  </si>
  <si>
    <t>08 1 01 75010</t>
  </si>
  <si>
    <t>08 4 01 77950</t>
  </si>
  <si>
    <t>350</t>
  </si>
  <si>
    <t>Премии и гранты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</si>
  <si>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</si>
  <si>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</si>
  <si>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</si>
  <si>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Отклонение</t>
  </si>
  <si>
    <t>Поправки</t>
  </si>
  <si>
    <t>План 2017 год</t>
  </si>
  <si>
    <t>06 2 01 43180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</si>
  <si>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</si>
  <si>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</si>
  <si>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Исполнение судебных актов Российской Федерации и мировых соглашений по возмещению причиненного вреда</t>
  </si>
  <si>
    <t>01 1 01 43170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</si>
  <si>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</si>
  <si>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01 1 01 43200</t>
  </si>
  <si>
    <t>Субсидии на реализацию мероприятий государственной программы РК " Развитие образования"(сады)</t>
  </si>
  <si>
    <t>01 1 02 S3200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</si>
  <si>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</si>
  <si>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S3210</t>
  </si>
  <si>
    <t>323</t>
  </si>
  <si>
    <t>Приобретение товаров, работ, услуг в пользу граждан в целях их социального обеспечения</t>
  </si>
  <si>
    <t>Меры социальной поддержки педагогическим работникам образовательных учреждений, расположенных в сельской местности</t>
  </si>
  <si>
    <t>01 1 02 43200</t>
  </si>
  <si>
    <t>Субсидии на реализацию мероприятий государственной программы РК " Развитие образования"</t>
  </si>
  <si>
    <t>01 1 02 43170</t>
  </si>
  <si>
    <t>01 2 01 S3210</t>
  </si>
  <si>
    <t>Субсидии на организацию отдыха детей в каникулярное время</t>
  </si>
  <si>
    <t>01 2 01 43210</t>
  </si>
  <si>
    <t>811</t>
  </si>
  <si>
    <t>01 5 01 43210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</si>
  <si>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</si>
  <si>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S0970</t>
  </si>
  <si>
    <t>Иные межбюджетные трансферты от Суоярвского городского поселения на отлов и содержание собак</t>
  </si>
  <si>
    <t>08 2 01 76070</t>
  </si>
  <si>
    <t xml:space="preserve">Прочая закупка товаров, работ и услуг для обеспечения государственных (муниципальных) нужд </t>
  </si>
  <si>
    <t xml:space="preserve">Пояснительная записка по расходам 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</si>
  <si>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</si>
  <si>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Субсидии на реализацию мероприятий по поддержке обустройства мест массового отдыха населения (городских парков)</t>
  </si>
  <si>
    <t>06 2 01 09502</t>
  </si>
  <si>
    <t>06 2 01 09602</t>
  </si>
  <si>
    <t>06 2 01 L5600</t>
  </si>
  <si>
    <t>Субсидии на реализацию мероприятий по формированию современной городской среды</t>
  </si>
  <si>
    <t>06 2 01 L5550</t>
  </si>
  <si>
    <t>01 1 02 L0970</t>
  </si>
  <si>
    <t>01 1 01 S3200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</si>
  <si>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(Леппяс..школа)</t>
  </si>
  <si>
    <t>Общеэкономические вопросы</t>
  </si>
  <si>
    <t>Мероприятия по активной политике занятости населения и социальной поддержке безработных граждан</t>
  </si>
  <si>
    <t>01 1 50 71300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</si>
  <si>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 (Леппяс..школа)</t>
  </si>
  <si>
    <t>03 5 02 77950</t>
  </si>
  <si>
    <t>Мероприятия по ремонту фасада кинотеатра "Космос"</t>
  </si>
  <si>
    <t>03 1 01 L5190</t>
  </si>
  <si>
    <t>Субсидия на реализацию мероприятий п поддержке отрасли культуры</t>
  </si>
  <si>
    <t>Субсидия на реализацию мероприятий п поддержке отрасли культуры (грант)</t>
  </si>
  <si>
    <t>03 1 01 S5190</t>
  </si>
  <si>
    <t>Софинансирование субсидии на реализацию мероприятий по поддержке отрасли культуры</t>
  </si>
  <si>
    <t>Субсидии на реализацию мероприятий по обеспечению развития и укрепления МТБ мун. домов культуры в городах с численностью населения до 300 тыс. чел.</t>
  </si>
  <si>
    <t>06 2 01 L5580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</si>
  <si>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</si>
  <si>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</si>
  <si>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Субсидии, за исключением субсидий на софинансирование капитальных вложений в объекты государственной (муниципальной) собственности( в целях содержания и ремонта дорог)</t>
  </si>
  <si>
    <t>Субсидии на обеспечение мероприятий по переселению граждан их аварийного жилищного фонда (средства РК Суоярвское городское поселение)</t>
  </si>
  <si>
    <t>Субсидии на обеспечение мероприятий по переселению граждан из аварийного жилищного фонда (спедства ФБ ,Поросозерское,Вешкельское,с/поселения.Суоярвск.городское пос.)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</si>
</sst>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0.000"/>
  </numFmts>
  <fonts count="7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sz val="10"/>
      <color indexed="20"/>
      <name val="Times New Roman"/>
      <family val="1"/>
    </font>
    <font>
      <sz val="10"/>
      <name val="Arial"/>
      <family val="2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b/>
      <sz val="10"/>
      <name val="Arial Cyr"/>
      <family val="0"/>
    </font>
    <font>
      <sz val="10"/>
      <color indexed="20"/>
      <name val="Arial Cyr"/>
      <family val="0"/>
    </font>
    <font>
      <sz val="10"/>
      <color indexed="5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color indexed="10"/>
      <name val="Times New Roman"/>
      <family val="1"/>
    </font>
    <font>
      <i/>
      <sz val="10"/>
      <color indexed="20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48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7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49" fontId="2" fillId="0" borderId="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0" fillId="0" borderId="0" xfId="0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32" borderId="10" xfId="0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1" xfId="0" applyFont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176" fontId="18" fillId="0" borderId="11" xfId="53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1" fontId="14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" fontId="2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9" fillId="32" borderId="14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left" vertical="top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14" fillId="0" borderId="11" xfId="0" applyFont="1" applyBorder="1" applyAlignment="1">
      <alignment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32" borderId="10" xfId="0" applyFill="1" applyBorder="1" applyAlignment="1">
      <alignment/>
    </xf>
    <xf numFmtId="49" fontId="11" fillId="32" borderId="11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top" wrapText="1"/>
    </xf>
    <xf numFmtId="0" fontId="3" fillId="32" borderId="18" xfId="0" applyFont="1" applyFill="1" applyBorder="1" applyAlignment="1" applyProtection="1">
      <alignment horizontal="right" vertical="top" wrapText="1"/>
      <protection/>
    </xf>
    <xf numFmtId="0" fontId="33" fillId="0" borderId="11" xfId="0" applyFont="1" applyBorder="1" applyAlignment="1">
      <alignment horizontal="left" vertical="top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4" fillId="32" borderId="10" xfId="0" applyNumberFormat="1" applyFont="1" applyFill="1" applyBorder="1" applyAlignment="1" applyProtection="1">
      <alignment horizontal="center" vertical="center" wrapText="1"/>
      <protection/>
    </xf>
    <xf numFmtId="49" fontId="11" fillId="32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" fontId="10" fillId="0" borderId="19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11" fillId="32" borderId="20" xfId="0" applyNumberFormat="1" applyFont="1" applyFill="1" applyBorder="1" applyAlignment="1">
      <alignment horizontal="center" vertical="center"/>
    </xf>
    <xf numFmtId="4" fontId="11" fillId="32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4" fillId="32" borderId="10" xfId="0" applyNumberFormat="1" applyFont="1" applyFill="1" applyBorder="1" applyAlignment="1" applyProtection="1">
      <alignment horizontal="center" vertical="center"/>
      <protection locked="0"/>
    </xf>
    <xf numFmtId="49" fontId="11" fillId="32" borderId="10" xfId="0" applyNumberFormat="1" applyFont="1" applyFill="1" applyBorder="1" applyAlignment="1" applyProtection="1">
      <alignment horizontal="center" vertical="center"/>
      <protection locked="0"/>
    </xf>
    <xf numFmtId="4" fontId="11" fillId="32" borderId="19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" fontId="8" fillId="0" borderId="1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22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 wrapText="1"/>
    </xf>
    <xf numFmtId="49" fontId="11" fillId="32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" fontId="10" fillId="0" borderId="19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  <protection/>
    </xf>
    <xf numFmtId="49" fontId="31" fillId="0" borderId="10" xfId="0" applyNumberFormat="1" applyFont="1" applyBorder="1" applyAlignment="1" applyProtection="1">
      <alignment horizontal="center" vertical="center"/>
      <protection locked="0"/>
    </xf>
    <xf numFmtId="4" fontId="31" fillId="0" borderId="19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" fontId="14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9" fontId="3" fillId="32" borderId="26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49" fontId="36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33" borderId="10" xfId="0" applyNumberFormat="1" applyFont="1" applyFill="1" applyBorder="1" applyAlignment="1" applyProtection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 applyProtection="1">
      <alignment horizontal="center" vertical="center"/>
      <protection locked="0"/>
    </xf>
    <xf numFmtId="49" fontId="34" fillId="33" borderId="10" xfId="0" applyNumberFormat="1" applyFont="1" applyFill="1" applyBorder="1" applyAlignment="1" applyProtection="1">
      <alignment horizontal="center" vertical="center"/>
      <protection locked="0"/>
    </xf>
    <xf numFmtId="4" fontId="37" fillId="33" borderId="19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left" vertical="top" wrapText="1"/>
    </xf>
    <xf numFmtId="49" fontId="39" fillId="33" borderId="10" xfId="0" applyNumberFormat="1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 applyProtection="1">
      <alignment horizontal="center" vertical="center"/>
      <protection locked="0"/>
    </xf>
    <xf numFmtId="4" fontId="40" fillId="33" borderId="10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/>
    </xf>
    <xf numFmtId="4" fontId="1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21" xfId="0" applyNumberFormat="1" applyFont="1" applyFill="1" applyBorder="1" applyAlignment="1">
      <alignment horizontal="center" vertical="center"/>
    </xf>
    <xf numFmtId="4" fontId="11" fillId="33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vertical="top"/>
    </xf>
    <xf numFmtId="4" fontId="10" fillId="34" borderId="19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3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31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Fill="1" applyBorder="1" applyAlignment="1" applyProtection="1">
      <alignment horizontal="center" vertical="center" wrapText="1"/>
      <protection/>
    </xf>
    <xf numFmtId="49" fontId="24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/>
    </xf>
    <xf numFmtId="49" fontId="24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36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0" borderId="34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 applyProtection="1">
      <alignment horizontal="center" vertical="center" textRotation="90" wrapText="1"/>
      <protection/>
    </xf>
    <xf numFmtId="0" fontId="20" fillId="0" borderId="38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7"/>
  <sheetViews>
    <sheetView zoomScalePageLayoutView="0" workbookViewId="0" topLeftCell="A311">
      <selection activeCell="F337" sqref="F337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6" width="17.75390625" style="0" customWidth="1"/>
    <col min="7" max="7" width="15.625" style="14" customWidth="1"/>
    <col min="8" max="8" width="9.125" style="14" customWidth="1"/>
    <col min="9" max="9" width="16.25390625" style="14" customWidth="1"/>
    <col min="10" max="10" width="11.75390625" style="14" bestFit="1" customWidth="1"/>
  </cols>
  <sheetData>
    <row r="1" spans="4:8" ht="12.75">
      <c r="D1" s="21"/>
      <c r="E1" s="21"/>
      <c r="F1" s="49" t="s">
        <v>286</v>
      </c>
      <c r="G1" s="20"/>
      <c r="H1" s="20"/>
    </row>
    <row r="2" spans="1:8" ht="12.75">
      <c r="A2" s="13"/>
      <c r="C2" s="49" t="s">
        <v>287</v>
      </c>
      <c r="G2" s="20"/>
      <c r="H2" s="20"/>
    </row>
    <row r="3" spans="1:8" ht="12.75">
      <c r="A3" s="13"/>
      <c r="D3" s="49" t="s">
        <v>288</v>
      </c>
      <c r="G3" s="20"/>
      <c r="H3" s="20"/>
    </row>
    <row r="4" spans="1:8" ht="12.75">
      <c r="A4" s="13"/>
      <c r="G4" s="20"/>
      <c r="H4" s="20"/>
    </row>
    <row r="5" spans="1:8" ht="78.75" customHeight="1">
      <c r="A5" s="178" t="s">
        <v>285</v>
      </c>
      <c r="B5" s="178"/>
      <c r="C5" s="178"/>
      <c r="D5" s="178"/>
      <c r="E5" s="178"/>
      <c r="G5"/>
      <c r="H5"/>
    </row>
    <row r="6" spans="1:5" ht="13.5" thickBot="1">
      <c r="A6" s="1"/>
      <c r="B6" s="2"/>
      <c r="C6" s="2"/>
      <c r="D6" s="3"/>
      <c r="E6" s="3"/>
    </row>
    <row r="7" spans="1:6" ht="12.75" customHeight="1">
      <c r="A7" s="179" t="s">
        <v>107</v>
      </c>
      <c r="B7" s="173" t="s">
        <v>108</v>
      </c>
      <c r="C7" s="181" t="s">
        <v>117</v>
      </c>
      <c r="D7" s="184" t="s">
        <v>127</v>
      </c>
      <c r="E7" s="186" t="s">
        <v>128</v>
      </c>
      <c r="F7" s="176" t="s">
        <v>5</v>
      </c>
    </row>
    <row r="8" spans="1:6" ht="12.75" customHeight="1">
      <c r="A8" s="180"/>
      <c r="B8" s="174"/>
      <c r="C8" s="182"/>
      <c r="D8" s="185"/>
      <c r="E8" s="187"/>
      <c r="F8" s="177"/>
    </row>
    <row r="9" spans="1:6" ht="12.75">
      <c r="A9" s="180"/>
      <c r="B9" s="174"/>
      <c r="C9" s="182"/>
      <c r="D9" s="185"/>
      <c r="E9" s="187"/>
      <c r="F9" s="177"/>
    </row>
    <row r="10" spans="1:6" ht="12.75">
      <c r="A10" s="180"/>
      <c r="B10" s="174"/>
      <c r="C10" s="182"/>
      <c r="D10" s="185"/>
      <c r="E10" s="187"/>
      <c r="F10" s="177"/>
    </row>
    <row r="11" spans="1:6" ht="12.75">
      <c r="A11" s="180"/>
      <c r="B11" s="174"/>
      <c r="C11" s="182"/>
      <c r="D11" s="185"/>
      <c r="E11" s="187"/>
      <c r="F11" s="177"/>
    </row>
    <row r="12" spans="1:6" ht="13.5" thickBot="1">
      <c r="A12" s="180"/>
      <c r="B12" s="175"/>
      <c r="C12" s="183"/>
      <c r="D12" s="185"/>
      <c r="E12" s="188"/>
      <c r="F12" s="177"/>
    </row>
    <row r="13" spans="1:6" ht="15.75">
      <c r="A13" s="45" t="s">
        <v>123</v>
      </c>
      <c r="B13" s="92" t="s">
        <v>109</v>
      </c>
      <c r="C13" s="92"/>
      <c r="D13" s="92"/>
      <c r="E13" s="92"/>
      <c r="F13" s="93">
        <f>F14+F18+F59</f>
        <v>28453265</v>
      </c>
    </row>
    <row r="14" spans="1:9" ht="35.25" customHeight="1">
      <c r="A14" s="32" t="s">
        <v>142</v>
      </c>
      <c r="B14" s="94" t="s">
        <v>109</v>
      </c>
      <c r="C14" s="86" t="s">
        <v>118</v>
      </c>
      <c r="D14" s="86"/>
      <c r="E14" s="86"/>
      <c r="F14" s="82">
        <f>F15</f>
        <v>300100</v>
      </c>
      <c r="G14" s="10"/>
      <c r="H14" s="10"/>
      <c r="I14" s="15"/>
    </row>
    <row r="15" spans="1:8" ht="15.75" customHeight="1">
      <c r="A15" s="25" t="s">
        <v>213</v>
      </c>
      <c r="B15" s="22" t="s">
        <v>109</v>
      </c>
      <c r="C15" s="4" t="s">
        <v>118</v>
      </c>
      <c r="D15" s="4" t="s">
        <v>4</v>
      </c>
      <c r="E15" s="4"/>
      <c r="F15" s="87">
        <f>F16+F17</f>
        <v>300100</v>
      </c>
      <c r="G15" s="10"/>
      <c r="H15" s="10"/>
    </row>
    <row r="16" spans="1:8" ht="42.75" customHeight="1">
      <c r="A16" s="11" t="s">
        <v>260</v>
      </c>
      <c r="B16" s="6" t="s">
        <v>109</v>
      </c>
      <c r="C16" s="5" t="s">
        <v>118</v>
      </c>
      <c r="D16" s="5" t="s">
        <v>4</v>
      </c>
      <c r="E16" s="5" t="s">
        <v>259</v>
      </c>
      <c r="F16" s="84">
        <v>172100</v>
      </c>
      <c r="G16" s="10"/>
      <c r="H16" s="10"/>
    </row>
    <row r="17" spans="1:9" ht="24" customHeight="1">
      <c r="A17" s="11" t="s">
        <v>178</v>
      </c>
      <c r="B17" s="6" t="s">
        <v>109</v>
      </c>
      <c r="C17" s="5" t="s">
        <v>118</v>
      </c>
      <c r="D17" s="5" t="s">
        <v>4</v>
      </c>
      <c r="E17" s="5" t="s">
        <v>179</v>
      </c>
      <c r="F17" s="84">
        <v>128000</v>
      </c>
      <c r="G17" s="10"/>
      <c r="H17" s="10"/>
      <c r="I17" s="15"/>
    </row>
    <row r="18" spans="1:8" ht="29.25" customHeight="1">
      <c r="A18" s="24" t="s">
        <v>136</v>
      </c>
      <c r="B18" s="94" t="s">
        <v>109</v>
      </c>
      <c r="C18" s="86" t="s">
        <v>119</v>
      </c>
      <c r="D18" s="86"/>
      <c r="E18" s="86"/>
      <c r="F18" s="95">
        <f>F19+F24+F27+F32+F36+F42+F44+F48+F50+F52+F55+F57</f>
        <v>19958000</v>
      </c>
      <c r="G18" s="10"/>
      <c r="H18" s="10"/>
    </row>
    <row r="19" spans="1:9" ht="28.5" customHeight="1">
      <c r="A19" s="25" t="s">
        <v>184</v>
      </c>
      <c r="B19" s="22" t="s">
        <v>109</v>
      </c>
      <c r="C19" s="4" t="s">
        <v>119</v>
      </c>
      <c r="D19" s="4" t="s">
        <v>21</v>
      </c>
      <c r="E19" s="4"/>
      <c r="F19" s="87">
        <f>SUM(F20:F23)</f>
        <v>16806397.79</v>
      </c>
      <c r="G19" s="10"/>
      <c r="H19" s="10"/>
      <c r="I19" s="15"/>
    </row>
    <row r="20" spans="1:9" ht="18.75" customHeight="1">
      <c r="A20" s="11" t="s">
        <v>74</v>
      </c>
      <c r="B20" s="6" t="s">
        <v>109</v>
      </c>
      <c r="C20" s="5" t="s">
        <v>119</v>
      </c>
      <c r="D20" s="5" t="s">
        <v>21</v>
      </c>
      <c r="E20" s="5" t="s">
        <v>181</v>
      </c>
      <c r="F20" s="84">
        <v>11666284.15</v>
      </c>
      <c r="I20" s="16"/>
    </row>
    <row r="21" spans="1:6" ht="13.5" customHeight="1">
      <c r="A21" s="11" t="s">
        <v>185</v>
      </c>
      <c r="B21" s="6" t="s">
        <v>186</v>
      </c>
      <c r="C21" s="5" t="s">
        <v>119</v>
      </c>
      <c r="D21" s="5" t="s">
        <v>21</v>
      </c>
      <c r="E21" s="5" t="s">
        <v>187</v>
      </c>
      <c r="F21" s="84">
        <v>270000</v>
      </c>
    </row>
    <row r="22" spans="1:6" ht="39" customHeight="1">
      <c r="A22" s="11" t="s">
        <v>72</v>
      </c>
      <c r="B22" s="6" t="s">
        <v>186</v>
      </c>
      <c r="C22" s="5" t="s">
        <v>119</v>
      </c>
      <c r="D22" s="5" t="s">
        <v>21</v>
      </c>
      <c r="E22" s="5" t="s">
        <v>73</v>
      </c>
      <c r="F22" s="84">
        <v>3050113.64</v>
      </c>
    </row>
    <row r="23" spans="1:6" ht="27.75" customHeight="1">
      <c r="A23" s="11" t="s">
        <v>178</v>
      </c>
      <c r="B23" s="6" t="s">
        <v>109</v>
      </c>
      <c r="C23" s="5" t="s">
        <v>119</v>
      </c>
      <c r="D23" s="5" t="s">
        <v>21</v>
      </c>
      <c r="E23" s="5" t="s">
        <v>179</v>
      </c>
      <c r="F23" s="84">
        <v>1820000</v>
      </c>
    </row>
    <row r="24" spans="1:6" ht="27" customHeight="1">
      <c r="A24" s="30" t="s">
        <v>140</v>
      </c>
      <c r="B24" s="22" t="s">
        <v>109</v>
      </c>
      <c r="C24" s="4" t="s">
        <v>119</v>
      </c>
      <c r="D24" s="4" t="s">
        <v>22</v>
      </c>
      <c r="E24" s="4"/>
      <c r="F24" s="87">
        <f>F25+F26</f>
        <v>2064602.21</v>
      </c>
    </row>
    <row r="25" spans="1:6" ht="14.25" customHeight="1">
      <c r="A25" s="11" t="s">
        <v>75</v>
      </c>
      <c r="B25" s="6" t="s">
        <v>109</v>
      </c>
      <c r="C25" s="5" t="s">
        <v>119</v>
      </c>
      <c r="D25" s="5" t="s">
        <v>22</v>
      </c>
      <c r="E25" s="5" t="s">
        <v>181</v>
      </c>
      <c r="F25" s="84">
        <v>1586602.21</v>
      </c>
    </row>
    <row r="26" spans="1:6" ht="38.25" customHeight="1">
      <c r="A26" s="11" t="s">
        <v>72</v>
      </c>
      <c r="B26" s="6" t="s">
        <v>109</v>
      </c>
      <c r="C26" s="5" t="s">
        <v>119</v>
      </c>
      <c r="D26" s="5" t="s">
        <v>22</v>
      </c>
      <c r="E26" s="5" t="s">
        <v>73</v>
      </c>
      <c r="F26" s="84">
        <v>478000</v>
      </c>
    </row>
    <row r="27" spans="1:6" ht="24" customHeight="1">
      <c r="A27" s="26" t="s">
        <v>154</v>
      </c>
      <c r="B27" s="22" t="s">
        <v>109</v>
      </c>
      <c r="C27" s="4" t="s">
        <v>119</v>
      </c>
      <c r="D27" s="4" t="s">
        <v>23</v>
      </c>
      <c r="E27" s="4"/>
      <c r="F27" s="87">
        <f>SUM(F28:F31)</f>
        <v>333000</v>
      </c>
    </row>
    <row r="28" spans="1:6" ht="15" customHeight="1">
      <c r="A28" s="11" t="s">
        <v>75</v>
      </c>
      <c r="B28" s="6" t="s">
        <v>109</v>
      </c>
      <c r="C28" s="5" t="s">
        <v>119</v>
      </c>
      <c r="D28" s="5" t="s">
        <v>23</v>
      </c>
      <c r="E28" s="5" t="s">
        <v>181</v>
      </c>
      <c r="F28" s="84">
        <v>174000</v>
      </c>
    </row>
    <row r="29" spans="1:6" ht="15" customHeight="1">
      <c r="A29" s="11" t="s">
        <v>185</v>
      </c>
      <c r="B29" s="6" t="s">
        <v>109</v>
      </c>
      <c r="C29" s="5" t="s">
        <v>119</v>
      </c>
      <c r="D29" s="5" t="s">
        <v>23</v>
      </c>
      <c r="E29" s="5" t="s">
        <v>187</v>
      </c>
      <c r="F29" s="84">
        <v>11000</v>
      </c>
    </row>
    <row r="30" spans="1:6" ht="41.25" customHeight="1">
      <c r="A30" s="11" t="s">
        <v>72</v>
      </c>
      <c r="B30" s="6" t="s">
        <v>109</v>
      </c>
      <c r="C30" s="5" t="s">
        <v>119</v>
      </c>
      <c r="D30" s="5" t="s">
        <v>23</v>
      </c>
      <c r="E30" s="5" t="s">
        <v>73</v>
      </c>
      <c r="F30" s="84">
        <v>130500</v>
      </c>
    </row>
    <row r="31" spans="1:6" ht="26.25" customHeight="1">
      <c r="A31" s="11" t="s">
        <v>178</v>
      </c>
      <c r="B31" s="6" t="s">
        <v>109</v>
      </c>
      <c r="C31" s="5" t="s">
        <v>119</v>
      </c>
      <c r="D31" s="5" t="s">
        <v>23</v>
      </c>
      <c r="E31" s="5" t="s">
        <v>179</v>
      </c>
      <c r="F31" s="84">
        <v>17500</v>
      </c>
    </row>
    <row r="32" spans="1:6" ht="24.75" customHeight="1">
      <c r="A32" s="25" t="s">
        <v>144</v>
      </c>
      <c r="B32" s="22" t="s">
        <v>109</v>
      </c>
      <c r="C32" s="4" t="s">
        <v>119</v>
      </c>
      <c r="D32" s="4" t="s">
        <v>24</v>
      </c>
      <c r="E32" s="4"/>
      <c r="F32" s="87">
        <f>SUM(F33:F35)</f>
        <v>69000</v>
      </c>
    </row>
    <row r="33" spans="1:6" ht="15.75" customHeight="1">
      <c r="A33" s="11" t="s">
        <v>75</v>
      </c>
      <c r="B33" s="6" t="s">
        <v>109</v>
      </c>
      <c r="C33" s="5" t="s">
        <v>119</v>
      </c>
      <c r="D33" s="5" t="s">
        <v>24</v>
      </c>
      <c r="E33" s="5" t="s">
        <v>181</v>
      </c>
      <c r="F33" s="84">
        <v>45200</v>
      </c>
    </row>
    <row r="34" spans="1:6" ht="37.5" customHeight="1">
      <c r="A34" s="11" t="s">
        <v>72</v>
      </c>
      <c r="B34" s="6" t="s">
        <v>109</v>
      </c>
      <c r="C34" s="5" t="s">
        <v>119</v>
      </c>
      <c r="D34" s="5" t="s">
        <v>24</v>
      </c>
      <c r="E34" s="5" t="s">
        <v>73</v>
      </c>
      <c r="F34" s="84">
        <v>21800</v>
      </c>
    </row>
    <row r="35" spans="1:6" ht="26.25" customHeight="1">
      <c r="A35" s="11" t="s">
        <v>178</v>
      </c>
      <c r="B35" s="6" t="s">
        <v>109</v>
      </c>
      <c r="C35" s="5" t="s">
        <v>119</v>
      </c>
      <c r="D35" s="5" t="s">
        <v>24</v>
      </c>
      <c r="E35" s="5" t="s">
        <v>179</v>
      </c>
      <c r="F35" s="84">
        <v>2000</v>
      </c>
    </row>
    <row r="36" spans="1:6" ht="42.75" customHeight="1">
      <c r="A36" s="27" t="s">
        <v>173</v>
      </c>
      <c r="B36" s="96" t="s">
        <v>109</v>
      </c>
      <c r="C36" s="97" t="s">
        <v>119</v>
      </c>
      <c r="D36" s="97" t="s">
        <v>25</v>
      </c>
      <c r="E36" s="97"/>
      <c r="F36" s="87">
        <f>SUM(F37:F41)</f>
        <v>342000</v>
      </c>
    </row>
    <row r="37" spans="1:6" ht="21" customHeight="1">
      <c r="A37" s="11" t="s">
        <v>74</v>
      </c>
      <c r="B37" s="6" t="s">
        <v>109</v>
      </c>
      <c r="C37" s="5" t="s">
        <v>119</v>
      </c>
      <c r="D37" s="5" t="s">
        <v>25</v>
      </c>
      <c r="E37" s="5" t="s">
        <v>181</v>
      </c>
      <c r="F37" s="84">
        <v>214000</v>
      </c>
    </row>
    <row r="38" spans="1:6" ht="21.75" customHeight="1">
      <c r="A38" s="11" t="s">
        <v>185</v>
      </c>
      <c r="B38" s="6" t="s">
        <v>109</v>
      </c>
      <c r="C38" s="5" t="s">
        <v>119</v>
      </c>
      <c r="D38" s="5" t="s">
        <v>25</v>
      </c>
      <c r="E38" s="5" t="s">
        <v>187</v>
      </c>
      <c r="F38" s="84">
        <v>14000</v>
      </c>
    </row>
    <row r="39" spans="1:6" ht="36" customHeight="1">
      <c r="A39" s="11" t="s">
        <v>72</v>
      </c>
      <c r="B39" s="6" t="s">
        <v>109</v>
      </c>
      <c r="C39" s="5" t="s">
        <v>119</v>
      </c>
      <c r="D39" s="5" t="s">
        <v>25</v>
      </c>
      <c r="E39" s="5" t="s">
        <v>73</v>
      </c>
      <c r="F39" s="84">
        <v>62000</v>
      </c>
    </row>
    <row r="40" spans="1:6" ht="27.75" customHeight="1">
      <c r="A40" s="11" t="s">
        <v>178</v>
      </c>
      <c r="B40" s="6" t="s">
        <v>109</v>
      </c>
      <c r="C40" s="5" t="s">
        <v>119</v>
      </c>
      <c r="D40" s="5" t="s">
        <v>25</v>
      </c>
      <c r="E40" s="5" t="s">
        <v>179</v>
      </c>
      <c r="F40" s="84">
        <v>42000</v>
      </c>
    </row>
    <row r="41" spans="1:6" ht="12.75" customHeight="1">
      <c r="A41" s="11" t="s">
        <v>188</v>
      </c>
      <c r="B41" s="6" t="s">
        <v>109</v>
      </c>
      <c r="C41" s="5" t="s">
        <v>119</v>
      </c>
      <c r="D41" s="5" t="s">
        <v>25</v>
      </c>
      <c r="E41" s="5" t="s">
        <v>170</v>
      </c>
      <c r="F41" s="84">
        <v>10000</v>
      </c>
    </row>
    <row r="42" spans="1:6" ht="26.25" customHeight="1">
      <c r="A42" s="25" t="s">
        <v>182</v>
      </c>
      <c r="B42" s="22" t="s">
        <v>109</v>
      </c>
      <c r="C42" s="4" t="s">
        <v>119</v>
      </c>
      <c r="D42" s="4" t="s">
        <v>83</v>
      </c>
      <c r="E42" s="4"/>
      <c r="F42" s="87">
        <f>F43</f>
        <v>200000</v>
      </c>
    </row>
    <row r="43" spans="1:6" ht="28.5" customHeight="1">
      <c r="A43" s="11" t="s">
        <v>178</v>
      </c>
      <c r="B43" s="6" t="s">
        <v>109</v>
      </c>
      <c r="C43" s="5" t="s">
        <v>119</v>
      </c>
      <c r="D43" s="5" t="s">
        <v>83</v>
      </c>
      <c r="E43" s="5" t="s">
        <v>179</v>
      </c>
      <c r="F43" s="84">
        <v>200000</v>
      </c>
    </row>
    <row r="44" spans="1:6" ht="39.75" customHeight="1">
      <c r="A44" s="25" t="s">
        <v>262</v>
      </c>
      <c r="B44" s="22" t="s">
        <v>109</v>
      </c>
      <c r="C44" s="4" t="s">
        <v>119</v>
      </c>
      <c r="D44" s="4" t="s">
        <v>84</v>
      </c>
      <c r="E44" s="4"/>
      <c r="F44" s="87">
        <f>SUM(F45:F47)</f>
        <v>50000</v>
      </c>
    </row>
    <row r="45" spans="1:6" ht="16.5" customHeight="1">
      <c r="A45" s="11" t="s">
        <v>75</v>
      </c>
      <c r="B45" s="6" t="s">
        <v>109</v>
      </c>
      <c r="C45" s="5" t="s">
        <v>119</v>
      </c>
      <c r="D45" s="5" t="s">
        <v>84</v>
      </c>
      <c r="E45" s="5" t="s">
        <v>181</v>
      </c>
      <c r="F45" s="84">
        <v>37000</v>
      </c>
    </row>
    <row r="46" spans="1:6" ht="35.25" customHeight="1">
      <c r="A46" s="11" t="s">
        <v>72</v>
      </c>
      <c r="B46" s="6" t="s">
        <v>109</v>
      </c>
      <c r="C46" s="5" t="s">
        <v>119</v>
      </c>
      <c r="D46" s="5" t="s">
        <v>84</v>
      </c>
      <c r="E46" s="5" t="s">
        <v>73</v>
      </c>
      <c r="F46" s="84">
        <v>11000</v>
      </c>
    </row>
    <row r="47" spans="1:6" ht="26.25" customHeight="1">
      <c r="A47" s="11" t="s">
        <v>178</v>
      </c>
      <c r="B47" s="6" t="s">
        <v>109</v>
      </c>
      <c r="C47" s="5" t="s">
        <v>119</v>
      </c>
      <c r="D47" s="5" t="s">
        <v>84</v>
      </c>
      <c r="E47" s="5" t="s">
        <v>179</v>
      </c>
      <c r="F47" s="84">
        <v>2000</v>
      </c>
    </row>
    <row r="48" spans="1:6" ht="53.25" customHeight="1">
      <c r="A48" s="25" t="s">
        <v>276</v>
      </c>
      <c r="B48" s="22" t="s">
        <v>109</v>
      </c>
      <c r="C48" s="4" t="s">
        <v>119</v>
      </c>
      <c r="D48" s="4" t="s">
        <v>85</v>
      </c>
      <c r="E48" s="4"/>
      <c r="F48" s="87">
        <f>F49</f>
        <v>5000</v>
      </c>
    </row>
    <row r="49" spans="1:6" ht="24" customHeight="1">
      <c r="A49" s="11" t="s">
        <v>178</v>
      </c>
      <c r="B49" s="6" t="s">
        <v>109</v>
      </c>
      <c r="C49" s="5" t="s">
        <v>119</v>
      </c>
      <c r="D49" s="5" t="s">
        <v>85</v>
      </c>
      <c r="E49" s="5" t="s">
        <v>179</v>
      </c>
      <c r="F49" s="84">
        <v>5000</v>
      </c>
    </row>
    <row r="50" spans="1:6" ht="39.75" customHeight="1">
      <c r="A50" s="26" t="s">
        <v>79</v>
      </c>
      <c r="B50" s="22" t="s">
        <v>109</v>
      </c>
      <c r="C50" s="4" t="s">
        <v>119</v>
      </c>
      <c r="D50" s="4" t="s">
        <v>86</v>
      </c>
      <c r="E50" s="4"/>
      <c r="F50" s="87">
        <f>F51</f>
        <v>11000</v>
      </c>
    </row>
    <row r="51" spans="1:6" ht="25.5" customHeight="1">
      <c r="A51" s="11" t="s">
        <v>178</v>
      </c>
      <c r="B51" s="6" t="s">
        <v>109</v>
      </c>
      <c r="C51" s="5" t="s">
        <v>119</v>
      </c>
      <c r="D51" s="5" t="s">
        <v>87</v>
      </c>
      <c r="E51" s="5" t="s">
        <v>179</v>
      </c>
      <c r="F51" s="84">
        <v>11000</v>
      </c>
    </row>
    <row r="52" spans="1:6" ht="33" customHeight="1">
      <c r="A52" s="26" t="s">
        <v>80</v>
      </c>
      <c r="B52" s="22" t="s">
        <v>109</v>
      </c>
      <c r="C52" s="4" t="s">
        <v>119</v>
      </c>
      <c r="D52" s="4" t="s">
        <v>88</v>
      </c>
      <c r="E52" s="4"/>
      <c r="F52" s="87">
        <f>SUM(F53:F54)</f>
        <v>33000</v>
      </c>
    </row>
    <row r="53" spans="1:6" ht="25.5" customHeight="1">
      <c r="A53" s="11" t="s">
        <v>72</v>
      </c>
      <c r="B53" s="6" t="s">
        <v>109</v>
      </c>
      <c r="C53" s="5" t="s">
        <v>119</v>
      </c>
      <c r="D53" s="5" t="s">
        <v>88</v>
      </c>
      <c r="E53" s="5" t="s">
        <v>73</v>
      </c>
      <c r="F53" s="84">
        <v>4000</v>
      </c>
    </row>
    <row r="54" spans="1:6" ht="24.75" customHeight="1">
      <c r="A54" s="11" t="s">
        <v>178</v>
      </c>
      <c r="B54" s="6" t="s">
        <v>109</v>
      </c>
      <c r="C54" s="5" t="s">
        <v>119</v>
      </c>
      <c r="D54" s="5" t="s">
        <v>88</v>
      </c>
      <c r="E54" s="5" t="s">
        <v>179</v>
      </c>
      <c r="F54" s="84">
        <v>29000</v>
      </c>
    </row>
    <row r="55" spans="1:6" ht="39" customHeight="1">
      <c r="A55" s="26" t="s">
        <v>81</v>
      </c>
      <c r="B55" s="22" t="s">
        <v>109</v>
      </c>
      <c r="C55" s="4" t="s">
        <v>119</v>
      </c>
      <c r="D55" s="4" t="s">
        <v>89</v>
      </c>
      <c r="E55" s="4"/>
      <c r="F55" s="87">
        <f>F56</f>
        <v>11000</v>
      </c>
    </row>
    <row r="56" spans="1:6" ht="35.25" customHeight="1">
      <c r="A56" s="11" t="s">
        <v>178</v>
      </c>
      <c r="B56" s="6" t="s">
        <v>109</v>
      </c>
      <c r="C56" s="5" t="s">
        <v>119</v>
      </c>
      <c r="D56" s="5" t="s">
        <v>89</v>
      </c>
      <c r="E56" s="5" t="s">
        <v>179</v>
      </c>
      <c r="F56" s="84">
        <v>11000</v>
      </c>
    </row>
    <row r="57" spans="1:6" ht="27.75" customHeight="1">
      <c r="A57" s="26" t="s">
        <v>82</v>
      </c>
      <c r="B57" s="22" t="s">
        <v>109</v>
      </c>
      <c r="C57" s="4" t="s">
        <v>119</v>
      </c>
      <c r="D57" s="4" t="s">
        <v>295</v>
      </c>
      <c r="E57" s="4"/>
      <c r="F57" s="87">
        <f>F58</f>
        <v>33000</v>
      </c>
    </row>
    <row r="58" spans="1:6" ht="29.25" customHeight="1">
      <c r="A58" s="11" t="s">
        <v>178</v>
      </c>
      <c r="B58" s="6" t="s">
        <v>109</v>
      </c>
      <c r="C58" s="5" t="s">
        <v>119</v>
      </c>
      <c r="D58" s="5" t="s">
        <v>295</v>
      </c>
      <c r="E58" s="5" t="s">
        <v>179</v>
      </c>
      <c r="F58" s="84">
        <v>33000</v>
      </c>
    </row>
    <row r="59" spans="1:6" ht="21" customHeight="1">
      <c r="A59" s="24" t="s">
        <v>124</v>
      </c>
      <c r="B59" s="94" t="s">
        <v>109</v>
      </c>
      <c r="C59" s="86" t="s">
        <v>152</v>
      </c>
      <c r="D59" s="86" t="s">
        <v>268</v>
      </c>
      <c r="E59" s="86"/>
      <c r="F59" s="95">
        <f>F60+F67+F76</f>
        <v>8195165</v>
      </c>
    </row>
    <row r="60" spans="1:6" ht="25.5" customHeight="1">
      <c r="A60" s="25" t="s">
        <v>214</v>
      </c>
      <c r="B60" s="22" t="s">
        <v>109</v>
      </c>
      <c r="C60" s="4" t="s">
        <v>152</v>
      </c>
      <c r="D60" s="4" t="s">
        <v>296</v>
      </c>
      <c r="E60" s="4"/>
      <c r="F60" s="87">
        <f>SUM(F61:F66)</f>
        <v>701165</v>
      </c>
    </row>
    <row r="61" spans="1:6" ht="24" customHeight="1">
      <c r="A61" s="11" t="s">
        <v>178</v>
      </c>
      <c r="B61" s="6" t="s">
        <v>109</v>
      </c>
      <c r="C61" s="5" t="s">
        <v>152</v>
      </c>
      <c r="D61" s="5" t="s">
        <v>296</v>
      </c>
      <c r="E61" s="5" t="s">
        <v>179</v>
      </c>
      <c r="F61" s="84">
        <v>525165</v>
      </c>
    </row>
    <row r="62" spans="1:6" ht="18" customHeight="1">
      <c r="A62" s="11" t="s">
        <v>93</v>
      </c>
      <c r="B62" s="6" t="s">
        <v>109</v>
      </c>
      <c r="C62" s="5" t="s">
        <v>152</v>
      </c>
      <c r="D62" s="5" t="s">
        <v>296</v>
      </c>
      <c r="E62" s="5" t="s">
        <v>92</v>
      </c>
      <c r="F62" s="84">
        <v>16000</v>
      </c>
    </row>
    <row r="63" spans="1:6" ht="33.75" customHeight="1">
      <c r="A63" s="31" t="s">
        <v>300</v>
      </c>
      <c r="B63" s="6" t="s">
        <v>109</v>
      </c>
      <c r="C63" s="5" t="s">
        <v>152</v>
      </c>
      <c r="D63" s="5" t="s">
        <v>296</v>
      </c>
      <c r="E63" s="5" t="s">
        <v>191</v>
      </c>
      <c r="F63" s="84">
        <v>35000</v>
      </c>
    </row>
    <row r="64" spans="1:6" ht="17.25" customHeight="1">
      <c r="A64" s="11" t="s">
        <v>190</v>
      </c>
      <c r="B64" s="6" t="s">
        <v>109</v>
      </c>
      <c r="C64" s="5" t="s">
        <v>152</v>
      </c>
      <c r="D64" s="5" t="s">
        <v>296</v>
      </c>
      <c r="E64" s="5" t="s">
        <v>193</v>
      </c>
      <c r="F64" s="84">
        <v>35000</v>
      </c>
    </row>
    <row r="65" spans="1:6" ht="18" customHeight="1">
      <c r="A65" s="11" t="s">
        <v>192</v>
      </c>
      <c r="B65" s="6" t="s">
        <v>109</v>
      </c>
      <c r="C65" s="5" t="s">
        <v>152</v>
      </c>
      <c r="D65" s="5" t="s">
        <v>296</v>
      </c>
      <c r="E65" s="5" t="s">
        <v>194</v>
      </c>
      <c r="F65" s="84">
        <v>47000</v>
      </c>
    </row>
    <row r="66" spans="1:6" ht="18.75" customHeight="1">
      <c r="A66" s="11" t="s">
        <v>95</v>
      </c>
      <c r="B66" s="6" t="s">
        <v>109</v>
      </c>
      <c r="C66" s="5" t="s">
        <v>152</v>
      </c>
      <c r="D66" s="5" t="s">
        <v>296</v>
      </c>
      <c r="E66" s="5" t="s">
        <v>94</v>
      </c>
      <c r="F66" s="84">
        <v>43000</v>
      </c>
    </row>
    <row r="67" spans="1:6" ht="20.25" customHeight="1">
      <c r="A67" s="25" t="s">
        <v>171</v>
      </c>
      <c r="B67" s="22" t="s">
        <v>109</v>
      </c>
      <c r="C67" s="4" t="s">
        <v>152</v>
      </c>
      <c r="D67" s="4" t="s">
        <v>27</v>
      </c>
      <c r="E67" s="4"/>
      <c r="F67" s="98">
        <f>SUM(F68:F75)</f>
        <v>7489000</v>
      </c>
    </row>
    <row r="68" spans="1:6" ht="16.5" customHeight="1">
      <c r="A68" s="11" t="s">
        <v>47</v>
      </c>
      <c r="B68" s="6" t="s">
        <v>109</v>
      </c>
      <c r="C68" s="5" t="s">
        <v>152</v>
      </c>
      <c r="D68" s="5" t="s">
        <v>27</v>
      </c>
      <c r="E68" s="5" t="s">
        <v>196</v>
      </c>
      <c r="F68" s="99">
        <v>3000000</v>
      </c>
    </row>
    <row r="69" spans="1:6" ht="33" customHeight="1">
      <c r="A69" s="11" t="s">
        <v>198</v>
      </c>
      <c r="B69" s="6" t="s">
        <v>109</v>
      </c>
      <c r="C69" s="5" t="s">
        <v>152</v>
      </c>
      <c r="D69" s="5" t="s">
        <v>27</v>
      </c>
      <c r="E69" s="5" t="s">
        <v>197</v>
      </c>
      <c r="F69" s="99">
        <v>20000</v>
      </c>
    </row>
    <row r="70" spans="1:6" ht="36" customHeight="1">
      <c r="A70" s="11" t="s">
        <v>42</v>
      </c>
      <c r="B70" s="6" t="s">
        <v>109</v>
      </c>
      <c r="C70" s="5" t="s">
        <v>152</v>
      </c>
      <c r="D70" s="5" t="s">
        <v>27</v>
      </c>
      <c r="E70" s="5" t="s">
        <v>28</v>
      </c>
      <c r="F70" s="99">
        <v>906000</v>
      </c>
    </row>
    <row r="71" spans="1:6" ht="25.5" customHeight="1">
      <c r="A71" s="11" t="s">
        <v>199</v>
      </c>
      <c r="B71" s="6" t="s">
        <v>109</v>
      </c>
      <c r="C71" s="5" t="s">
        <v>152</v>
      </c>
      <c r="D71" s="5" t="s">
        <v>27</v>
      </c>
      <c r="E71" s="5" t="s">
        <v>179</v>
      </c>
      <c r="F71" s="99">
        <f>2740000+500000</f>
        <v>3240000</v>
      </c>
    </row>
    <row r="72" spans="1:6" ht="78" customHeight="1">
      <c r="A72" s="31" t="s">
        <v>195</v>
      </c>
      <c r="B72" s="6" t="s">
        <v>109</v>
      </c>
      <c r="C72" s="5" t="s">
        <v>152</v>
      </c>
      <c r="D72" s="5" t="s">
        <v>27</v>
      </c>
      <c r="E72" s="5" t="s">
        <v>191</v>
      </c>
      <c r="F72" s="99">
        <v>50000</v>
      </c>
    </row>
    <row r="73" spans="1:6" ht="18.75" customHeight="1">
      <c r="A73" s="11" t="s">
        <v>190</v>
      </c>
      <c r="B73" s="6" t="s">
        <v>109</v>
      </c>
      <c r="C73" s="5" t="s">
        <v>152</v>
      </c>
      <c r="D73" s="5" t="s">
        <v>27</v>
      </c>
      <c r="E73" s="5" t="s">
        <v>193</v>
      </c>
      <c r="F73" s="84">
        <v>106000</v>
      </c>
    </row>
    <row r="74" spans="1:6" ht="17.25" customHeight="1">
      <c r="A74" s="11" t="s">
        <v>192</v>
      </c>
      <c r="B74" s="6" t="s">
        <v>109</v>
      </c>
      <c r="C74" s="5" t="s">
        <v>152</v>
      </c>
      <c r="D74" s="5" t="s">
        <v>27</v>
      </c>
      <c r="E74" s="5" t="s">
        <v>194</v>
      </c>
      <c r="F74" s="84">
        <v>135000</v>
      </c>
    </row>
    <row r="75" spans="1:6" ht="15.75" customHeight="1">
      <c r="A75" s="11" t="s">
        <v>95</v>
      </c>
      <c r="B75" s="6" t="s">
        <v>109</v>
      </c>
      <c r="C75" s="5" t="s">
        <v>152</v>
      </c>
      <c r="D75" s="5" t="s">
        <v>27</v>
      </c>
      <c r="E75" s="5" t="s">
        <v>94</v>
      </c>
      <c r="F75" s="84">
        <v>32000</v>
      </c>
    </row>
    <row r="76" spans="1:6" ht="39.75" customHeight="1">
      <c r="A76" s="30" t="s">
        <v>258</v>
      </c>
      <c r="B76" s="100" t="s">
        <v>109</v>
      </c>
      <c r="C76" s="4" t="s">
        <v>152</v>
      </c>
      <c r="D76" s="4" t="s">
        <v>29</v>
      </c>
      <c r="E76" s="101"/>
      <c r="F76" s="87">
        <f>SUM(F77:F77)</f>
        <v>5000</v>
      </c>
    </row>
    <row r="77" spans="1:6" ht="25.5" customHeight="1">
      <c r="A77" s="11" t="s">
        <v>199</v>
      </c>
      <c r="B77" s="102" t="s">
        <v>109</v>
      </c>
      <c r="C77" s="101" t="s">
        <v>152</v>
      </c>
      <c r="D77" s="5" t="s">
        <v>29</v>
      </c>
      <c r="E77" s="101" t="s">
        <v>179</v>
      </c>
      <c r="F77" s="84">
        <v>5000</v>
      </c>
    </row>
    <row r="78" spans="1:9" ht="21.75" customHeight="1">
      <c r="A78" s="71" t="s">
        <v>162</v>
      </c>
      <c r="B78" s="103" t="s">
        <v>116</v>
      </c>
      <c r="C78" s="104"/>
      <c r="D78" s="104"/>
      <c r="E78" s="104"/>
      <c r="F78" s="105">
        <f>F79</f>
        <v>636000</v>
      </c>
      <c r="G78" s="10"/>
      <c r="H78" s="10"/>
      <c r="I78" s="15"/>
    </row>
    <row r="79" spans="1:6" ht="18.75" customHeight="1">
      <c r="A79" s="77" t="s">
        <v>163</v>
      </c>
      <c r="B79" s="94" t="s">
        <v>116</v>
      </c>
      <c r="C79" s="86" t="s">
        <v>118</v>
      </c>
      <c r="D79" s="86"/>
      <c r="E79" s="86"/>
      <c r="F79" s="82">
        <f>F80</f>
        <v>636000</v>
      </c>
    </row>
    <row r="80" spans="1:6" ht="23.25" customHeight="1">
      <c r="A80" s="26" t="s">
        <v>153</v>
      </c>
      <c r="B80" s="22" t="s">
        <v>116</v>
      </c>
      <c r="C80" s="4" t="s">
        <v>118</v>
      </c>
      <c r="D80" s="4" t="s">
        <v>34</v>
      </c>
      <c r="E80" s="4"/>
      <c r="F80" s="87">
        <f>F81</f>
        <v>636000</v>
      </c>
    </row>
    <row r="81" spans="1:6" ht="17.25" customHeight="1">
      <c r="A81" s="11" t="s">
        <v>188</v>
      </c>
      <c r="B81" s="6" t="s">
        <v>116</v>
      </c>
      <c r="C81" s="5" t="s">
        <v>118</v>
      </c>
      <c r="D81" s="5" t="s">
        <v>34</v>
      </c>
      <c r="E81" s="5" t="s">
        <v>170</v>
      </c>
      <c r="F81" s="84">
        <v>636000</v>
      </c>
    </row>
    <row r="82" spans="1:10" ht="20.25" customHeight="1">
      <c r="A82" s="71" t="s">
        <v>137</v>
      </c>
      <c r="B82" s="103" t="s">
        <v>119</v>
      </c>
      <c r="C82" s="106"/>
      <c r="D82" s="106"/>
      <c r="E82" s="106"/>
      <c r="F82" s="105">
        <f>F86+F91+F97+F84</f>
        <v>14489600</v>
      </c>
      <c r="G82" s="10"/>
      <c r="H82" s="10"/>
      <c r="J82" s="15"/>
    </row>
    <row r="83" spans="1:8" ht="12.75">
      <c r="A83" s="78" t="s">
        <v>344</v>
      </c>
      <c r="B83" s="81" t="s">
        <v>119</v>
      </c>
      <c r="C83" s="4" t="s">
        <v>109</v>
      </c>
      <c r="D83" s="4"/>
      <c r="E83" s="4"/>
      <c r="F83" s="82">
        <f>F84</f>
        <v>133600</v>
      </c>
      <c r="G83" s="10"/>
      <c r="H83" s="10"/>
    </row>
    <row r="84" spans="1:8" ht="27" customHeight="1">
      <c r="A84" s="60" t="s">
        <v>345</v>
      </c>
      <c r="B84" s="83" t="s">
        <v>119</v>
      </c>
      <c r="C84" s="5" t="s">
        <v>109</v>
      </c>
      <c r="D84" s="4" t="s">
        <v>346</v>
      </c>
      <c r="E84" s="5"/>
      <c r="F84" s="84">
        <v>133600</v>
      </c>
      <c r="G84" s="10"/>
      <c r="H84" s="10"/>
    </row>
    <row r="85" spans="1:10" ht="32.25" customHeight="1">
      <c r="A85" s="11" t="s">
        <v>199</v>
      </c>
      <c r="B85" s="83" t="s">
        <v>119</v>
      </c>
      <c r="C85" s="5" t="s">
        <v>109</v>
      </c>
      <c r="D85" s="5" t="s">
        <v>346</v>
      </c>
      <c r="E85" s="5" t="s">
        <v>179</v>
      </c>
      <c r="F85" s="84">
        <v>133600</v>
      </c>
      <c r="G85" s="10"/>
      <c r="H85" s="10"/>
      <c r="J85" s="15"/>
    </row>
    <row r="86" spans="1:8" ht="14.25" customHeight="1">
      <c r="A86" s="32" t="s">
        <v>215</v>
      </c>
      <c r="B86" s="85" t="s">
        <v>119</v>
      </c>
      <c r="C86" s="86" t="s">
        <v>115</v>
      </c>
      <c r="D86" s="86"/>
      <c r="E86" s="86"/>
      <c r="F86" s="82">
        <f>F87+F89</f>
        <v>309000</v>
      </c>
      <c r="G86" s="10"/>
      <c r="H86" s="10"/>
    </row>
    <row r="87" spans="1:8" ht="24.75" customHeight="1">
      <c r="A87" s="26" t="s">
        <v>216</v>
      </c>
      <c r="B87" s="81" t="s">
        <v>119</v>
      </c>
      <c r="C87" s="4" t="s">
        <v>115</v>
      </c>
      <c r="D87" s="4" t="s">
        <v>30</v>
      </c>
      <c r="E87" s="4"/>
      <c r="F87" s="87">
        <f>F88</f>
        <v>209000</v>
      </c>
      <c r="G87" s="10"/>
      <c r="H87" s="10"/>
    </row>
    <row r="88" spans="1:6" ht="27" customHeight="1">
      <c r="A88" s="11" t="s">
        <v>199</v>
      </c>
      <c r="B88" s="83" t="s">
        <v>119</v>
      </c>
      <c r="C88" s="5" t="s">
        <v>115</v>
      </c>
      <c r="D88" s="5" t="s">
        <v>30</v>
      </c>
      <c r="E88" s="5" t="s">
        <v>179</v>
      </c>
      <c r="F88" s="84">
        <v>209000</v>
      </c>
    </row>
    <row r="89" spans="1:6" ht="25.5" customHeight="1">
      <c r="A89" s="26" t="s">
        <v>330</v>
      </c>
      <c r="B89" s="81" t="s">
        <v>119</v>
      </c>
      <c r="C89" s="4" t="s">
        <v>115</v>
      </c>
      <c r="D89" s="4" t="s">
        <v>331</v>
      </c>
      <c r="E89" s="4"/>
      <c r="F89" s="87">
        <f>F90</f>
        <v>100000</v>
      </c>
    </row>
    <row r="90" spans="1:9" ht="25.5" customHeight="1">
      <c r="A90" s="11" t="s">
        <v>199</v>
      </c>
      <c r="B90" s="83" t="s">
        <v>119</v>
      </c>
      <c r="C90" s="5" t="s">
        <v>115</v>
      </c>
      <c r="D90" s="5" t="s">
        <v>331</v>
      </c>
      <c r="E90" s="5" t="s">
        <v>179</v>
      </c>
      <c r="F90" s="84">
        <v>100000</v>
      </c>
      <c r="G90" s="10"/>
      <c r="H90" s="10"/>
      <c r="I90" s="15"/>
    </row>
    <row r="91" spans="1:8" ht="20.25" customHeight="1">
      <c r="A91" s="32" t="s">
        <v>278</v>
      </c>
      <c r="B91" s="85" t="s">
        <v>119</v>
      </c>
      <c r="C91" s="86" t="s">
        <v>112</v>
      </c>
      <c r="D91" s="86"/>
      <c r="E91" s="86"/>
      <c r="F91" s="82">
        <f>+F92+F94</f>
        <v>13997000</v>
      </c>
      <c r="G91" s="10"/>
      <c r="H91" s="10"/>
    </row>
    <row r="92" spans="1:6" ht="28.5" customHeight="1">
      <c r="A92" s="25" t="s">
        <v>99</v>
      </c>
      <c r="B92" s="22" t="s">
        <v>119</v>
      </c>
      <c r="C92" s="4" t="s">
        <v>112</v>
      </c>
      <c r="D92" s="4" t="s">
        <v>98</v>
      </c>
      <c r="E92" s="5"/>
      <c r="F92" s="87">
        <f>F93</f>
        <v>1000000</v>
      </c>
    </row>
    <row r="93" spans="1:6" ht="38.25" customHeight="1">
      <c r="A93" s="11" t="s">
        <v>269</v>
      </c>
      <c r="B93" s="6" t="s">
        <v>119</v>
      </c>
      <c r="C93" s="5" t="s">
        <v>112</v>
      </c>
      <c r="D93" s="5" t="s">
        <v>98</v>
      </c>
      <c r="E93" s="5" t="s">
        <v>217</v>
      </c>
      <c r="F93" s="84">
        <v>1000000</v>
      </c>
    </row>
    <row r="94" spans="1:6" ht="52.5" customHeight="1">
      <c r="A94" s="25" t="s">
        <v>358</v>
      </c>
      <c r="B94" s="22" t="s">
        <v>119</v>
      </c>
      <c r="C94" s="4" t="s">
        <v>112</v>
      </c>
      <c r="D94" s="4" t="s">
        <v>306</v>
      </c>
      <c r="E94" s="5"/>
      <c r="F94" s="87">
        <f>F95+F96</f>
        <v>12997000</v>
      </c>
    </row>
    <row r="95" spans="1:6" ht="52.5" customHeight="1">
      <c r="A95" s="11" t="s">
        <v>357</v>
      </c>
      <c r="B95" s="6" t="s">
        <v>119</v>
      </c>
      <c r="C95" s="5" t="s">
        <v>112</v>
      </c>
      <c r="D95" s="4" t="s">
        <v>306</v>
      </c>
      <c r="E95" s="5" t="s">
        <v>217</v>
      </c>
      <c r="F95" s="84">
        <v>3500000</v>
      </c>
    </row>
    <row r="96" spans="1:6" ht="35.25" customHeight="1">
      <c r="A96" s="11" t="s">
        <v>359</v>
      </c>
      <c r="B96" s="6" t="s">
        <v>119</v>
      </c>
      <c r="C96" s="5" t="s">
        <v>112</v>
      </c>
      <c r="D96" s="4" t="s">
        <v>306</v>
      </c>
      <c r="E96" s="5" t="s">
        <v>217</v>
      </c>
      <c r="F96" s="84">
        <v>9497000</v>
      </c>
    </row>
    <row r="97" spans="1:6" ht="13.5" customHeight="1">
      <c r="A97" s="32" t="s">
        <v>150</v>
      </c>
      <c r="B97" s="85" t="s">
        <v>119</v>
      </c>
      <c r="C97" s="86" t="s">
        <v>113</v>
      </c>
      <c r="D97" s="86"/>
      <c r="E97" s="86"/>
      <c r="F97" s="82">
        <f>F99</f>
        <v>50000</v>
      </c>
    </row>
    <row r="98" spans="1:6" ht="36.75" customHeight="1">
      <c r="A98" s="26" t="s">
        <v>266</v>
      </c>
      <c r="B98" s="81" t="s">
        <v>119</v>
      </c>
      <c r="C98" s="4" t="s">
        <v>113</v>
      </c>
      <c r="D98" s="4" t="s">
        <v>33</v>
      </c>
      <c r="E98" s="4"/>
      <c r="F98" s="87">
        <f>F99</f>
        <v>50000</v>
      </c>
    </row>
    <row r="99" spans="1:6" ht="77.25" customHeight="1">
      <c r="A99" s="31" t="s">
        <v>308</v>
      </c>
      <c r="B99" s="83" t="s">
        <v>119</v>
      </c>
      <c r="C99" s="5" t="s">
        <v>113</v>
      </c>
      <c r="D99" s="5" t="s">
        <v>33</v>
      </c>
      <c r="E99" s="5" t="s">
        <v>307</v>
      </c>
      <c r="F99" s="84">
        <v>50000</v>
      </c>
    </row>
    <row r="100" spans="1:6" ht="27.75" customHeight="1">
      <c r="A100" s="73" t="s">
        <v>134</v>
      </c>
      <c r="B100" s="104" t="s">
        <v>115</v>
      </c>
      <c r="C100" s="104"/>
      <c r="D100" s="104"/>
      <c r="E100" s="104"/>
      <c r="F100" s="105">
        <f>F101+F110</f>
        <v>39218101.4</v>
      </c>
    </row>
    <row r="101" spans="1:6" ht="19.5" customHeight="1">
      <c r="A101" s="46" t="s">
        <v>270</v>
      </c>
      <c r="B101" s="85" t="s">
        <v>115</v>
      </c>
      <c r="C101" s="85" t="s">
        <v>109</v>
      </c>
      <c r="D101" s="107"/>
      <c r="E101" s="107"/>
      <c r="F101" s="95">
        <f>F102+F104+F106+F108</f>
        <v>36572273.4</v>
      </c>
    </row>
    <row r="102" spans="1:6" ht="12.75" customHeight="1">
      <c r="A102" s="26" t="s">
        <v>9</v>
      </c>
      <c r="B102" s="81" t="s">
        <v>115</v>
      </c>
      <c r="C102" s="81" t="s">
        <v>109</v>
      </c>
      <c r="D102" s="81" t="s">
        <v>35</v>
      </c>
      <c r="E102" s="107"/>
      <c r="F102" s="98">
        <f>F103</f>
        <v>150000</v>
      </c>
    </row>
    <row r="103" spans="1:6" ht="26.25" customHeight="1">
      <c r="A103" s="11" t="s">
        <v>199</v>
      </c>
      <c r="B103" s="83" t="s">
        <v>115</v>
      </c>
      <c r="C103" s="83" t="s">
        <v>109</v>
      </c>
      <c r="D103" s="83" t="s">
        <v>35</v>
      </c>
      <c r="E103" s="5" t="s">
        <v>179</v>
      </c>
      <c r="F103" s="99">
        <v>150000</v>
      </c>
    </row>
    <row r="104" spans="1:7" ht="15" customHeight="1">
      <c r="A104" s="26" t="s">
        <v>8</v>
      </c>
      <c r="B104" s="81" t="s">
        <v>115</v>
      </c>
      <c r="C104" s="81" t="s">
        <v>109</v>
      </c>
      <c r="D104" s="81" t="s">
        <v>36</v>
      </c>
      <c r="E104" s="107"/>
      <c r="F104" s="98">
        <f>F105</f>
        <v>750000</v>
      </c>
      <c r="G104" s="10"/>
    </row>
    <row r="105" spans="1:7" ht="25.5">
      <c r="A105" s="11" t="s">
        <v>199</v>
      </c>
      <c r="B105" s="83" t="s">
        <v>115</v>
      </c>
      <c r="C105" s="83" t="s">
        <v>109</v>
      </c>
      <c r="D105" s="83" t="s">
        <v>36</v>
      </c>
      <c r="E105" s="5" t="s">
        <v>179</v>
      </c>
      <c r="F105" s="99">
        <v>750000</v>
      </c>
      <c r="G105" s="10"/>
    </row>
    <row r="106" spans="1:9" ht="38.25">
      <c r="A106" s="25" t="s">
        <v>361</v>
      </c>
      <c r="B106" s="81" t="s">
        <v>115</v>
      </c>
      <c r="C106" s="81" t="s">
        <v>109</v>
      </c>
      <c r="D106" s="81" t="s">
        <v>336</v>
      </c>
      <c r="E106" s="5"/>
      <c r="F106" s="98">
        <f>F107</f>
        <v>35515612.5</v>
      </c>
      <c r="I106" s="16"/>
    </row>
    <row r="107" spans="1:6" ht="25.5">
      <c r="A107" s="11" t="s">
        <v>271</v>
      </c>
      <c r="B107" s="83" t="s">
        <v>115</v>
      </c>
      <c r="C107" s="83" t="s">
        <v>109</v>
      </c>
      <c r="D107" s="83" t="s">
        <v>336</v>
      </c>
      <c r="E107" s="5" t="s">
        <v>272</v>
      </c>
      <c r="F107" s="99">
        <v>35515612.5</v>
      </c>
    </row>
    <row r="108" spans="1:6" ht="38.25">
      <c r="A108" s="25" t="s">
        <v>360</v>
      </c>
      <c r="B108" s="81" t="s">
        <v>115</v>
      </c>
      <c r="C108" s="81" t="s">
        <v>109</v>
      </c>
      <c r="D108" s="81" t="s">
        <v>337</v>
      </c>
      <c r="E108" s="5"/>
      <c r="F108" s="98">
        <f>F109</f>
        <v>156660.9</v>
      </c>
    </row>
    <row r="109" spans="1:6" ht="25.5">
      <c r="A109" s="11" t="s">
        <v>271</v>
      </c>
      <c r="B109" s="83" t="s">
        <v>115</v>
      </c>
      <c r="C109" s="83" t="s">
        <v>109</v>
      </c>
      <c r="D109" s="83" t="s">
        <v>337</v>
      </c>
      <c r="E109" s="5" t="s">
        <v>272</v>
      </c>
      <c r="F109" s="99">
        <v>156660.9</v>
      </c>
    </row>
    <row r="110" spans="1:6" ht="12.75">
      <c r="A110" s="34" t="s">
        <v>273</v>
      </c>
      <c r="B110" s="23" t="s">
        <v>115</v>
      </c>
      <c r="C110" s="74" t="s">
        <v>118</v>
      </c>
      <c r="D110" s="4"/>
      <c r="E110" s="74"/>
      <c r="F110" s="82">
        <f>F115+F113+F111</f>
        <v>2645828</v>
      </c>
    </row>
    <row r="111" spans="1:6" ht="25.5">
      <c r="A111" s="26" t="s">
        <v>339</v>
      </c>
      <c r="B111" s="100" t="s">
        <v>115</v>
      </c>
      <c r="C111" s="108" t="s">
        <v>118</v>
      </c>
      <c r="D111" s="4" t="s">
        <v>340</v>
      </c>
      <c r="E111" s="108"/>
      <c r="F111" s="87">
        <f>F112</f>
        <v>2269000</v>
      </c>
    </row>
    <row r="112" spans="1:6" ht="38.25" customHeight="1">
      <c r="A112" s="11" t="s">
        <v>269</v>
      </c>
      <c r="B112" s="102" t="s">
        <v>115</v>
      </c>
      <c r="C112" s="101" t="s">
        <v>118</v>
      </c>
      <c r="D112" s="5" t="s">
        <v>340</v>
      </c>
      <c r="E112" s="101" t="s">
        <v>217</v>
      </c>
      <c r="F112" s="84">
        <v>2269000</v>
      </c>
    </row>
    <row r="113" spans="1:6" ht="24.75" customHeight="1">
      <c r="A113" s="26" t="s">
        <v>335</v>
      </c>
      <c r="B113" s="100" t="s">
        <v>115</v>
      </c>
      <c r="C113" s="108" t="s">
        <v>118</v>
      </c>
      <c r="D113" s="4" t="s">
        <v>338</v>
      </c>
      <c r="E113" s="108"/>
      <c r="F113" s="87">
        <f>F114</f>
        <v>201828</v>
      </c>
    </row>
    <row r="114" spans="1:6" ht="25.5">
      <c r="A114" s="11" t="s">
        <v>178</v>
      </c>
      <c r="B114" s="102" t="s">
        <v>115</v>
      </c>
      <c r="C114" s="101" t="s">
        <v>118</v>
      </c>
      <c r="D114" s="5" t="s">
        <v>338</v>
      </c>
      <c r="E114" s="101" t="s">
        <v>217</v>
      </c>
      <c r="F114" s="84">
        <v>201828</v>
      </c>
    </row>
    <row r="115" spans="1:6" ht="16.5" customHeight="1">
      <c r="A115" s="35" t="s">
        <v>273</v>
      </c>
      <c r="B115" s="111" t="s">
        <v>115</v>
      </c>
      <c r="C115" s="112" t="s">
        <v>118</v>
      </c>
      <c r="D115" s="89" t="s">
        <v>103</v>
      </c>
      <c r="E115" s="112"/>
      <c r="F115" s="90">
        <f>F116</f>
        <v>175000</v>
      </c>
    </row>
    <row r="116" spans="1:6" ht="25.5" customHeight="1">
      <c r="A116" s="26" t="s">
        <v>274</v>
      </c>
      <c r="B116" s="100" t="s">
        <v>115</v>
      </c>
      <c r="C116" s="108" t="s">
        <v>118</v>
      </c>
      <c r="D116" s="4" t="s">
        <v>38</v>
      </c>
      <c r="E116" s="108"/>
      <c r="F116" s="87">
        <f>F117</f>
        <v>175000</v>
      </c>
    </row>
    <row r="117" spans="1:6" ht="38.25">
      <c r="A117" s="11" t="s">
        <v>269</v>
      </c>
      <c r="B117" s="102" t="s">
        <v>115</v>
      </c>
      <c r="C117" s="101" t="s">
        <v>118</v>
      </c>
      <c r="D117" s="5" t="s">
        <v>38</v>
      </c>
      <c r="E117" s="101" t="s">
        <v>179</v>
      </c>
      <c r="F117" s="84">
        <v>175000</v>
      </c>
    </row>
    <row r="118" spans="1:6" ht="15.75">
      <c r="A118" s="73" t="s">
        <v>129</v>
      </c>
      <c r="B118" s="104" t="s">
        <v>110</v>
      </c>
      <c r="C118" s="104"/>
      <c r="D118" s="104"/>
      <c r="E118" s="104"/>
      <c r="F118" s="105">
        <f>F119+F162+F214+F219+F233</f>
        <v>288121044.01</v>
      </c>
    </row>
    <row r="119" spans="1:6" ht="15">
      <c r="A119" s="152" t="s">
        <v>130</v>
      </c>
      <c r="B119" s="149" t="s">
        <v>110</v>
      </c>
      <c r="C119" s="149" t="s">
        <v>109</v>
      </c>
      <c r="D119" s="150"/>
      <c r="E119" s="150"/>
      <c r="F119" s="151">
        <f>F121+F123+F125+F136+F144+F147+F151+F153+F158</f>
        <v>75803259.2</v>
      </c>
    </row>
    <row r="120" spans="1:6" ht="30.75" customHeight="1">
      <c r="A120" s="30" t="s">
        <v>222</v>
      </c>
      <c r="B120" s="81" t="s">
        <v>110</v>
      </c>
      <c r="C120" s="4" t="s">
        <v>109</v>
      </c>
      <c r="D120" s="115" t="s">
        <v>13</v>
      </c>
      <c r="E120" s="115"/>
      <c r="F120" s="87">
        <f>F119</f>
        <v>75803259.2</v>
      </c>
    </row>
    <row r="121" spans="1:6" ht="12.75">
      <c r="A121" s="36" t="s">
        <v>224</v>
      </c>
      <c r="B121" s="88" t="s">
        <v>110</v>
      </c>
      <c r="C121" s="89" t="s">
        <v>109</v>
      </c>
      <c r="D121" s="89" t="s">
        <v>39</v>
      </c>
      <c r="E121" s="89"/>
      <c r="F121" s="90">
        <f>F122</f>
        <v>14038213.02</v>
      </c>
    </row>
    <row r="122" spans="1:6" ht="25.5">
      <c r="A122" s="11" t="s">
        <v>199</v>
      </c>
      <c r="B122" s="83" t="s">
        <v>110</v>
      </c>
      <c r="C122" s="5" t="s">
        <v>109</v>
      </c>
      <c r="D122" s="5" t="s">
        <v>39</v>
      </c>
      <c r="E122" s="5" t="s">
        <v>179</v>
      </c>
      <c r="F122" s="84">
        <v>14038213.02</v>
      </c>
    </row>
    <row r="123" spans="1:7" ht="16.5" customHeight="1">
      <c r="A123" s="36" t="s">
        <v>277</v>
      </c>
      <c r="B123" s="88" t="s">
        <v>110</v>
      </c>
      <c r="C123" s="89" t="s">
        <v>109</v>
      </c>
      <c r="D123" s="89" t="s">
        <v>40</v>
      </c>
      <c r="E123" s="89"/>
      <c r="F123" s="90">
        <f>F124</f>
        <v>510394.37</v>
      </c>
      <c r="G123" s="10"/>
    </row>
    <row r="124" spans="1:9" ht="26.25" customHeight="1">
      <c r="A124" s="11" t="s">
        <v>199</v>
      </c>
      <c r="B124" s="83" t="s">
        <v>110</v>
      </c>
      <c r="C124" s="5" t="s">
        <v>109</v>
      </c>
      <c r="D124" s="5" t="s">
        <v>40</v>
      </c>
      <c r="E124" s="5" t="s">
        <v>179</v>
      </c>
      <c r="F124" s="84">
        <v>510394.37</v>
      </c>
      <c r="G124" s="10"/>
      <c r="I124" s="15"/>
    </row>
    <row r="125" spans="1:9" ht="33.75" customHeight="1">
      <c r="A125" s="36" t="s">
        <v>223</v>
      </c>
      <c r="B125" s="88" t="s">
        <v>110</v>
      </c>
      <c r="C125" s="89" t="s">
        <v>109</v>
      </c>
      <c r="D125" s="89" t="s">
        <v>41</v>
      </c>
      <c r="E125" s="89"/>
      <c r="F125" s="90">
        <f>SUM(F126:F135)</f>
        <v>17151488.23</v>
      </c>
      <c r="G125" s="10"/>
      <c r="I125" s="15"/>
    </row>
    <row r="126" spans="1:7" ht="12.75">
      <c r="A126" s="11" t="s">
        <v>47</v>
      </c>
      <c r="B126" s="102" t="s">
        <v>110</v>
      </c>
      <c r="C126" s="101" t="s">
        <v>109</v>
      </c>
      <c r="D126" s="5" t="s">
        <v>41</v>
      </c>
      <c r="E126" s="5" t="s">
        <v>196</v>
      </c>
      <c r="F126" s="84">
        <v>5165613.5</v>
      </c>
      <c r="G126" s="10"/>
    </row>
    <row r="127" spans="1:7" ht="25.5">
      <c r="A127" s="11" t="s">
        <v>198</v>
      </c>
      <c r="B127" s="102" t="s">
        <v>110</v>
      </c>
      <c r="C127" s="101" t="s">
        <v>109</v>
      </c>
      <c r="D127" s="5" t="s">
        <v>41</v>
      </c>
      <c r="E127" s="5" t="s">
        <v>197</v>
      </c>
      <c r="F127" s="84">
        <v>307416.5</v>
      </c>
      <c r="G127" s="10"/>
    </row>
    <row r="128" spans="1:9" ht="40.5" customHeight="1">
      <c r="A128" s="11" t="s">
        <v>42</v>
      </c>
      <c r="B128" s="102" t="s">
        <v>110</v>
      </c>
      <c r="C128" s="101" t="s">
        <v>109</v>
      </c>
      <c r="D128" s="5" t="s">
        <v>41</v>
      </c>
      <c r="E128" s="5" t="s">
        <v>28</v>
      </c>
      <c r="F128" s="84">
        <v>1745335.94</v>
      </c>
      <c r="I128" s="16"/>
    </row>
    <row r="129" spans="1:6" ht="25.5">
      <c r="A129" s="11" t="s">
        <v>199</v>
      </c>
      <c r="B129" s="102" t="s">
        <v>110</v>
      </c>
      <c r="C129" s="101" t="s">
        <v>109</v>
      </c>
      <c r="D129" s="5" t="s">
        <v>41</v>
      </c>
      <c r="E129" s="5" t="s">
        <v>179</v>
      </c>
      <c r="F129" s="84">
        <v>8166231.29</v>
      </c>
    </row>
    <row r="130" spans="1:6" ht="25.5">
      <c r="A130" s="11" t="s">
        <v>101</v>
      </c>
      <c r="B130" s="102" t="s">
        <v>110</v>
      </c>
      <c r="C130" s="101" t="s">
        <v>109</v>
      </c>
      <c r="D130" s="5" t="s">
        <v>41</v>
      </c>
      <c r="E130" s="5" t="s">
        <v>100</v>
      </c>
      <c r="F130" s="84">
        <v>40821</v>
      </c>
    </row>
    <row r="131" spans="1:6" ht="38.25">
      <c r="A131" s="11" t="s">
        <v>200</v>
      </c>
      <c r="B131" s="102" t="s">
        <v>110</v>
      </c>
      <c r="C131" s="101" t="s">
        <v>109</v>
      </c>
      <c r="D131" s="5" t="s">
        <v>41</v>
      </c>
      <c r="E131" s="5" t="s">
        <v>201</v>
      </c>
      <c r="F131" s="84">
        <v>370000</v>
      </c>
    </row>
    <row r="132" spans="1:6" ht="23.25" customHeight="1">
      <c r="A132" s="31" t="s">
        <v>300</v>
      </c>
      <c r="B132" s="102" t="s">
        <v>110</v>
      </c>
      <c r="C132" s="101" t="s">
        <v>109</v>
      </c>
      <c r="D132" s="5" t="s">
        <v>41</v>
      </c>
      <c r="E132" s="5" t="s">
        <v>191</v>
      </c>
      <c r="F132" s="84">
        <v>390990</v>
      </c>
    </row>
    <row r="133" spans="1:6" ht="22.5" customHeight="1">
      <c r="A133" s="11" t="s">
        <v>190</v>
      </c>
      <c r="B133" s="102" t="s">
        <v>110</v>
      </c>
      <c r="C133" s="101" t="s">
        <v>109</v>
      </c>
      <c r="D133" s="5" t="s">
        <v>41</v>
      </c>
      <c r="E133" s="5" t="s">
        <v>193</v>
      </c>
      <c r="F133" s="84">
        <v>670000</v>
      </c>
    </row>
    <row r="134" spans="1:6" ht="18" customHeight="1">
      <c r="A134" s="11" t="s">
        <v>192</v>
      </c>
      <c r="B134" s="102" t="s">
        <v>110</v>
      </c>
      <c r="C134" s="101" t="s">
        <v>109</v>
      </c>
      <c r="D134" s="5" t="s">
        <v>41</v>
      </c>
      <c r="E134" s="5" t="s">
        <v>194</v>
      </c>
      <c r="F134" s="84">
        <v>97779.51</v>
      </c>
    </row>
    <row r="135" spans="1:6" ht="18" customHeight="1">
      <c r="A135" s="11" t="s">
        <v>95</v>
      </c>
      <c r="B135" s="102" t="s">
        <v>110</v>
      </c>
      <c r="C135" s="101" t="s">
        <v>109</v>
      </c>
      <c r="D135" s="5" t="s">
        <v>41</v>
      </c>
      <c r="E135" s="5" t="s">
        <v>94</v>
      </c>
      <c r="F135" s="84">
        <v>197300.49</v>
      </c>
    </row>
    <row r="136" spans="1:6" ht="53.25" customHeight="1">
      <c r="A136" s="26" t="s">
        <v>261</v>
      </c>
      <c r="B136" s="100" t="s">
        <v>110</v>
      </c>
      <c r="C136" s="108" t="s">
        <v>109</v>
      </c>
      <c r="D136" s="4" t="s">
        <v>301</v>
      </c>
      <c r="E136" s="4"/>
      <c r="F136" s="87">
        <f>F137+F138+F139+F140+F141+F142+F143</f>
        <v>41867380.44</v>
      </c>
    </row>
    <row r="137" spans="1:6" ht="12.75">
      <c r="A137" s="11" t="s">
        <v>48</v>
      </c>
      <c r="B137" s="102" t="s">
        <v>110</v>
      </c>
      <c r="C137" s="101" t="s">
        <v>109</v>
      </c>
      <c r="D137" s="5" t="s">
        <v>301</v>
      </c>
      <c r="E137" s="5" t="s">
        <v>196</v>
      </c>
      <c r="F137" s="84">
        <v>29696360.44</v>
      </c>
    </row>
    <row r="138" spans="1:6" ht="25.5">
      <c r="A138" s="11" t="s">
        <v>198</v>
      </c>
      <c r="B138" s="102" t="s">
        <v>110</v>
      </c>
      <c r="C138" s="101" t="s">
        <v>109</v>
      </c>
      <c r="D138" s="5" t="s">
        <v>301</v>
      </c>
      <c r="E138" s="5" t="s">
        <v>197</v>
      </c>
      <c r="F138" s="84">
        <v>662500</v>
      </c>
    </row>
    <row r="139" spans="1:6" ht="38.25" customHeight="1">
      <c r="A139" s="11" t="s">
        <v>42</v>
      </c>
      <c r="B139" s="102" t="s">
        <v>110</v>
      </c>
      <c r="C139" s="101" t="s">
        <v>109</v>
      </c>
      <c r="D139" s="5" t="s">
        <v>301</v>
      </c>
      <c r="E139" s="5" t="s">
        <v>28</v>
      </c>
      <c r="F139" s="84">
        <v>9234760</v>
      </c>
    </row>
    <row r="140" spans="1:6" ht="31.5" customHeight="1">
      <c r="A140" s="11" t="s">
        <v>199</v>
      </c>
      <c r="B140" s="102" t="s">
        <v>110</v>
      </c>
      <c r="C140" s="101" t="s">
        <v>109</v>
      </c>
      <c r="D140" s="5" t="s">
        <v>301</v>
      </c>
      <c r="E140" s="5" t="s">
        <v>179</v>
      </c>
      <c r="F140" s="84">
        <v>501826</v>
      </c>
    </row>
    <row r="141" spans="1:6" ht="30" customHeight="1">
      <c r="A141" s="11" t="s">
        <v>101</v>
      </c>
      <c r="B141" s="102" t="s">
        <v>110</v>
      </c>
      <c r="C141" s="101" t="s">
        <v>109</v>
      </c>
      <c r="D141" s="5" t="s">
        <v>301</v>
      </c>
      <c r="E141" s="5" t="s">
        <v>100</v>
      </c>
      <c r="F141" s="84">
        <v>112934</v>
      </c>
    </row>
    <row r="142" spans="1:6" ht="41.25" customHeight="1">
      <c r="A142" s="11" t="s">
        <v>200</v>
      </c>
      <c r="B142" s="102" t="s">
        <v>110</v>
      </c>
      <c r="C142" s="101" t="s">
        <v>109</v>
      </c>
      <c r="D142" s="5" t="s">
        <v>301</v>
      </c>
      <c r="E142" s="5" t="s">
        <v>201</v>
      </c>
      <c r="F142" s="84">
        <v>1657000</v>
      </c>
    </row>
    <row r="143" spans="1:6" ht="24" customHeight="1">
      <c r="A143" s="11" t="s">
        <v>95</v>
      </c>
      <c r="B143" s="102" t="s">
        <v>110</v>
      </c>
      <c r="C143" s="101" t="s">
        <v>109</v>
      </c>
      <c r="D143" s="5" t="s">
        <v>301</v>
      </c>
      <c r="E143" s="5" t="s">
        <v>94</v>
      </c>
      <c r="F143" s="84">
        <v>2000</v>
      </c>
    </row>
    <row r="144" spans="1:6" ht="30.75" customHeight="1">
      <c r="A144" s="30" t="s">
        <v>264</v>
      </c>
      <c r="B144" s="22" t="s">
        <v>110</v>
      </c>
      <c r="C144" s="4" t="s">
        <v>109</v>
      </c>
      <c r="D144" s="4" t="s">
        <v>43</v>
      </c>
      <c r="E144" s="4"/>
      <c r="F144" s="87">
        <f>F145+F146</f>
        <v>1034508.35</v>
      </c>
    </row>
    <row r="145" spans="1:6" ht="29.25" customHeight="1">
      <c r="A145" s="12" t="s">
        <v>198</v>
      </c>
      <c r="B145" s="6" t="s">
        <v>110</v>
      </c>
      <c r="C145" s="5" t="s">
        <v>109</v>
      </c>
      <c r="D145" s="5" t="s">
        <v>43</v>
      </c>
      <c r="E145" s="5" t="s">
        <v>197</v>
      </c>
      <c r="F145" s="84">
        <v>929068.35</v>
      </c>
    </row>
    <row r="146" spans="1:6" ht="21.75" customHeight="1">
      <c r="A146" s="12" t="s">
        <v>176</v>
      </c>
      <c r="B146" s="6" t="s">
        <v>110</v>
      </c>
      <c r="C146" s="5" t="s">
        <v>109</v>
      </c>
      <c r="D146" s="5" t="s">
        <v>43</v>
      </c>
      <c r="E146" s="5" t="s">
        <v>175</v>
      </c>
      <c r="F146" s="84">
        <v>105440</v>
      </c>
    </row>
    <row r="147" spans="1:6" ht="102">
      <c r="A147" s="30" t="s">
        <v>265</v>
      </c>
      <c r="B147" s="22" t="s">
        <v>110</v>
      </c>
      <c r="C147" s="4" t="s">
        <v>109</v>
      </c>
      <c r="D147" s="4" t="s">
        <v>44</v>
      </c>
      <c r="E147" s="4"/>
      <c r="F147" s="87">
        <f>SUM(F148:F150)</f>
        <v>650849.73</v>
      </c>
    </row>
    <row r="148" spans="1:6" ht="12.75">
      <c r="A148" s="11" t="s">
        <v>47</v>
      </c>
      <c r="B148" s="6" t="s">
        <v>110</v>
      </c>
      <c r="C148" s="5" t="s">
        <v>109</v>
      </c>
      <c r="D148" s="5" t="s">
        <v>44</v>
      </c>
      <c r="E148" s="5" t="s">
        <v>196</v>
      </c>
      <c r="F148" s="84">
        <v>148207.73</v>
      </c>
    </row>
    <row r="149" spans="1:6" ht="12.75" customHeight="1">
      <c r="A149" s="11" t="s">
        <v>42</v>
      </c>
      <c r="B149" s="6" t="s">
        <v>110</v>
      </c>
      <c r="C149" s="5" t="s">
        <v>109</v>
      </c>
      <c r="D149" s="5" t="s">
        <v>44</v>
      </c>
      <c r="E149" s="5" t="s">
        <v>28</v>
      </c>
      <c r="F149" s="84">
        <v>65700</v>
      </c>
    </row>
    <row r="150" spans="1:6" ht="22.5" customHeight="1">
      <c r="A150" s="11" t="s">
        <v>199</v>
      </c>
      <c r="B150" s="6" t="s">
        <v>110</v>
      </c>
      <c r="C150" s="5" t="s">
        <v>109</v>
      </c>
      <c r="D150" s="5" t="s">
        <v>44</v>
      </c>
      <c r="E150" s="5" t="s">
        <v>179</v>
      </c>
      <c r="F150" s="84">
        <v>436942</v>
      </c>
    </row>
    <row r="151" spans="1:6" ht="40.5" customHeight="1">
      <c r="A151" s="30" t="s">
        <v>311</v>
      </c>
      <c r="B151" s="22" t="s">
        <v>110</v>
      </c>
      <c r="C151" s="4" t="s">
        <v>109</v>
      </c>
      <c r="D151" s="4" t="s">
        <v>310</v>
      </c>
      <c r="E151" s="5"/>
      <c r="F151" s="116">
        <f>F152</f>
        <v>160000</v>
      </c>
    </row>
    <row r="152" spans="1:6" ht="24" customHeight="1">
      <c r="A152" s="11" t="s">
        <v>190</v>
      </c>
      <c r="B152" s="6" t="s">
        <v>110</v>
      </c>
      <c r="C152" s="5" t="s">
        <v>109</v>
      </c>
      <c r="D152" s="5" t="s">
        <v>310</v>
      </c>
      <c r="E152" s="5" t="s">
        <v>193</v>
      </c>
      <c r="F152" s="117">
        <v>160000</v>
      </c>
    </row>
    <row r="153" spans="1:6" ht="25.5">
      <c r="A153" s="25" t="s">
        <v>313</v>
      </c>
      <c r="B153" s="22" t="s">
        <v>110</v>
      </c>
      <c r="C153" s="4" t="s">
        <v>109</v>
      </c>
      <c r="D153" s="4" t="s">
        <v>312</v>
      </c>
      <c r="E153" s="5"/>
      <c r="F153" s="116">
        <f>F154+F155+F156+F157</f>
        <v>267374.9</v>
      </c>
    </row>
    <row r="154" spans="1:6" ht="12.75">
      <c r="A154" s="11" t="s">
        <v>47</v>
      </c>
      <c r="B154" s="6" t="s">
        <v>110</v>
      </c>
      <c r="C154" s="5" t="s">
        <v>109</v>
      </c>
      <c r="D154" s="5" t="s">
        <v>312</v>
      </c>
      <c r="E154" s="5" t="s">
        <v>196</v>
      </c>
      <c r="F154" s="117">
        <v>14750</v>
      </c>
    </row>
    <row r="155" spans="1:7" ht="38.25">
      <c r="A155" s="11" t="s">
        <v>42</v>
      </c>
      <c r="B155" s="6" t="s">
        <v>110</v>
      </c>
      <c r="C155" s="5" t="s">
        <v>109</v>
      </c>
      <c r="D155" s="5" t="s">
        <v>312</v>
      </c>
      <c r="E155" s="5" t="s">
        <v>28</v>
      </c>
      <c r="F155" s="117">
        <v>4454.5</v>
      </c>
      <c r="G155" s="10"/>
    </row>
    <row r="156" spans="1:7" ht="25.5">
      <c r="A156" s="11" t="s">
        <v>199</v>
      </c>
      <c r="B156" s="6" t="s">
        <v>110</v>
      </c>
      <c r="C156" s="5" t="s">
        <v>109</v>
      </c>
      <c r="D156" s="5" t="s">
        <v>312</v>
      </c>
      <c r="E156" s="5" t="s">
        <v>179</v>
      </c>
      <c r="F156" s="117">
        <v>238305.4</v>
      </c>
      <c r="G156" s="10"/>
    </row>
    <row r="157" spans="1:7" ht="12.75">
      <c r="A157" s="11" t="s">
        <v>176</v>
      </c>
      <c r="B157" s="6" t="s">
        <v>110</v>
      </c>
      <c r="C157" s="5" t="s">
        <v>109</v>
      </c>
      <c r="D157" s="5" t="s">
        <v>312</v>
      </c>
      <c r="E157" s="5" t="s">
        <v>175</v>
      </c>
      <c r="F157" s="117">
        <v>9865</v>
      </c>
      <c r="G157" s="10"/>
    </row>
    <row r="158" spans="1:6" ht="38.25">
      <c r="A158" s="26" t="s">
        <v>315</v>
      </c>
      <c r="B158" s="100" t="s">
        <v>110</v>
      </c>
      <c r="C158" s="108" t="s">
        <v>109</v>
      </c>
      <c r="D158" s="4" t="s">
        <v>342</v>
      </c>
      <c r="E158" s="112"/>
      <c r="F158" s="87">
        <f>F159+F160+F161</f>
        <v>123050.16</v>
      </c>
    </row>
    <row r="159" spans="1:9" ht="12.75">
      <c r="A159" s="11" t="s">
        <v>47</v>
      </c>
      <c r="B159" s="6" t="s">
        <v>110</v>
      </c>
      <c r="C159" s="5" t="s">
        <v>109</v>
      </c>
      <c r="D159" s="5" t="s">
        <v>342</v>
      </c>
      <c r="E159" s="5" t="s">
        <v>196</v>
      </c>
      <c r="F159" s="84">
        <v>1638.88</v>
      </c>
      <c r="I159" s="16"/>
    </row>
    <row r="160" spans="1:6" ht="36.75" customHeight="1">
      <c r="A160" s="11" t="s">
        <v>42</v>
      </c>
      <c r="B160" s="6" t="s">
        <v>110</v>
      </c>
      <c r="C160" s="5" t="s">
        <v>109</v>
      </c>
      <c r="D160" s="5" t="s">
        <v>342</v>
      </c>
      <c r="E160" s="5" t="s">
        <v>28</v>
      </c>
      <c r="F160" s="84">
        <v>494.95</v>
      </c>
    </row>
    <row r="161" spans="1:6" ht="25.5">
      <c r="A161" s="11" t="s">
        <v>199</v>
      </c>
      <c r="B161" s="6" t="s">
        <v>110</v>
      </c>
      <c r="C161" s="5" t="s">
        <v>109</v>
      </c>
      <c r="D161" s="5" t="s">
        <v>342</v>
      </c>
      <c r="E161" s="5" t="s">
        <v>179</v>
      </c>
      <c r="F161" s="84">
        <v>120916.33</v>
      </c>
    </row>
    <row r="162" spans="1:6" ht="15">
      <c r="A162" s="152" t="s">
        <v>131</v>
      </c>
      <c r="B162" s="153" t="s">
        <v>110</v>
      </c>
      <c r="C162" s="153" t="s">
        <v>116</v>
      </c>
      <c r="D162" s="154"/>
      <c r="E162" s="153"/>
      <c r="F162" s="155">
        <f>F163+F165+F175+F178+F187+F191+F195+F200+F205+F208+F210+F212</f>
        <v>177684512.89</v>
      </c>
    </row>
    <row r="163" spans="1:6" ht="12.75">
      <c r="A163" s="37" t="s">
        <v>225</v>
      </c>
      <c r="B163" s="111" t="s">
        <v>110</v>
      </c>
      <c r="C163" s="112" t="s">
        <v>116</v>
      </c>
      <c r="D163" s="89" t="s">
        <v>45</v>
      </c>
      <c r="E163" s="89"/>
      <c r="F163" s="125">
        <f>F164</f>
        <v>2549786.98</v>
      </c>
    </row>
    <row r="164" spans="1:6" ht="25.5">
      <c r="A164" s="11" t="s">
        <v>199</v>
      </c>
      <c r="B164" s="102" t="s">
        <v>110</v>
      </c>
      <c r="C164" s="101" t="s">
        <v>116</v>
      </c>
      <c r="D164" s="5" t="s">
        <v>45</v>
      </c>
      <c r="E164" s="5" t="s">
        <v>179</v>
      </c>
      <c r="F164" s="99">
        <v>2549786.98</v>
      </c>
    </row>
    <row r="165" spans="1:6" ht="12.75">
      <c r="A165" s="36" t="s">
        <v>226</v>
      </c>
      <c r="B165" s="111" t="s">
        <v>110</v>
      </c>
      <c r="C165" s="112" t="s">
        <v>116</v>
      </c>
      <c r="D165" s="89" t="s">
        <v>46</v>
      </c>
      <c r="E165" s="112"/>
      <c r="F165" s="125">
        <f>SUM(F166:F174)</f>
        <v>54782009.51</v>
      </c>
    </row>
    <row r="166" spans="1:6" ht="12.75">
      <c r="A166" s="11" t="s">
        <v>47</v>
      </c>
      <c r="B166" s="102" t="s">
        <v>110</v>
      </c>
      <c r="C166" s="101" t="s">
        <v>116</v>
      </c>
      <c r="D166" s="5" t="s">
        <v>46</v>
      </c>
      <c r="E166" s="5" t="s">
        <v>196</v>
      </c>
      <c r="F166" s="99">
        <v>7871500</v>
      </c>
    </row>
    <row r="167" spans="1:9" ht="25.5">
      <c r="A167" s="11" t="s">
        <v>198</v>
      </c>
      <c r="B167" s="102" t="s">
        <v>110</v>
      </c>
      <c r="C167" s="101" t="s">
        <v>116</v>
      </c>
      <c r="D167" s="5" t="s">
        <v>46</v>
      </c>
      <c r="E167" s="5" t="s">
        <v>197</v>
      </c>
      <c r="F167" s="99">
        <v>151480</v>
      </c>
      <c r="G167" s="10"/>
      <c r="I167" s="15"/>
    </row>
    <row r="168" spans="1:7" ht="38.25">
      <c r="A168" s="11" t="s">
        <v>42</v>
      </c>
      <c r="B168" s="102" t="s">
        <v>110</v>
      </c>
      <c r="C168" s="101" t="s">
        <v>116</v>
      </c>
      <c r="D168" s="5" t="s">
        <v>46</v>
      </c>
      <c r="E168" s="5" t="s">
        <v>28</v>
      </c>
      <c r="F168" s="99">
        <v>2234550</v>
      </c>
      <c r="G168" s="10"/>
    </row>
    <row r="169" spans="1:7" ht="25.5">
      <c r="A169" s="11" t="s">
        <v>199</v>
      </c>
      <c r="B169" s="102" t="s">
        <v>110</v>
      </c>
      <c r="C169" s="101" t="s">
        <v>116</v>
      </c>
      <c r="D169" s="5" t="s">
        <v>46</v>
      </c>
      <c r="E169" s="5" t="s">
        <v>179</v>
      </c>
      <c r="F169" s="99">
        <v>24092796.35</v>
      </c>
      <c r="G169" s="10"/>
    </row>
    <row r="170" spans="1:9" ht="37.5" customHeight="1">
      <c r="A170" s="11" t="s">
        <v>200</v>
      </c>
      <c r="B170" s="102" t="s">
        <v>110</v>
      </c>
      <c r="C170" s="101" t="s">
        <v>116</v>
      </c>
      <c r="D170" s="5" t="s">
        <v>46</v>
      </c>
      <c r="E170" s="5" t="s">
        <v>201</v>
      </c>
      <c r="F170" s="99">
        <v>18651000</v>
      </c>
      <c r="G170" s="10"/>
      <c r="I170" s="15"/>
    </row>
    <row r="171" spans="1:7" ht="25.5">
      <c r="A171" s="31" t="s">
        <v>300</v>
      </c>
      <c r="B171" s="102" t="s">
        <v>110</v>
      </c>
      <c r="C171" s="101" t="s">
        <v>116</v>
      </c>
      <c r="D171" s="5" t="s">
        <v>46</v>
      </c>
      <c r="E171" s="5" t="s">
        <v>191</v>
      </c>
      <c r="F171" s="99">
        <v>232940.64</v>
      </c>
      <c r="G171" s="10"/>
    </row>
    <row r="172" spans="1:7" ht="12.75">
      <c r="A172" s="11" t="s">
        <v>190</v>
      </c>
      <c r="B172" s="102" t="s">
        <v>110</v>
      </c>
      <c r="C172" s="101" t="s">
        <v>116</v>
      </c>
      <c r="D172" s="5" t="s">
        <v>46</v>
      </c>
      <c r="E172" s="5" t="s">
        <v>193</v>
      </c>
      <c r="F172" s="99">
        <v>952534.3</v>
      </c>
      <c r="G172" s="10"/>
    </row>
    <row r="173" spans="1:9" ht="19.5" customHeight="1">
      <c r="A173" s="11" t="s">
        <v>192</v>
      </c>
      <c r="B173" s="102" t="s">
        <v>110</v>
      </c>
      <c r="C173" s="101" t="s">
        <v>116</v>
      </c>
      <c r="D173" s="5" t="s">
        <v>46</v>
      </c>
      <c r="E173" s="5" t="s">
        <v>194</v>
      </c>
      <c r="F173" s="99">
        <v>123665</v>
      </c>
      <c r="I173" s="16"/>
    </row>
    <row r="174" spans="1:9" ht="18" customHeight="1">
      <c r="A174" s="11" t="s">
        <v>95</v>
      </c>
      <c r="B174" s="102" t="s">
        <v>110</v>
      </c>
      <c r="C174" s="101" t="s">
        <v>116</v>
      </c>
      <c r="D174" s="5" t="s">
        <v>46</v>
      </c>
      <c r="E174" s="5" t="s">
        <v>94</v>
      </c>
      <c r="F174" s="99">
        <v>471543.22</v>
      </c>
      <c r="I174" s="16"/>
    </row>
    <row r="175" spans="1:6" ht="76.5">
      <c r="A175" s="30" t="s">
        <v>264</v>
      </c>
      <c r="B175" s="22" t="s">
        <v>110</v>
      </c>
      <c r="C175" s="4" t="s">
        <v>116</v>
      </c>
      <c r="D175" s="4" t="s">
        <v>102</v>
      </c>
      <c r="E175" s="4"/>
      <c r="F175" s="98">
        <f>F176+F177</f>
        <v>4200491.65</v>
      </c>
    </row>
    <row r="176" spans="1:6" ht="25.5">
      <c r="A176" s="12" t="s">
        <v>198</v>
      </c>
      <c r="B176" s="6" t="s">
        <v>110</v>
      </c>
      <c r="C176" s="5" t="s">
        <v>116</v>
      </c>
      <c r="D176" s="5" t="s">
        <v>102</v>
      </c>
      <c r="E176" s="5" t="s">
        <v>197</v>
      </c>
      <c r="F176" s="84">
        <v>2696131.65</v>
      </c>
    </row>
    <row r="177" spans="1:6" ht="12.75">
      <c r="A177" s="12" t="s">
        <v>176</v>
      </c>
      <c r="B177" s="6" t="s">
        <v>110</v>
      </c>
      <c r="C177" s="5" t="s">
        <v>116</v>
      </c>
      <c r="D177" s="5" t="s">
        <v>102</v>
      </c>
      <c r="E177" s="5" t="s">
        <v>175</v>
      </c>
      <c r="F177" s="84">
        <v>1504360</v>
      </c>
    </row>
    <row r="178" spans="1:6" ht="78.75" customHeight="1">
      <c r="A178" s="26" t="s">
        <v>1</v>
      </c>
      <c r="B178" s="100" t="s">
        <v>110</v>
      </c>
      <c r="C178" s="108" t="s">
        <v>116</v>
      </c>
      <c r="D178" s="4" t="s">
        <v>302</v>
      </c>
      <c r="E178" s="108"/>
      <c r="F178" s="87">
        <f>F179+F180+F181+F182+F183+F184+F185+F186</f>
        <v>109867619.55999999</v>
      </c>
    </row>
    <row r="179" spans="1:6" ht="12.75">
      <c r="A179" s="11" t="s">
        <v>48</v>
      </c>
      <c r="B179" s="6" t="s">
        <v>110</v>
      </c>
      <c r="C179" s="5" t="s">
        <v>116</v>
      </c>
      <c r="D179" s="5" t="s">
        <v>302</v>
      </c>
      <c r="E179" s="5" t="s">
        <v>196</v>
      </c>
      <c r="F179" s="84">
        <v>41694626.51</v>
      </c>
    </row>
    <row r="180" spans="1:6" ht="25.5">
      <c r="A180" s="11" t="s">
        <v>198</v>
      </c>
      <c r="B180" s="6" t="s">
        <v>110</v>
      </c>
      <c r="C180" s="5" t="s">
        <v>116</v>
      </c>
      <c r="D180" s="5" t="s">
        <v>302</v>
      </c>
      <c r="E180" s="5" t="s">
        <v>197</v>
      </c>
      <c r="F180" s="84">
        <v>520799.56</v>
      </c>
    </row>
    <row r="181" spans="1:6" ht="39.75" customHeight="1">
      <c r="A181" s="11" t="s">
        <v>42</v>
      </c>
      <c r="B181" s="6" t="s">
        <v>110</v>
      </c>
      <c r="C181" s="5" t="s">
        <v>116</v>
      </c>
      <c r="D181" s="5" t="s">
        <v>302</v>
      </c>
      <c r="E181" s="5" t="s">
        <v>28</v>
      </c>
      <c r="F181" s="84">
        <v>12625147</v>
      </c>
    </row>
    <row r="182" spans="1:6" ht="25.5">
      <c r="A182" s="11" t="s">
        <v>199</v>
      </c>
      <c r="B182" s="6" t="s">
        <v>110</v>
      </c>
      <c r="C182" s="5" t="s">
        <v>116</v>
      </c>
      <c r="D182" s="5" t="s">
        <v>302</v>
      </c>
      <c r="E182" s="5" t="s">
        <v>179</v>
      </c>
      <c r="F182" s="84">
        <v>1664364</v>
      </c>
    </row>
    <row r="183" spans="1:6" ht="32.25" customHeight="1">
      <c r="A183" s="11" t="s">
        <v>101</v>
      </c>
      <c r="B183" s="6" t="s">
        <v>110</v>
      </c>
      <c r="C183" s="5" t="s">
        <v>116</v>
      </c>
      <c r="D183" s="5" t="s">
        <v>302</v>
      </c>
      <c r="E183" s="5" t="s">
        <v>100</v>
      </c>
      <c r="F183" s="84">
        <v>40000</v>
      </c>
    </row>
    <row r="184" spans="1:6" ht="38.25">
      <c r="A184" s="11" t="s">
        <v>200</v>
      </c>
      <c r="B184" s="6" t="s">
        <v>110</v>
      </c>
      <c r="C184" s="5" t="s">
        <v>116</v>
      </c>
      <c r="D184" s="5" t="s">
        <v>302</v>
      </c>
      <c r="E184" s="5" t="s">
        <v>201</v>
      </c>
      <c r="F184" s="84">
        <v>53286000</v>
      </c>
    </row>
    <row r="185" spans="1:6" ht="12.75">
      <c r="A185" s="11" t="s">
        <v>192</v>
      </c>
      <c r="B185" s="6" t="s">
        <v>110</v>
      </c>
      <c r="C185" s="5" t="s">
        <v>116</v>
      </c>
      <c r="D185" s="5" t="s">
        <v>302</v>
      </c>
      <c r="E185" s="5" t="s">
        <v>194</v>
      </c>
      <c r="F185" s="84">
        <v>36000</v>
      </c>
    </row>
    <row r="186" spans="1:6" ht="12.75">
      <c r="A186" s="11" t="s">
        <v>95</v>
      </c>
      <c r="B186" s="6" t="s">
        <v>110</v>
      </c>
      <c r="C186" s="5" t="s">
        <v>116</v>
      </c>
      <c r="D186" s="5" t="s">
        <v>302</v>
      </c>
      <c r="E186" s="5" t="s">
        <v>94</v>
      </c>
      <c r="F186" s="84">
        <v>682.49</v>
      </c>
    </row>
    <row r="187" spans="1:6" ht="102">
      <c r="A187" s="30" t="s">
        <v>265</v>
      </c>
      <c r="B187" s="22" t="s">
        <v>110</v>
      </c>
      <c r="C187" s="4" t="s">
        <v>116</v>
      </c>
      <c r="D187" s="4" t="s">
        <v>50</v>
      </c>
      <c r="E187" s="4"/>
      <c r="F187" s="87">
        <f>SUM(F189:F190)+F188</f>
        <v>50150.27</v>
      </c>
    </row>
    <row r="188" spans="1:9" ht="40.5" customHeight="1">
      <c r="A188" s="11" t="s">
        <v>42</v>
      </c>
      <c r="B188" s="6" t="s">
        <v>110</v>
      </c>
      <c r="C188" s="5" t="s">
        <v>116</v>
      </c>
      <c r="D188" s="5" t="s">
        <v>50</v>
      </c>
      <c r="E188" s="5" t="s">
        <v>28</v>
      </c>
      <c r="F188" s="84">
        <v>1038.27</v>
      </c>
      <c r="G188" s="10"/>
      <c r="I188" s="15"/>
    </row>
    <row r="189" spans="1:7" ht="25.5">
      <c r="A189" s="11" t="s">
        <v>199</v>
      </c>
      <c r="B189" s="6" t="s">
        <v>110</v>
      </c>
      <c r="C189" s="5" t="s">
        <v>116</v>
      </c>
      <c r="D189" s="5" t="s">
        <v>50</v>
      </c>
      <c r="E189" s="5" t="s">
        <v>179</v>
      </c>
      <c r="F189" s="84">
        <v>25112</v>
      </c>
      <c r="G189" s="10"/>
    </row>
    <row r="190" spans="1:7" ht="12.75">
      <c r="A190" s="69" t="s">
        <v>176</v>
      </c>
      <c r="B190" s="6" t="s">
        <v>110</v>
      </c>
      <c r="C190" s="5" t="s">
        <v>116</v>
      </c>
      <c r="D190" s="5" t="s">
        <v>50</v>
      </c>
      <c r="E190" s="5" t="s">
        <v>175</v>
      </c>
      <c r="F190" s="84">
        <v>24000</v>
      </c>
      <c r="G190" s="10"/>
    </row>
    <row r="191" spans="1:9" ht="38.25">
      <c r="A191" s="30" t="s">
        <v>218</v>
      </c>
      <c r="B191" s="22" t="s">
        <v>110</v>
      </c>
      <c r="C191" s="4" t="s">
        <v>116</v>
      </c>
      <c r="D191" s="4" t="s">
        <v>316</v>
      </c>
      <c r="E191" s="5"/>
      <c r="F191" s="87">
        <f>F192+F193+F194</f>
        <v>877300</v>
      </c>
      <c r="G191" s="10"/>
      <c r="I191" s="15"/>
    </row>
    <row r="192" spans="1:9" ht="17.25" customHeight="1">
      <c r="A192" s="12" t="s">
        <v>318</v>
      </c>
      <c r="B192" s="6" t="s">
        <v>110</v>
      </c>
      <c r="C192" s="5" t="s">
        <v>116</v>
      </c>
      <c r="D192" s="5" t="s">
        <v>316</v>
      </c>
      <c r="E192" s="5" t="s">
        <v>317</v>
      </c>
      <c r="F192" s="84">
        <v>19432</v>
      </c>
      <c r="I192" s="16"/>
    </row>
    <row r="193" spans="1:9" ht="13.5" customHeight="1">
      <c r="A193" s="11" t="s">
        <v>199</v>
      </c>
      <c r="B193" s="6" t="s">
        <v>110</v>
      </c>
      <c r="C193" s="5" t="s">
        <v>116</v>
      </c>
      <c r="D193" s="5" t="s">
        <v>316</v>
      </c>
      <c r="E193" s="5" t="s">
        <v>179</v>
      </c>
      <c r="F193" s="84">
        <v>501868</v>
      </c>
      <c r="I193" s="15"/>
    </row>
    <row r="194" spans="1:6" ht="12.75">
      <c r="A194" s="12" t="s">
        <v>176</v>
      </c>
      <c r="B194" s="6" t="s">
        <v>110</v>
      </c>
      <c r="C194" s="5" t="s">
        <v>116</v>
      </c>
      <c r="D194" s="5" t="s">
        <v>316</v>
      </c>
      <c r="E194" s="5" t="s">
        <v>175</v>
      </c>
      <c r="F194" s="84">
        <v>356000</v>
      </c>
    </row>
    <row r="195" spans="1:6" ht="25.5">
      <c r="A195" s="26" t="s">
        <v>321</v>
      </c>
      <c r="B195" s="100" t="s">
        <v>110</v>
      </c>
      <c r="C195" s="108" t="s">
        <v>116</v>
      </c>
      <c r="D195" s="4" t="s">
        <v>320</v>
      </c>
      <c r="E195" s="5"/>
      <c r="F195" s="87">
        <f>F196+F197+F198+F199</f>
        <v>3388625.1</v>
      </c>
    </row>
    <row r="196" spans="1:6" ht="12.75">
      <c r="A196" s="11" t="s">
        <v>48</v>
      </c>
      <c r="B196" s="102" t="s">
        <v>110</v>
      </c>
      <c r="C196" s="101" t="s">
        <v>116</v>
      </c>
      <c r="D196" s="5" t="s">
        <v>320</v>
      </c>
      <c r="E196" s="5" t="s">
        <v>196</v>
      </c>
      <c r="F196" s="84">
        <v>88500</v>
      </c>
    </row>
    <row r="197" spans="1:6" ht="38.25">
      <c r="A197" s="11" t="s">
        <v>42</v>
      </c>
      <c r="B197" s="102" t="s">
        <v>110</v>
      </c>
      <c r="C197" s="101" t="s">
        <v>116</v>
      </c>
      <c r="D197" s="5" t="s">
        <v>320</v>
      </c>
      <c r="E197" s="5" t="s">
        <v>28</v>
      </c>
      <c r="F197" s="84">
        <v>27091</v>
      </c>
    </row>
    <row r="198" spans="1:6" ht="22.5" customHeight="1">
      <c r="A198" s="11" t="s">
        <v>199</v>
      </c>
      <c r="B198" s="102" t="s">
        <v>110</v>
      </c>
      <c r="C198" s="101" t="s">
        <v>116</v>
      </c>
      <c r="D198" s="5" t="s">
        <v>320</v>
      </c>
      <c r="E198" s="5" t="s">
        <v>179</v>
      </c>
      <c r="F198" s="84">
        <v>2219093.6</v>
      </c>
    </row>
    <row r="199" spans="1:6" ht="12.75">
      <c r="A199" s="12" t="s">
        <v>176</v>
      </c>
      <c r="B199" s="102" t="s">
        <v>110</v>
      </c>
      <c r="C199" s="101" t="s">
        <v>116</v>
      </c>
      <c r="D199" s="5" t="s">
        <v>320</v>
      </c>
      <c r="E199" s="5" t="s">
        <v>175</v>
      </c>
      <c r="F199" s="84">
        <v>1053940.5</v>
      </c>
    </row>
    <row r="200" spans="1:6" ht="38.25">
      <c r="A200" s="26" t="s">
        <v>315</v>
      </c>
      <c r="B200" s="100" t="s">
        <v>110</v>
      </c>
      <c r="C200" s="108" t="s">
        <v>116</v>
      </c>
      <c r="D200" s="4" t="s">
        <v>314</v>
      </c>
      <c r="E200" s="112"/>
      <c r="F200" s="87">
        <f>F203+F204+F201+F202</f>
        <v>608529.8200000001</v>
      </c>
    </row>
    <row r="201" spans="1:6" ht="19.5" customHeight="1">
      <c r="A201" s="11" t="s">
        <v>47</v>
      </c>
      <c r="B201" s="6" t="s">
        <v>110</v>
      </c>
      <c r="C201" s="5" t="s">
        <v>116</v>
      </c>
      <c r="D201" s="5" t="s">
        <v>314</v>
      </c>
      <c r="E201" s="5" t="s">
        <v>196</v>
      </c>
      <c r="F201" s="84">
        <v>9864.29</v>
      </c>
    </row>
    <row r="202" spans="1:6" ht="38.25">
      <c r="A202" s="11" t="s">
        <v>42</v>
      </c>
      <c r="B202" s="6" t="s">
        <v>110</v>
      </c>
      <c r="C202" s="5" t="s">
        <v>116</v>
      </c>
      <c r="D202" s="5" t="s">
        <v>314</v>
      </c>
      <c r="E202" s="5" t="s">
        <v>28</v>
      </c>
      <c r="F202" s="84">
        <v>2979.05</v>
      </c>
    </row>
    <row r="203" spans="1:6" ht="25.5">
      <c r="A203" s="11" t="s">
        <v>199</v>
      </c>
      <c r="B203" s="6" t="s">
        <v>110</v>
      </c>
      <c r="C203" s="5" t="s">
        <v>116</v>
      </c>
      <c r="D203" s="5" t="s">
        <v>314</v>
      </c>
      <c r="E203" s="5" t="s">
        <v>179</v>
      </c>
      <c r="F203" s="84">
        <v>477484.65</v>
      </c>
    </row>
    <row r="204" spans="1:6" ht="12.75">
      <c r="A204" s="12" t="s">
        <v>176</v>
      </c>
      <c r="B204" s="6" t="s">
        <v>110</v>
      </c>
      <c r="C204" s="5" t="s">
        <v>116</v>
      </c>
      <c r="D204" s="5" t="s">
        <v>314</v>
      </c>
      <c r="E204" s="5" t="s">
        <v>175</v>
      </c>
      <c r="F204" s="84">
        <v>118201.83</v>
      </c>
    </row>
    <row r="205" spans="1:6" ht="56.25" customHeight="1">
      <c r="A205" s="30" t="s">
        <v>311</v>
      </c>
      <c r="B205" s="22" t="s">
        <v>110</v>
      </c>
      <c r="C205" s="4" t="s">
        <v>116</v>
      </c>
      <c r="D205" s="4" t="s">
        <v>322</v>
      </c>
      <c r="E205" s="5"/>
      <c r="F205" s="167">
        <f>F206+F207</f>
        <v>309000</v>
      </c>
    </row>
    <row r="206" spans="1:6" ht="21" customHeight="1">
      <c r="A206" s="12" t="s">
        <v>176</v>
      </c>
      <c r="B206" s="6" t="s">
        <v>110</v>
      </c>
      <c r="C206" s="5" t="s">
        <v>116</v>
      </c>
      <c r="D206" s="5" t="s">
        <v>322</v>
      </c>
      <c r="E206" s="5" t="s">
        <v>175</v>
      </c>
      <c r="F206" s="117">
        <v>135603</v>
      </c>
    </row>
    <row r="207" spans="1:6" ht="12.75">
      <c r="A207" s="11" t="s">
        <v>190</v>
      </c>
      <c r="B207" s="6" t="s">
        <v>110</v>
      </c>
      <c r="C207" s="5" t="s">
        <v>116</v>
      </c>
      <c r="D207" s="5" t="s">
        <v>322</v>
      </c>
      <c r="E207" s="5" t="s">
        <v>193</v>
      </c>
      <c r="F207" s="117">
        <v>173397</v>
      </c>
    </row>
    <row r="208" spans="1:9" ht="51">
      <c r="A208" s="65" t="s">
        <v>328</v>
      </c>
      <c r="B208" s="22" t="s">
        <v>110</v>
      </c>
      <c r="C208" s="4" t="s">
        <v>116</v>
      </c>
      <c r="D208" s="4" t="s">
        <v>341</v>
      </c>
      <c r="E208" s="4"/>
      <c r="F208" s="98">
        <f>F209</f>
        <v>735000</v>
      </c>
      <c r="G208" s="10"/>
      <c r="I208" s="15"/>
    </row>
    <row r="209" spans="1:6" ht="25.5">
      <c r="A209" s="67" t="s">
        <v>199</v>
      </c>
      <c r="B209" s="6" t="s">
        <v>110</v>
      </c>
      <c r="C209" s="5" t="s">
        <v>116</v>
      </c>
      <c r="D209" s="5" t="s">
        <v>341</v>
      </c>
      <c r="E209" s="5" t="s">
        <v>179</v>
      </c>
      <c r="F209" s="99">
        <v>735000</v>
      </c>
    </row>
    <row r="210" spans="1:6" ht="51">
      <c r="A210" s="65" t="s">
        <v>343</v>
      </c>
      <c r="B210" s="22" t="s">
        <v>110</v>
      </c>
      <c r="C210" s="4" t="s">
        <v>116</v>
      </c>
      <c r="D210" s="4" t="s">
        <v>341</v>
      </c>
      <c r="E210" s="4"/>
      <c r="F210" s="98">
        <f>F211</f>
        <v>315000</v>
      </c>
    </row>
    <row r="211" spans="1:6" ht="28.5" customHeight="1">
      <c r="A211" s="67" t="s">
        <v>199</v>
      </c>
      <c r="B211" s="6" t="s">
        <v>110</v>
      </c>
      <c r="C211" s="5" t="s">
        <v>116</v>
      </c>
      <c r="D211" s="5" t="s">
        <v>341</v>
      </c>
      <c r="E211" s="5" t="s">
        <v>179</v>
      </c>
      <c r="F211" s="99">
        <v>315000</v>
      </c>
    </row>
    <row r="212" spans="1:6" ht="63.75">
      <c r="A212" s="65" t="s">
        <v>347</v>
      </c>
      <c r="B212" s="22" t="s">
        <v>110</v>
      </c>
      <c r="C212" s="4" t="s">
        <v>116</v>
      </c>
      <c r="D212" s="4" t="s">
        <v>329</v>
      </c>
      <c r="E212" s="4"/>
      <c r="F212" s="98">
        <f>F213</f>
        <v>1000</v>
      </c>
    </row>
    <row r="213" spans="1:6" ht="25.5">
      <c r="A213" s="67" t="s">
        <v>199</v>
      </c>
      <c r="B213" s="6" t="s">
        <v>110</v>
      </c>
      <c r="C213" s="5" t="s">
        <v>116</v>
      </c>
      <c r="D213" s="5" t="s">
        <v>329</v>
      </c>
      <c r="E213" s="5" t="s">
        <v>179</v>
      </c>
      <c r="F213" s="99">
        <v>1000</v>
      </c>
    </row>
    <row r="214" spans="1:6" ht="12.75">
      <c r="A214" s="34" t="s">
        <v>284</v>
      </c>
      <c r="B214" s="23" t="s">
        <v>110</v>
      </c>
      <c r="C214" s="74" t="s">
        <v>118</v>
      </c>
      <c r="D214" s="86"/>
      <c r="E214" s="112"/>
      <c r="F214" s="118">
        <f>F217+F216</f>
        <v>20032587.55</v>
      </c>
    </row>
    <row r="215" spans="1:6" ht="38.25">
      <c r="A215" s="59" t="s">
        <v>319</v>
      </c>
      <c r="B215" s="100" t="s">
        <v>110</v>
      </c>
      <c r="C215" s="108" t="s">
        <v>118</v>
      </c>
      <c r="D215" s="4" t="s">
        <v>102</v>
      </c>
      <c r="E215" s="112"/>
      <c r="F215" s="119">
        <v>40000</v>
      </c>
    </row>
    <row r="216" spans="1:6" ht="12.75">
      <c r="A216" s="69" t="s">
        <v>176</v>
      </c>
      <c r="B216" s="102" t="s">
        <v>110</v>
      </c>
      <c r="C216" s="101" t="s">
        <v>118</v>
      </c>
      <c r="D216" s="5" t="s">
        <v>102</v>
      </c>
      <c r="E216" s="101" t="s">
        <v>175</v>
      </c>
      <c r="F216" s="120">
        <v>40000</v>
      </c>
    </row>
    <row r="217" spans="1:9" ht="26.25" customHeight="1">
      <c r="A217" s="30" t="s">
        <v>227</v>
      </c>
      <c r="B217" s="100" t="s">
        <v>110</v>
      </c>
      <c r="C217" s="108" t="s">
        <v>118</v>
      </c>
      <c r="D217" s="4" t="s">
        <v>49</v>
      </c>
      <c r="E217" s="101"/>
      <c r="F217" s="119">
        <f>F218</f>
        <v>19992587.55</v>
      </c>
      <c r="G217" s="10"/>
      <c r="I217" s="15"/>
    </row>
    <row r="218" spans="1:7" ht="38.25">
      <c r="A218" s="11" t="s">
        <v>200</v>
      </c>
      <c r="B218" s="102" t="s">
        <v>110</v>
      </c>
      <c r="C218" s="101" t="s">
        <v>118</v>
      </c>
      <c r="D218" s="5" t="s">
        <v>49</v>
      </c>
      <c r="E218" s="101" t="s">
        <v>201</v>
      </c>
      <c r="F218" s="120">
        <f>18542000+450587.55+1000000</f>
        <v>19992587.55</v>
      </c>
      <c r="G218" s="10"/>
    </row>
    <row r="219" spans="1:7" ht="20.25" customHeight="1">
      <c r="A219" s="33" t="s">
        <v>174</v>
      </c>
      <c r="B219" s="94" t="s">
        <v>110</v>
      </c>
      <c r="C219" s="86" t="s">
        <v>110</v>
      </c>
      <c r="D219" s="5"/>
      <c r="E219" s="5"/>
      <c r="F219" s="95">
        <f>F220+F223+F226+F230</f>
        <v>1871518.83</v>
      </c>
      <c r="G219" s="10"/>
    </row>
    <row r="220" spans="1:6" ht="21" customHeight="1">
      <c r="A220" s="25" t="s">
        <v>324</v>
      </c>
      <c r="B220" s="100" t="s">
        <v>110</v>
      </c>
      <c r="C220" s="108" t="s">
        <v>110</v>
      </c>
      <c r="D220" s="4" t="s">
        <v>325</v>
      </c>
      <c r="E220" s="4"/>
      <c r="F220" s="87">
        <f>F221+F222</f>
        <v>1356000</v>
      </c>
    </row>
    <row r="221" spans="1:6" ht="27" customHeight="1">
      <c r="A221" s="11" t="s">
        <v>199</v>
      </c>
      <c r="B221" s="102" t="s">
        <v>110</v>
      </c>
      <c r="C221" s="101" t="s">
        <v>110</v>
      </c>
      <c r="D221" s="5" t="s">
        <v>325</v>
      </c>
      <c r="E221" s="5" t="s">
        <v>179</v>
      </c>
      <c r="F221" s="84">
        <v>747232.5</v>
      </c>
    </row>
    <row r="222" spans="1:6" ht="21" customHeight="1">
      <c r="A222" s="12" t="s">
        <v>176</v>
      </c>
      <c r="B222" s="102" t="s">
        <v>110</v>
      </c>
      <c r="C222" s="101" t="s">
        <v>110</v>
      </c>
      <c r="D222" s="5" t="s">
        <v>325</v>
      </c>
      <c r="E222" s="5" t="s">
        <v>175</v>
      </c>
      <c r="F222" s="84">
        <v>608767.5</v>
      </c>
    </row>
    <row r="223" spans="1:6" ht="38.25">
      <c r="A223" s="30" t="s">
        <v>229</v>
      </c>
      <c r="B223" s="100" t="s">
        <v>110</v>
      </c>
      <c r="C223" s="4" t="s">
        <v>110</v>
      </c>
      <c r="D223" s="4" t="s">
        <v>323</v>
      </c>
      <c r="E223" s="4"/>
      <c r="F223" s="87">
        <f>SUM(F224:F225)</f>
        <v>150700</v>
      </c>
    </row>
    <row r="224" spans="1:6" ht="25.5">
      <c r="A224" s="11" t="s">
        <v>199</v>
      </c>
      <c r="B224" s="102" t="s">
        <v>110</v>
      </c>
      <c r="C224" s="101" t="s">
        <v>110</v>
      </c>
      <c r="D224" s="5" t="s">
        <v>323</v>
      </c>
      <c r="E224" s="5" t="s">
        <v>179</v>
      </c>
      <c r="F224" s="84">
        <v>83043</v>
      </c>
    </row>
    <row r="225" spans="1:6" ht="12.75">
      <c r="A225" s="12" t="s">
        <v>176</v>
      </c>
      <c r="B225" s="102" t="s">
        <v>110</v>
      </c>
      <c r="C225" s="101" t="s">
        <v>110</v>
      </c>
      <c r="D225" s="5" t="s">
        <v>323</v>
      </c>
      <c r="E225" s="101" t="s">
        <v>175</v>
      </c>
      <c r="F225" s="84">
        <v>67657</v>
      </c>
    </row>
    <row r="226" spans="1:6" ht="12" customHeight="1">
      <c r="A226" s="30" t="s">
        <v>10</v>
      </c>
      <c r="B226" s="100" t="s">
        <v>110</v>
      </c>
      <c r="C226" s="4" t="s">
        <v>110</v>
      </c>
      <c r="D226" s="4" t="s">
        <v>51</v>
      </c>
      <c r="E226" s="5"/>
      <c r="F226" s="87">
        <f>F227+F228+F229</f>
        <v>244818.83000000002</v>
      </c>
    </row>
    <row r="227" spans="1:6" ht="12.75">
      <c r="A227" s="11" t="s">
        <v>47</v>
      </c>
      <c r="B227" s="102" t="s">
        <v>110</v>
      </c>
      <c r="C227" s="5" t="s">
        <v>110</v>
      </c>
      <c r="D227" s="5" t="s">
        <v>51</v>
      </c>
      <c r="E227" s="5" t="s">
        <v>196</v>
      </c>
      <c r="F227" s="121">
        <v>125052.88</v>
      </c>
    </row>
    <row r="228" spans="1:6" ht="25.5" customHeight="1">
      <c r="A228" s="11" t="s">
        <v>42</v>
      </c>
      <c r="B228" s="102" t="s">
        <v>110</v>
      </c>
      <c r="C228" s="5" t="s">
        <v>110</v>
      </c>
      <c r="D228" s="5" t="s">
        <v>51</v>
      </c>
      <c r="E228" s="5" t="s">
        <v>28</v>
      </c>
      <c r="F228" s="121">
        <v>37765.95</v>
      </c>
    </row>
    <row r="229" spans="1:6" ht="12.75">
      <c r="A229" s="12" t="s">
        <v>176</v>
      </c>
      <c r="B229" s="102" t="s">
        <v>110</v>
      </c>
      <c r="C229" s="5" t="s">
        <v>110</v>
      </c>
      <c r="D229" s="5" t="s">
        <v>51</v>
      </c>
      <c r="E229" s="5" t="s">
        <v>175</v>
      </c>
      <c r="F229" s="121">
        <v>82000</v>
      </c>
    </row>
    <row r="230" spans="1:6" ht="12.75">
      <c r="A230" s="30" t="s">
        <v>228</v>
      </c>
      <c r="B230" s="100" t="s">
        <v>110</v>
      </c>
      <c r="C230" s="4" t="s">
        <v>110</v>
      </c>
      <c r="D230" s="4" t="s">
        <v>76</v>
      </c>
      <c r="E230" s="4"/>
      <c r="F230" s="87">
        <f>SUM(F231:F232)</f>
        <v>120000</v>
      </c>
    </row>
    <row r="231" spans="1:6" ht="25.5">
      <c r="A231" s="11" t="s">
        <v>199</v>
      </c>
      <c r="B231" s="102" t="s">
        <v>110</v>
      </c>
      <c r="C231" s="101" t="s">
        <v>110</v>
      </c>
      <c r="D231" s="5" t="s">
        <v>76</v>
      </c>
      <c r="E231" s="5" t="s">
        <v>179</v>
      </c>
      <c r="F231" s="84">
        <v>90000</v>
      </c>
    </row>
    <row r="232" spans="1:6" ht="12.75">
      <c r="A232" s="11" t="s">
        <v>299</v>
      </c>
      <c r="B232" s="102" t="s">
        <v>110</v>
      </c>
      <c r="C232" s="101" t="s">
        <v>110</v>
      </c>
      <c r="D232" s="5" t="s">
        <v>76</v>
      </c>
      <c r="E232" s="5" t="s">
        <v>298</v>
      </c>
      <c r="F232" s="84">
        <v>30000</v>
      </c>
    </row>
    <row r="233" spans="1:6" ht="18.75" customHeight="1">
      <c r="A233" s="34" t="s">
        <v>132</v>
      </c>
      <c r="B233" s="23" t="s">
        <v>110</v>
      </c>
      <c r="C233" s="86" t="s">
        <v>112</v>
      </c>
      <c r="D233" s="86"/>
      <c r="E233" s="86"/>
      <c r="F233" s="82">
        <f>F234+F242+F246+F249+F252</f>
        <v>12729165.540000001</v>
      </c>
    </row>
    <row r="234" spans="1:6" ht="25.5">
      <c r="A234" s="36" t="s">
        <v>230</v>
      </c>
      <c r="B234" s="111" t="s">
        <v>110</v>
      </c>
      <c r="C234" s="89" t="s">
        <v>112</v>
      </c>
      <c r="D234" s="89" t="s">
        <v>77</v>
      </c>
      <c r="E234" s="89"/>
      <c r="F234" s="90">
        <f>SUM(F235:F241)</f>
        <v>10421400</v>
      </c>
    </row>
    <row r="235" spans="1:6" ht="19.5" customHeight="1">
      <c r="A235" s="11" t="s">
        <v>47</v>
      </c>
      <c r="B235" s="102" t="s">
        <v>110</v>
      </c>
      <c r="C235" s="5" t="s">
        <v>112</v>
      </c>
      <c r="D235" s="5" t="s">
        <v>77</v>
      </c>
      <c r="E235" s="5" t="s">
        <v>196</v>
      </c>
      <c r="F235" s="84">
        <v>7165000</v>
      </c>
    </row>
    <row r="236" spans="1:6" ht="25.5">
      <c r="A236" s="11" t="s">
        <v>198</v>
      </c>
      <c r="B236" s="102" t="s">
        <v>110</v>
      </c>
      <c r="C236" s="5" t="s">
        <v>112</v>
      </c>
      <c r="D236" s="5" t="s">
        <v>77</v>
      </c>
      <c r="E236" s="5" t="s">
        <v>197</v>
      </c>
      <c r="F236" s="84">
        <v>304000</v>
      </c>
    </row>
    <row r="237" spans="1:6" ht="38.25">
      <c r="A237" s="11" t="s">
        <v>42</v>
      </c>
      <c r="B237" s="102" t="s">
        <v>110</v>
      </c>
      <c r="C237" s="5" t="s">
        <v>112</v>
      </c>
      <c r="D237" s="5" t="s">
        <v>77</v>
      </c>
      <c r="E237" s="5" t="s">
        <v>28</v>
      </c>
      <c r="F237" s="84">
        <v>2187600</v>
      </c>
    </row>
    <row r="238" spans="1:6" ht="25.5">
      <c r="A238" s="11" t="s">
        <v>199</v>
      </c>
      <c r="B238" s="102" t="s">
        <v>110</v>
      </c>
      <c r="C238" s="5" t="s">
        <v>112</v>
      </c>
      <c r="D238" s="5" t="s">
        <v>77</v>
      </c>
      <c r="E238" s="5" t="s">
        <v>179</v>
      </c>
      <c r="F238" s="84">
        <v>629400</v>
      </c>
    </row>
    <row r="239" spans="1:6" ht="21" customHeight="1">
      <c r="A239" s="11" t="s">
        <v>190</v>
      </c>
      <c r="B239" s="102" t="s">
        <v>110</v>
      </c>
      <c r="C239" s="5" t="s">
        <v>112</v>
      </c>
      <c r="D239" s="5" t="s">
        <v>77</v>
      </c>
      <c r="E239" s="5" t="s">
        <v>193</v>
      </c>
      <c r="F239" s="84">
        <v>2400</v>
      </c>
    </row>
    <row r="240" spans="1:6" ht="12.75">
      <c r="A240" s="11" t="s">
        <v>192</v>
      </c>
      <c r="B240" s="102" t="s">
        <v>110</v>
      </c>
      <c r="C240" s="5" t="s">
        <v>112</v>
      </c>
      <c r="D240" s="5" t="s">
        <v>77</v>
      </c>
      <c r="E240" s="5" t="s">
        <v>194</v>
      </c>
      <c r="F240" s="84">
        <v>27000</v>
      </c>
    </row>
    <row r="241" spans="1:7" ht="12.75">
      <c r="A241" s="11" t="s">
        <v>95</v>
      </c>
      <c r="B241" s="102" t="s">
        <v>110</v>
      </c>
      <c r="C241" s="5" t="s">
        <v>112</v>
      </c>
      <c r="D241" s="5" t="s">
        <v>77</v>
      </c>
      <c r="E241" s="5" t="s">
        <v>94</v>
      </c>
      <c r="F241" s="84">
        <v>106000</v>
      </c>
      <c r="G241" s="15"/>
    </row>
    <row r="242" spans="1:6" ht="51">
      <c r="A242" s="30" t="s">
        <v>275</v>
      </c>
      <c r="B242" s="100" t="s">
        <v>110</v>
      </c>
      <c r="C242" s="4" t="s">
        <v>112</v>
      </c>
      <c r="D242" s="4" t="s">
        <v>91</v>
      </c>
      <c r="E242" s="4"/>
      <c r="F242" s="87">
        <f>SUM(F243:F245)</f>
        <v>885750.46</v>
      </c>
    </row>
    <row r="243" spans="1:6" ht="25.5">
      <c r="A243" s="11" t="s">
        <v>198</v>
      </c>
      <c r="B243" s="102" t="s">
        <v>110</v>
      </c>
      <c r="C243" s="101" t="s">
        <v>112</v>
      </c>
      <c r="D243" s="5" t="s">
        <v>91</v>
      </c>
      <c r="E243" s="5" t="s">
        <v>197</v>
      </c>
      <c r="F243" s="84">
        <v>10000</v>
      </c>
    </row>
    <row r="244" spans="1:6" ht="25.5">
      <c r="A244" s="11" t="s">
        <v>332</v>
      </c>
      <c r="B244" s="102" t="s">
        <v>110</v>
      </c>
      <c r="C244" s="5" t="s">
        <v>112</v>
      </c>
      <c r="D244" s="5" t="s">
        <v>91</v>
      </c>
      <c r="E244" s="5" t="s">
        <v>179</v>
      </c>
      <c r="F244" s="84">
        <v>410215.46</v>
      </c>
    </row>
    <row r="245" spans="1:6" ht="25.5">
      <c r="A245" s="11" t="s">
        <v>280</v>
      </c>
      <c r="B245" s="102" t="s">
        <v>110</v>
      </c>
      <c r="C245" s="101" t="s">
        <v>112</v>
      </c>
      <c r="D245" s="5" t="s">
        <v>91</v>
      </c>
      <c r="E245" s="5" t="s">
        <v>175</v>
      </c>
      <c r="F245" s="84">
        <v>465535</v>
      </c>
    </row>
    <row r="246" spans="1:6" ht="25.5">
      <c r="A246" s="30" t="s">
        <v>231</v>
      </c>
      <c r="B246" s="100" t="s">
        <v>110</v>
      </c>
      <c r="C246" s="4" t="s">
        <v>112</v>
      </c>
      <c r="D246" s="4" t="s">
        <v>52</v>
      </c>
      <c r="E246" s="4"/>
      <c r="F246" s="87">
        <f>F247+F248</f>
        <v>1084769.08</v>
      </c>
    </row>
    <row r="247" spans="1:6" ht="25.5">
      <c r="A247" s="11" t="s">
        <v>199</v>
      </c>
      <c r="B247" s="102" t="s">
        <v>110</v>
      </c>
      <c r="C247" s="5" t="s">
        <v>112</v>
      </c>
      <c r="D247" s="5" t="s">
        <v>52</v>
      </c>
      <c r="E247" s="5" t="s">
        <v>179</v>
      </c>
      <c r="F247" s="84">
        <v>594769.08</v>
      </c>
    </row>
    <row r="248" spans="1:7" ht="12.75">
      <c r="A248" s="12" t="s">
        <v>176</v>
      </c>
      <c r="B248" s="102" t="s">
        <v>110</v>
      </c>
      <c r="C248" s="5" t="s">
        <v>112</v>
      </c>
      <c r="D248" s="5" t="s">
        <v>52</v>
      </c>
      <c r="E248" s="5" t="s">
        <v>175</v>
      </c>
      <c r="F248" s="84">
        <v>490000</v>
      </c>
      <c r="G248" s="15"/>
    </row>
    <row r="249" spans="1:6" ht="25.5">
      <c r="A249" s="30" t="s">
        <v>232</v>
      </c>
      <c r="B249" s="164" t="s">
        <v>110</v>
      </c>
      <c r="C249" s="4" t="s">
        <v>112</v>
      </c>
      <c r="D249" s="4" t="s">
        <v>53</v>
      </c>
      <c r="E249" s="4"/>
      <c r="F249" s="87">
        <f>F250+F251</f>
        <v>237246</v>
      </c>
    </row>
    <row r="250" spans="1:6" ht="26.25" customHeight="1">
      <c r="A250" s="11" t="s">
        <v>199</v>
      </c>
      <c r="B250" s="102" t="s">
        <v>110</v>
      </c>
      <c r="C250" s="5" t="s">
        <v>112</v>
      </c>
      <c r="D250" s="5" t="s">
        <v>53</v>
      </c>
      <c r="E250" s="5" t="s">
        <v>179</v>
      </c>
      <c r="F250" s="84">
        <v>167246</v>
      </c>
    </row>
    <row r="251" spans="1:7" ht="19.5" customHeight="1">
      <c r="A251" s="12" t="s">
        <v>176</v>
      </c>
      <c r="B251" s="102" t="s">
        <v>110</v>
      </c>
      <c r="C251" s="5" t="s">
        <v>112</v>
      </c>
      <c r="D251" s="5" t="s">
        <v>53</v>
      </c>
      <c r="E251" s="5" t="s">
        <v>175</v>
      </c>
      <c r="F251" s="84">
        <v>70000</v>
      </c>
      <c r="G251" s="15"/>
    </row>
    <row r="252" spans="1:6" ht="12.75">
      <c r="A252" s="25" t="s">
        <v>149</v>
      </c>
      <c r="B252" s="164" t="s">
        <v>110</v>
      </c>
      <c r="C252" s="165" t="s">
        <v>112</v>
      </c>
      <c r="D252" s="165" t="s">
        <v>26</v>
      </c>
      <c r="E252" s="165"/>
      <c r="F252" s="166">
        <f>F253</f>
        <v>100000</v>
      </c>
    </row>
    <row r="253" spans="1:6" ht="12.75">
      <c r="A253" s="12" t="s">
        <v>176</v>
      </c>
      <c r="B253" s="102" t="s">
        <v>110</v>
      </c>
      <c r="C253" s="83" t="s">
        <v>112</v>
      </c>
      <c r="D253" s="83" t="s">
        <v>26</v>
      </c>
      <c r="E253" s="83" t="s">
        <v>175</v>
      </c>
      <c r="F253" s="99">
        <v>100000</v>
      </c>
    </row>
    <row r="254" spans="1:6" ht="24.75" customHeight="1">
      <c r="A254" s="73" t="s">
        <v>165</v>
      </c>
      <c r="B254" s="122" t="s">
        <v>111</v>
      </c>
      <c r="C254" s="104"/>
      <c r="D254" s="104"/>
      <c r="E254" s="104"/>
      <c r="F254" s="105">
        <f>F255</f>
        <v>14353200</v>
      </c>
    </row>
    <row r="255" spans="1:6" ht="12.75">
      <c r="A255" s="34" t="s">
        <v>133</v>
      </c>
      <c r="B255" s="85" t="s">
        <v>111</v>
      </c>
      <c r="C255" s="86" t="s">
        <v>109</v>
      </c>
      <c r="D255" s="86"/>
      <c r="E255" s="86"/>
      <c r="F255" s="114">
        <f>F256</f>
        <v>14353200</v>
      </c>
    </row>
    <row r="256" spans="1:6" ht="15" customHeight="1">
      <c r="A256" s="36" t="s">
        <v>236</v>
      </c>
      <c r="B256" s="88" t="s">
        <v>111</v>
      </c>
      <c r="C256" s="89" t="s">
        <v>109</v>
      </c>
      <c r="D256" s="89" t="s">
        <v>14</v>
      </c>
      <c r="E256" s="89"/>
      <c r="F256" s="90">
        <f>F257+F268+F271</f>
        <v>14353200</v>
      </c>
    </row>
    <row r="257" spans="1:7" ht="38.25" customHeight="1">
      <c r="A257" s="24" t="s">
        <v>233</v>
      </c>
      <c r="B257" s="85" t="s">
        <v>252</v>
      </c>
      <c r="C257" s="86" t="s">
        <v>109</v>
      </c>
      <c r="D257" s="86" t="s">
        <v>15</v>
      </c>
      <c r="E257" s="86"/>
      <c r="F257" s="156">
        <f>F258+F260+F262+F264+F266</f>
        <v>11653200</v>
      </c>
      <c r="G257" s="15"/>
    </row>
    <row r="258" spans="1:6" ht="13.5" customHeight="1">
      <c r="A258" s="30" t="s">
        <v>235</v>
      </c>
      <c r="B258" s="22" t="s">
        <v>111</v>
      </c>
      <c r="C258" s="4" t="s">
        <v>109</v>
      </c>
      <c r="D258" s="4" t="s">
        <v>54</v>
      </c>
      <c r="E258" s="4"/>
      <c r="F258" s="87">
        <f>SUM(F259:F259)</f>
        <v>9829500</v>
      </c>
    </row>
    <row r="259" spans="1:6" ht="44.25" customHeight="1">
      <c r="A259" s="11" t="s">
        <v>200</v>
      </c>
      <c r="B259" s="123" t="s">
        <v>111</v>
      </c>
      <c r="C259" s="5" t="s">
        <v>109</v>
      </c>
      <c r="D259" s="5" t="s">
        <v>54</v>
      </c>
      <c r="E259" s="5" t="s">
        <v>201</v>
      </c>
      <c r="F259" s="84">
        <v>9829500</v>
      </c>
    </row>
    <row r="260" spans="1:7" ht="39.75" customHeight="1">
      <c r="A260" s="25" t="s">
        <v>234</v>
      </c>
      <c r="B260" s="22" t="s">
        <v>111</v>
      </c>
      <c r="C260" s="4" t="s">
        <v>109</v>
      </c>
      <c r="D260" s="4" t="s">
        <v>90</v>
      </c>
      <c r="E260" s="4"/>
      <c r="F260" s="98">
        <f>SUM(F261:F261)</f>
        <v>1700000</v>
      </c>
      <c r="G260" s="15"/>
    </row>
    <row r="261" spans="1:7" ht="38.25" customHeight="1">
      <c r="A261" s="11" t="s">
        <v>200</v>
      </c>
      <c r="B261" s="123" t="s">
        <v>111</v>
      </c>
      <c r="C261" s="5" t="s">
        <v>109</v>
      </c>
      <c r="D261" s="5" t="s">
        <v>90</v>
      </c>
      <c r="E261" s="5" t="s">
        <v>201</v>
      </c>
      <c r="F261" s="84">
        <v>1700000</v>
      </c>
      <c r="G261" s="15"/>
    </row>
    <row r="262" spans="1:6" ht="18.75" customHeight="1">
      <c r="A262" s="25" t="s">
        <v>351</v>
      </c>
      <c r="B262" s="22" t="s">
        <v>111</v>
      </c>
      <c r="C262" s="4" t="s">
        <v>109</v>
      </c>
      <c r="D262" s="4" t="s">
        <v>350</v>
      </c>
      <c r="E262" s="4"/>
      <c r="F262" s="87">
        <f>SUM(F263:F263)</f>
        <v>67410</v>
      </c>
    </row>
    <row r="263" spans="1:6" ht="12.75">
      <c r="A263" s="11" t="s">
        <v>176</v>
      </c>
      <c r="B263" s="123" t="s">
        <v>111</v>
      </c>
      <c r="C263" s="5" t="s">
        <v>109</v>
      </c>
      <c r="D263" s="5" t="s">
        <v>350</v>
      </c>
      <c r="E263" s="5" t="s">
        <v>175</v>
      </c>
      <c r="F263" s="84">
        <v>67410</v>
      </c>
    </row>
    <row r="264" spans="1:6" ht="25.5">
      <c r="A264" s="25" t="s">
        <v>352</v>
      </c>
      <c r="B264" s="22" t="s">
        <v>111</v>
      </c>
      <c r="C264" s="4" t="s">
        <v>109</v>
      </c>
      <c r="D264" s="4" t="s">
        <v>350</v>
      </c>
      <c r="E264" s="4"/>
      <c r="F264" s="87">
        <f>SUM(F265:F265)</f>
        <v>53840</v>
      </c>
    </row>
    <row r="265" spans="1:6" ht="12.75">
      <c r="A265" s="11" t="s">
        <v>176</v>
      </c>
      <c r="B265" s="123" t="s">
        <v>111</v>
      </c>
      <c r="C265" s="5" t="s">
        <v>109</v>
      </c>
      <c r="D265" s="5" t="s">
        <v>350</v>
      </c>
      <c r="E265" s="5" t="s">
        <v>175</v>
      </c>
      <c r="F265" s="84">
        <v>53840</v>
      </c>
    </row>
    <row r="266" spans="1:6" ht="25.5">
      <c r="A266" s="25" t="s">
        <v>354</v>
      </c>
      <c r="B266" s="22" t="s">
        <v>111</v>
      </c>
      <c r="C266" s="4" t="s">
        <v>109</v>
      </c>
      <c r="D266" s="4" t="s">
        <v>353</v>
      </c>
      <c r="E266" s="4"/>
      <c r="F266" s="87">
        <f>SUM(F267:F267)</f>
        <v>2450</v>
      </c>
    </row>
    <row r="267" spans="1:6" ht="12.75">
      <c r="A267" s="11" t="s">
        <v>176</v>
      </c>
      <c r="B267" s="123" t="s">
        <v>111</v>
      </c>
      <c r="C267" s="5" t="s">
        <v>109</v>
      </c>
      <c r="D267" s="5" t="s">
        <v>353</v>
      </c>
      <c r="E267" s="5" t="s">
        <v>175</v>
      </c>
      <c r="F267" s="84">
        <v>2450</v>
      </c>
    </row>
    <row r="268" spans="1:6" ht="12.75">
      <c r="A268" s="36" t="s">
        <v>239</v>
      </c>
      <c r="B268" s="111" t="s">
        <v>111</v>
      </c>
      <c r="C268" s="89" t="s">
        <v>109</v>
      </c>
      <c r="D268" s="89" t="s">
        <v>17</v>
      </c>
      <c r="E268" s="89"/>
      <c r="F268" s="90">
        <f>F269</f>
        <v>400000</v>
      </c>
    </row>
    <row r="269" spans="1:6" ht="12.75">
      <c r="A269" s="30" t="s">
        <v>240</v>
      </c>
      <c r="B269" s="100" t="s">
        <v>111</v>
      </c>
      <c r="C269" s="4" t="s">
        <v>109</v>
      </c>
      <c r="D269" s="4" t="s">
        <v>56</v>
      </c>
      <c r="E269" s="4"/>
      <c r="F269" s="87">
        <f>F270</f>
        <v>400000</v>
      </c>
    </row>
    <row r="270" spans="1:6" ht="12.75">
      <c r="A270" s="11" t="s">
        <v>176</v>
      </c>
      <c r="B270" s="102" t="s">
        <v>111</v>
      </c>
      <c r="C270" s="5" t="s">
        <v>109</v>
      </c>
      <c r="D270" s="5" t="s">
        <v>56</v>
      </c>
      <c r="E270" s="5" t="s">
        <v>175</v>
      </c>
      <c r="F270" s="84">
        <v>400000</v>
      </c>
    </row>
    <row r="271" spans="1:6" ht="12.75">
      <c r="A271" s="37" t="s">
        <v>242</v>
      </c>
      <c r="B271" s="111" t="s">
        <v>111</v>
      </c>
      <c r="C271" s="89" t="s">
        <v>109</v>
      </c>
      <c r="D271" s="89" t="s">
        <v>19</v>
      </c>
      <c r="E271" s="89"/>
      <c r="F271" s="90">
        <f>F272+F274</f>
        <v>2300000</v>
      </c>
    </row>
    <row r="272" spans="1:6" ht="12.75">
      <c r="A272" s="25" t="s">
        <v>349</v>
      </c>
      <c r="B272" s="100" t="s">
        <v>111</v>
      </c>
      <c r="C272" s="4" t="s">
        <v>109</v>
      </c>
      <c r="D272" s="4" t="s">
        <v>348</v>
      </c>
      <c r="E272" s="4"/>
      <c r="F272" s="87">
        <f>F273</f>
        <v>1500000</v>
      </c>
    </row>
    <row r="273" spans="1:6" ht="12.75">
      <c r="A273" s="11" t="s">
        <v>176</v>
      </c>
      <c r="B273" s="102" t="s">
        <v>111</v>
      </c>
      <c r="C273" s="5" t="s">
        <v>109</v>
      </c>
      <c r="D273" s="5" t="s">
        <v>348</v>
      </c>
      <c r="E273" s="5" t="s">
        <v>175</v>
      </c>
      <c r="F273" s="84">
        <v>1500000</v>
      </c>
    </row>
    <row r="274" spans="1:6" ht="38.25">
      <c r="A274" s="25" t="s">
        <v>355</v>
      </c>
      <c r="B274" s="100" t="s">
        <v>111</v>
      </c>
      <c r="C274" s="4" t="s">
        <v>109</v>
      </c>
      <c r="D274" s="4" t="s">
        <v>356</v>
      </c>
      <c r="E274" s="4"/>
      <c r="F274" s="87">
        <f>F275</f>
        <v>800000</v>
      </c>
    </row>
    <row r="275" spans="1:6" ht="38.25">
      <c r="A275" s="11" t="s">
        <v>269</v>
      </c>
      <c r="B275" s="102" t="s">
        <v>111</v>
      </c>
      <c r="C275" s="5" t="s">
        <v>109</v>
      </c>
      <c r="D275" s="5" t="s">
        <v>356</v>
      </c>
      <c r="E275" s="5" t="s">
        <v>217</v>
      </c>
      <c r="F275" s="84">
        <v>800000</v>
      </c>
    </row>
    <row r="276" spans="1:6" ht="15.75">
      <c r="A276" s="71" t="s">
        <v>253</v>
      </c>
      <c r="B276" s="122" t="s">
        <v>112</v>
      </c>
      <c r="C276" s="104"/>
      <c r="D276" s="104"/>
      <c r="E276" s="104"/>
      <c r="F276" s="126">
        <f>F277</f>
        <v>325000</v>
      </c>
    </row>
    <row r="277" spans="1:6" ht="12.75">
      <c r="A277" s="32" t="s">
        <v>254</v>
      </c>
      <c r="B277" s="94" t="s">
        <v>112</v>
      </c>
      <c r="C277" s="86" t="s">
        <v>109</v>
      </c>
      <c r="D277" s="86"/>
      <c r="E277" s="86"/>
      <c r="F277" s="82">
        <f>F278</f>
        <v>325000</v>
      </c>
    </row>
    <row r="278" spans="1:6" ht="12.75">
      <c r="A278" s="38" t="s">
        <v>263</v>
      </c>
      <c r="B278" s="22" t="s">
        <v>112</v>
      </c>
      <c r="C278" s="4" t="s">
        <v>109</v>
      </c>
      <c r="D278" s="4" t="s">
        <v>59</v>
      </c>
      <c r="E278" s="4"/>
      <c r="F278" s="87">
        <f>F279</f>
        <v>325000</v>
      </c>
    </row>
    <row r="279" spans="1:6" ht="12.75">
      <c r="A279" s="47" t="s">
        <v>176</v>
      </c>
      <c r="B279" s="123" t="s">
        <v>112</v>
      </c>
      <c r="C279" s="5" t="s">
        <v>109</v>
      </c>
      <c r="D279" s="5" t="s">
        <v>59</v>
      </c>
      <c r="E279" s="5" t="s">
        <v>326</v>
      </c>
      <c r="F279" s="84">
        <v>325000</v>
      </c>
    </row>
    <row r="280" spans="1:6" ht="15.75">
      <c r="A280" s="73" t="s">
        <v>120</v>
      </c>
      <c r="B280" s="122" t="s">
        <v>114</v>
      </c>
      <c r="C280" s="104"/>
      <c r="D280" s="104"/>
      <c r="E280" s="104"/>
      <c r="F280" s="126">
        <f>F281+F284+F289+F297+F304</f>
        <v>45033000</v>
      </c>
    </row>
    <row r="281" spans="1:6" ht="12.75">
      <c r="A281" s="24" t="s">
        <v>125</v>
      </c>
      <c r="B281" s="94" t="s">
        <v>114</v>
      </c>
      <c r="C281" s="86" t="s">
        <v>109</v>
      </c>
      <c r="D281" s="86"/>
      <c r="E281" s="86"/>
      <c r="F281" s="82">
        <f>F282</f>
        <v>4668000</v>
      </c>
    </row>
    <row r="282" spans="1:6" ht="21" customHeight="1">
      <c r="A282" s="30" t="s">
        <v>138</v>
      </c>
      <c r="B282" s="22" t="s">
        <v>114</v>
      </c>
      <c r="C282" s="4" t="s">
        <v>109</v>
      </c>
      <c r="D282" s="4" t="s">
        <v>60</v>
      </c>
      <c r="E282" s="4"/>
      <c r="F282" s="87">
        <f>F283</f>
        <v>4668000</v>
      </c>
    </row>
    <row r="283" spans="1:6" ht="12.75">
      <c r="A283" s="12" t="s">
        <v>204</v>
      </c>
      <c r="B283" s="123" t="s">
        <v>114</v>
      </c>
      <c r="C283" s="5" t="s">
        <v>109</v>
      </c>
      <c r="D283" s="5" t="s">
        <v>60</v>
      </c>
      <c r="E283" s="5" t="s">
        <v>205</v>
      </c>
      <c r="F283" s="84">
        <v>4668000</v>
      </c>
    </row>
    <row r="284" spans="1:6" ht="12.75">
      <c r="A284" s="24" t="s">
        <v>121</v>
      </c>
      <c r="B284" s="94" t="s">
        <v>114</v>
      </c>
      <c r="C284" s="86" t="s">
        <v>116</v>
      </c>
      <c r="D284" s="5"/>
      <c r="E284" s="5"/>
      <c r="F284" s="82">
        <f>F285+F287</f>
        <v>22672000</v>
      </c>
    </row>
    <row r="285" spans="1:6" ht="48">
      <c r="A285" s="39" t="s">
        <v>145</v>
      </c>
      <c r="B285" s="22" t="s">
        <v>114</v>
      </c>
      <c r="C285" s="4" t="s">
        <v>116</v>
      </c>
      <c r="D285" s="4" t="s">
        <v>61</v>
      </c>
      <c r="E285" s="4"/>
      <c r="F285" s="87">
        <f>F286</f>
        <v>21958000</v>
      </c>
    </row>
    <row r="286" spans="1:6" ht="38.25">
      <c r="A286" s="40" t="s">
        <v>200</v>
      </c>
      <c r="B286" s="6" t="s">
        <v>114</v>
      </c>
      <c r="C286" s="5" t="s">
        <v>116</v>
      </c>
      <c r="D286" s="5" t="s">
        <v>61</v>
      </c>
      <c r="E286" s="5" t="s">
        <v>201</v>
      </c>
      <c r="F286" s="84">
        <v>21958000</v>
      </c>
    </row>
    <row r="287" spans="1:6" ht="140.25">
      <c r="A287" s="41" t="s">
        <v>143</v>
      </c>
      <c r="B287" s="22" t="s">
        <v>114</v>
      </c>
      <c r="C287" s="4" t="s">
        <v>116</v>
      </c>
      <c r="D287" s="4" t="s">
        <v>62</v>
      </c>
      <c r="E287" s="4"/>
      <c r="F287" s="87">
        <f>F288</f>
        <v>714000</v>
      </c>
    </row>
    <row r="288" spans="1:6" ht="12.75">
      <c r="A288" s="12" t="s">
        <v>176</v>
      </c>
      <c r="B288" s="6" t="s">
        <v>114</v>
      </c>
      <c r="C288" s="5" t="s">
        <v>116</v>
      </c>
      <c r="D288" s="5" t="s">
        <v>62</v>
      </c>
      <c r="E288" s="5" t="s">
        <v>175</v>
      </c>
      <c r="F288" s="84">
        <v>714000</v>
      </c>
    </row>
    <row r="289" spans="1:6" ht="12.75">
      <c r="A289" s="24" t="s">
        <v>122</v>
      </c>
      <c r="B289" s="94" t="s">
        <v>114</v>
      </c>
      <c r="C289" s="86" t="s">
        <v>118</v>
      </c>
      <c r="D289" s="5"/>
      <c r="E289" s="5"/>
      <c r="F289" s="82">
        <f>F290+F292+F294</f>
        <v>8246000</v>
      </c>
    </row>
    <row r="290" spans="1:6" ht="25.5">
      <c r="A290" s="30" t="s">
        <v>255</v>
      </c>
      <c r="B290" s="22" t="s">
        <v>114</v>
      </c>
      <c r="C290" s="4" t="s">
        <v>118</v>
      </c>
      <c r="D290" s="4" t="s">
        <v>297</v>
      </c>
      <c r="E290" s="4"/>
      <c r="F290" s="87">
        <f>F291</f>
        <v>0</v>
      </c>
    </row>
    <row r="291" spans="1:6" ht="12.75">
      <c r="A291" s="12" t="s">
        <v>221</v>
      </c>
      <c r="B291" s="6" t="s">
        <v>114</v>
      </c>
      <c r="C291" s="5" t="s">
        <v>118</v>
      </c>
      <c r="D291" s="5" t="s">
        <v>297</v>
      </c>
      <c r="E291" s="5" t="s">
        <v>220</v>
      </c>
      <c r="F291" s="84">
        <v>0</v>
      </c>
    </row>
    <row r="292" spans="1:6" ht="25.5">
      <c r="A292" s="30" t="s">
        <v>267</v>
      </c>
      <c r="B292" s="22" t="s">
        <v>114</v>
      </c>
      <c r="C292" s="4" t="s">
        <v>118</v>
      </c>
      <c r="D292" s="4" t="s">
        <v>63</v>
      </c>
      <c r="E292" s="4"/>
      <c r="F292" s="87">
        <f>F293</f>
        <v>350000</v>
      </c>
    </row>
    <row r="293" spans="1:6" ht="12.75">
      <c r="A293" s="12" t="s">
        <v>176</v>
      </c>
      <c r="B293" s="6" t="s">
        <v>114</v>
      </c>
      <c r="C293" s="5" t="s">
        <v>118</v>
      </c>
      <c r="D293" s="5" t="s">
        <v>63</v>
      </c>
      <c r="E293" s="5" t="s">
        <v>175</v>
      </c>
      <c r="F293" s="84">
        <v>350000</v>
      </c>
    </row>
    <row r="294" spans="1:6" ht="38.25">
      <c r="A294" s="30" t="s">
        <v>334</v>
      </c>
      <c r="B294" s="22" t="s">
        <v>114</v>
      </c>
      <c r="C294" s="4" t="s">
        <v>118</v>
      </c>
      <c r="D294" s="4" t="s">
        <v>327</v>
      </c>
      <c r="E294" s="4"/>
      <c r="F294" s="87">
        <f>F295+F296</f>
        <v>7896000</v>
      </c>
    </row>
    <row r="295" spans="1:6" ht="25.5">
      <c r="A295" s="12" t="s">
        <v>318</v>
      </c>
      <c r="B295" s="6" t="s">
        <v>114</v>
      </c>
      <c r="C295" s="5" t="s">
        <v>118</v>
      </c>
      <c r="D295" s="5" t="s">
        <v>327</v>
      </c>
      <c r="E295" s="5" t="s">
        <v>317</v>
      </c>
      <c r="F295" s="84">
        <v>3435000</v>
      </c>
    </row>
    <row r="296" spans="1:6" ht="12.75">
      <c r="A296" s="12" t="s">
        <v>176</v>
      </c>
      <c r="B296" s="6" t="s">
        <v>114</v>
      </c>
      <c r="C296" s="5" t="s">
        <v>118</v>
      </c>
      <c r="D296" s="5" t="s">
        <v>327</v>
      </c>
      <c r="E296" s="5" t="s">
        <v>175</v>
      </c>
      <c r="F296" s="84">
        <v>4461000</v>
      </c>
    </row>
    <row r="297" spans="1:6" ht="12.75">
      <c r="A297" s="24" t="s">
        <v>156</v>
      </c>
      <c r="B297" s="94" t="s">
        <v>114</v>
      </c>
      <c r="C297" s="86" t="s">
        <v>119</v>
      </c>
      <c r="D297" s="113"/>
      <c r="E297" s="113"/>
      <c r="F297" s="82">
        <f>F298+F302</f>
        <v>8660000</v>
      </c>
    </row>
    <row r="298" spans="1:6" ht="51">
      <c r="A298" s="30" t="s">
        <v>151</v>
      </c>
      <c r="B298" s="100" t="s">
        <v>114</v>
      </c>
      <c r="C298" s="108" t="s">
        <v>119</v>
      </c>
      <c r="D298" s="4" t="s">
        <v>65</v>
      </c>
      <c r="E298" s="108"/>
      <c r="F298" s="87">
        <f>SUM(F299:F301)</f>
        <v>6797000</v>
      </c>
    </row>
    <row r="299" spans="1:6" ht="25.5">
      <c r="A299" s="11" t="s">
        <v>178</v>
      </c>
      <c r="B299" s="102" t="s">
        <v>114</v>
      </c>
      <c r="C299" s="101" t="s">
        <v>119</v>
      </c>
      <c r="D299" s="5" t="s">
        <v>65</v>
      </c>
      <c r="E299" s="101" t="s">
        <v>179</v>
      </c>
      <c r="F299" s="84">
        <v>130712.36</v>
      </c>
    </row>
    <row r="300" spans="1:6" ht="25.5">
      <c r="A300" s="12" t="s">
        <v>202</v>
      </c>
      <c r="B300" s="102" t="s">
        <v>114</v>
      </c>
      <c r="C300" s="101" t="s">
        <v>119</v>
      </c>
      <c r="D300" s="5" t="s">
        <v>65</v>
      </c>
      <c r="E300" s="101" t="s">
        <v>203</v>
      </c>
      <c r="F300" s="84">
        <v>6266287.64</v>
      </c>
    </row>
    <row r="301" spans="1:6" ht="12.75">
      <c r="A301" s="12" t="s">
        <v>176</v>
      </c>
      <c r="B301" s="102" t="s">
        <v>206</v>
      </c>
      <c r="C301" s="101" t="s">
        <v>119</v>
      </c>
      <c r="D301" s="5" t="s">
        <v>65</v>
      </c>
      <c r="E301" s="101" t="s">
        <v>175</v>
      </c>
      <c r="F301" s="84">
        <v>400000</v>
      </c>
    </row>
    <row r="302" spans="1:6" ht="51">
      <c r="A302" s="41" t="s">
        <v>104</v>
      </c>
      <c r="B302" s="100" t="s">
        <v>114</v>
      </c>
      <c r="C302" s="108" t="s">
        <v>119</v>
      </c>
      <c r="D302" s="4" t="s">
        <v>105</v>
      </c>
      <c r="E302" s="108"/>
      <c r="F302" s="87">
        <f>F303</f>
        <v>1863000</v>
      </c>
    </row>
    <row r="303" spans="1:6" ht="25.5">
      <c r="A303" s="11" t="s">
        <v>178</v>
      </c>
      <c r="B303" s="102" t="s">
        <v>114</v>
      </c>
      <c r="C303" s="101" t="s">
        <v>119</v>
      </c>
      <c r="D303" s="5" t="s">
        <v>105</v>
      </c>
      <c r="E303" s="101" t="s">
        <v>219</v>
      </c>
      <c r="F303" s="84">
        <v>1863000</v>
      </c>
    </row>
    <row r="304" spans="1:6" ht="12.75">
      <c r="A304" s="24" t="s">
        <v>245</v>
      </c>
      <c r="B304" s="94" t="s">
        <v>114</v>
      </c>
      <c r="C304" s="86" t="s">
        <v>246</v>
      </c>
      <c r="D304" s="113"/>
      <c r="E304" s="113"/>
      <c r="F304" s="82">
        <f>F305+F307</f>
        <v>787000</v>
      </c>
    </row>
    <row r="305" spans="1:6" ht="12.75">
      <c r="A305" s="30" t="s">
        <v>244</v>
      </c>
      <c r="B305" s="100" t="s">
        <v>114</v>
      </c>
      <c r="C305" s="108" t="s">
        <v>246</v>
      </c>
      <c r="D305" s="4" t="s">
        <v>66</v>
      </c>
      <c r="E305" s="108"/>
      <c r="F305" s="87">
        <f>F306</f>
        <v>200000</v>
      </c>
    </row>
    <row r="306" spans="1:6" ht="25.5">
      <c r="A306" s="11" t="s">
        <v>178</v>
      </c>
      <c r="B306" s="102" t="s">
        <v>114</v>
      </c>
      <c r="C306" s="101" t="s">
        <v>246</v>
      </c>
      <c r="D306" s="5" t="s">
        <v>66</v>
      </c>
      <c r="E306" s="101" t="s">
        <v>179</v>
      </c>
      <c r="F306" s="84">
        <v>200000</v>
      </c>
    </row>
    <row r="307" spans="1:6" ht="25.5">
      <c r="A307" s="41" t="s">
        <v>157</v>
      </c>
      <c r="B307" s="100" t="s">
        <v>114</v>
      </c>
      <c r="C307" s="108" t="s">
        <v>246</v>
      </c>
      <c r="D307" s="4" t="s">
        <v>64</v>
      </c>
      <c r="E307" s="108"/>
      <c r="F307" s="87">
        <f>SUM(F308:F310)</f>
        <v>587000</v>
      </c>
    </row>
    <row r="308" spans="1:6" ht="25.5">
      <c r="A308" s="11" t="s">
        <v>180</v>
      </c>
      <c r="B308" s="6" t="s">
        <v>114</v>
      </c>
      <c r="C308" s="5" t="s">
        <v>246</v>
      </c>
      <c r="D308" s="5" t="s">
        <v>64</v>
      </c>
      <c r="E308" s="5" t="s">
        <v>181</v>
      </c>
      <c r="F308" s="84">
        <v>451000</v>
      </c>
    </row>
    <row r="309" spans="1:6" ht="25.5">
      <c r="A309" s="11" t="s">
        <v>177</v>
      </c>
      <c r="B309" s="6" t="s">
        <v>114</v>
      </c>
      <c r="C309" s="5" t="s">
        <v>246</v>
      </c>
      <c r="D309" s="5" t="s">
        <v>64</v>
      </c>
      <c r="E309" s="5" t="s">
        <v>73</v>
      </c>
      <c r="F309" s="84">
        <v>81800</v>
      </c>
    </row>
    <row r="310" spans="1:6" ht="25.5">
      <c r="A310" s="11" t="s">
        <v>178</v>
      </c>
      <c r="B310" s="6" t="s">
        <v>114</v>
      </c>
      <c r="C310" s="5" t="s">
        <v>246</v>
      </c>
      <c r="D310" s="5" t="s">
        <v>64</v>
      </c>
      <c r="E310" s="5" t="s">
        <v>179</v>
      </c>
      <c r="F310" s="84">
        <v>54200</v>
      </c>
    </row>
    <row r="311" spans="1:6" ht="12.75">
      <c r="A311" s="75" t="s">
        <v>158</v>
      </c>
      <c r="B311" s="127" t="s">
        <v>139</v>
      </c>
      <c r="C311" s="127"/>
      <c r="D311" s="106"/>
      <c r="E311" s="127"/>
      <c r="F311" s="126">
        <f>F312</f>
        <v>5566783.59</v>
      </c>
    </row>
    <row r="312" spans="1:6" ht="12.75">
      <c r="A312" s="24" t="s">
        <v>164</v>
      </c>
      <c r="B312" s="23" t="s">
        <v>139</v>
      </c>
      <c r="C312" s="74" t="s">
        <v>115</v>
      </c>
      <c r="D312" s="86"/>
      <c r="E312" s="74"/>
      <c r="F312" s="82">
        <f>F314+F316+F319</f>
        <v>5566783.59</v>
      </c>
    </row>
    <row r="313" spans="1:6" ht="25.5">
      <c r="A313" s="36" t="s">
        <v>256</v>
      </c>
      <c r="B313" s="124" t="s">
        <v>139</v>
      </c>
      <c r="C313" s="89" t="s">
        <v>115</v>
      </c>
      <c r="D313" s="89" t="s">
        <v>20</v>
      </c>
      <c r="E313" s="89"/>
      <c r="F313" s="90">
        <f>F314+F316</f>
        <v>2761962.59</v>
      </c>
    </row>
    <row r="314" spans="1:6" ht="38.25">
      <c r="A314" s="30" t="s">
        <v>247</v>
      </c>
      <c r="B314" s="22" t="s">
        <v>139</v>
      </c>
      <c r="C314" s="4" t="s">
        <v>115</v>
      </c>
      <c r="D314" s="4" t="s">
        <v>67</v>
      </c>
      <c r="E314" s="4"/>
      <c r="F314" s="87">
        <f>F315</f>
        <v>330000</v>
      </c>
    </row>
    <row r="315" spans="1:6" ht="25.5">
      <c r="A315" s="11" t="s">
        <v>178</v>
      </c>
      <c r="B315" s="6" t="s">
        <v>139</v>
      </c>
      <c r="C315" s="5" t="s">
        <v>115</v>
      </c>
      <c r="D315" s="5" t="s">
        <v>67</v>
      </c>
      <c r="E315" s="5" t="s">
        <v>179</v>
      </c>
      <c r="F315" s="84">
        <v>330000</v>
      </c>
    </row>
    <row r="316" spans="1:6" ht="12.75">
      <c r="A316" s="30" t="s">
        <v>248</v>
      </c>
      <c r="B316" s="22" t="s">
        <v>139</v>
      </c>
      <c r="C316" s="4" t="s">
        <v>115</v>
      </c>
      <c r="D316" s="4" t="s">
        <v>78</v>
      </c>
      <c r="E316" s="4"/>
      <c r="F316" s="87">
        <f>F317+F318</f>
        <v>2431962.59</v>
      </c>
    </row>
    <row r="317" spans="1:6" ht="25.5">
      <c r="A317" s="11" t="s">
        <v>178</v>
      </c>
      <c r="B317" s="6" t="s">
        <v>139</v>
      </c>
      <c r="C317" s="5" t="s">
        <v>115</v>
      </c>
      <c r="D317" s="5" t="s">
        <v>78</v>
      </c>
      <c r="E317" s="5" t="s">
        <v>179</v>
      </c>
      <c r="F317" s="84">
        <v>1129771.56</v>
      </c>
    </row>
    <row r="318" spans="1:6" ht="25.5">
      <c r="A318" s="11" t="s">
        <v>249</v>
      </c>
      <c r="B318" s="6" t="s">
        <v>139</v>
      </c>
      <c r="C318" s="5" t="s">
        <v>115</v>
      </c>
      <c r="D318" s="5" t="s">
        <v>78</v>
      </c>
      <c r="E318" s="5" t="s">
        <v>250</v>
      </c>
      <c r="F318" s="84">
        <v>1302191.03</v>
      </c>
    </row>
    <row r="319" spans="1:6" ht="25.5">
      <c r="A319" s="60" t="s">
        <v>99</v>
      </c>
      <c r="B319" s="128" t="s">
        <v>139</v>
      </c>
      <c r="C319" s="129" t="s">
        <v>115</v>
      </c>
      <c r="D319" s="129" t="s">
        <v>98</v>
      </c>
      <c r="E319" s="129"/>
      <c r="F319" s="130">
        <f>F320</f>
        <v>2804821</v>
      </c>
    </row>
    <row r="320" spans="1:6" ht="38.25">
      <c r="A320" s="11" t="s">
        <v>269</v>
      </c>
      <c r="B320" s="6" t="s">
        <v>139</v>
      </c>
      <c r="C320" s="5" t="s">
        <v>115</v>
      </c>
      <c r="D320" s="5" t="s">
        <v>98</v>
      </c>
      <c r="E320" s="5" t="s">
        <v>217</v>
      </c>
      <c r="F320" s="84">
        <v>2804821</v>
      </c>
    </row>
    <row r="321" spans="1:6" ht="12.75">
      <c r="A321" s="75" t="s">
        <v>159</v>
      </c>
      <c r="B321" s="127" t="s">
        <v>113</v>
      </c>
      <c r="C321" s="127"/>
      <c r="D321" s="106"/>
      <c r="E321" s="127"/>
      <c r="F321" s="126">
        <f>F322</f>
        <v>600000</v>
      </c>
    </row>
    <row r="322" spans="1:6" ht="12.75">
      <c r="A322" s="24" t="s">
        <v>135</v>
      </c>
      <c r="B322" s="23" t="s">
        <v>113</v>
      </c>
      <c r="C322" s="74" t="s">
        <v>116</v>
      </c>
      <c r="D322" s="86"/>
      <c r="E322" s="74"/>
      <c r="F322" s="82">
        <f>F323</f>
        <v>600000</v>
      </c>
    </row>
    <row r="323" spans="1:6" ht="25.5">
      <c r="A323" s="42" t="s">
        <v>257</v>
      </c>
      <c r="B323" s="131" t="s">
        <v>113</v>
      </c>
      <c r="C323" s="132" t="s">
        <v>116</v>
      </c>
      <c r="D323" s="132" t="s">
        <v>68</v>
      </c>
      <c r="E323" s="132"/>
      <c r="F323" s="90">
        <f>F324</f>
        <v>600000</v>
      </c>
    </row>
    <row r="324" spans="1:6" ht="38.25">
      <c r="A324" s="11" t="s">
        <v>212</v>
      </c>
      <c r="B324" s="6" t="s">
        <v>113</v>
      </c>
      <c r="C324" s="5" t="s">
        <v>116</v>
      </c>
      <c r="D324" s="5" t="s">
        <v>68</v>
      </c>
      <c r="E324" s="5" t="s">
        <v>211</v>
      </c>
      <c r="F324" s="84">
        <v>600000</v>
      </c>
    </row>
    <row r="325" spans="1:6" ht="31.5">
      <c r="A325" s="73" t="s">
        <v>155</v>
      </c>
      <c r="B325" s="122" t="s">
        <v>152</v>
      </c>
      <c r="C325" s="104"/>
      <c r="D325" s="104"/>
      <c r="E325" s="104"/>
      <c r="F325" s="105">
        <f>F326</f>
        <v>2600000</v>
      </c>
    </row>
    <row r="326" spans="1:6" ht="12.75">
      <c r="A326" s="24" t="s">
        <v>207</v>
      </c>
      <c r="B326" s="94" t="s">
        <v>152</v>
      </c>
      <c r="C326" s="85" t="s">
        <v>109</v>
      </c>
      <c r="D326" s="85"/>
      <c r="E326" s="85"/>
      <c r="F326" s="95">
        <f>F327</f>
        <v>2600000</v>
      </c>
    </row>
    <row r="327" spans="1:6" ht="12.75">
      <c r="A327" s="30" t="s">
        <v>207</v>
      </c>
      <c r="B327" s="22" t="s">
        <v>152</v>
      </c>
      <c r="C327" s="4" t="s">
        <v>109</v>
      </c>
      <c r="D327" s="4" t="s">
        <v>69</v>
      </c>
      <c r="E327" s="4"/>
      <c r="F327" s="87">
        <f>F328</f>
        <v>2600000</v>
      </c>
    </row>
    <row r="328" spans="1:6" ht="12.75">
      <c r="A328" s="12" t="s">
        <v>251</v>
      </c>
      <c r="B328" s="6" t="s">
        <v>152</v>
      </c>
      <c r="C328" s="5" t="s">
        <v>109</v>
      </c>
      <c r="D328" s="5" t="s">
        <v>69</v>
      </c>
      <c r="E328" s="5" t="s">
        <v>208</v>
      </c>
      <c r="F328" s="84">
        <v>2600000</v>
      </c>
    </row>
    <row r="329" spans="1:6" ht="38.25">
      <c r="A329" s="75" t="s">
        <v>160</v>
      </c>
      <c r="B329" s="133" t="s">
        <v>141</v>
      </c>
      <c r="C329" s="106"/>
      <c r="D329" s="106"/>
      <c r="E329" s="106"/>
      <c r="F329" s="126">
        <f>F330</f>
        <v>7258000</v>
      </c>
    </row>
    <row r="330" spans="1:6" ht="25.5">
      <c r="A330" s="46" t="s">
        <v>161</v>
      </c>
      <c r="B330" s="94" t="s">
        <v>141</v>
      </c>
      <c r="C330" s="85" t="s">
        <v>109</v>
      </c>
      <c r="D330" s="85"/>
      <c r="E330" s="85"/>
      <c r="F330" s="82">
        <f>F335+F333+F331</f>
        <v>7258000</v>
      </c>
    </row>
    <row r="331" spans="1:6" ht="25.5">
      <c r="A331" s="43" t="s">
        <v>146</v>
      </c>
      <c r="B331" s="134" t="s">
        <v>141</v>
      </c>
      <c r="C331" s="134" t="s">
        <v>109</v>
      </c>
      <c r="D331" s="134" t="s">
        <v>71</v>
      </c>
      <c r="E331" s="81"/>
      <c r="F331" s="87">
        <f>F332</f>
        <v>1762000</v>
      </c>
    </row>
    <row r="332" spans="1:6" ht="12.75">
      <c r="A332" s="44" t="s">
        <v>209</v>
      </c>
      <c r="B332" s="6" t="s">
        <v>141</v>
      </c>
      <c r="C332" s="83" t="s">
        <v>109</v>
      </c>
      <c r="D332" s="135" t="s">
        <v>71</v>
      </c>
      <c r="E332" s="83" t="s">
        <v>210</v>
      </c>
      <c r="F332" s="99">
        <v>1762000</v>
      </c>
    </row>
    <row r="333" spans="1:6" ht="12.75">
      <c r="A333" s="43" t="s">
        <v>147</v>
      </c>
      <c r="B333" s="134" t="s">
        <v>141</v>
      </c>
      <c r="C333" s="134" t="s">
        <v>109</v>
      </c>
      <c r="D333" s="134" t="s">
        <v>70</v>
      </c>
      <c r="E333" s="81"/>
      <c r="F333" s="87">
        <f>F334</f>
        <v>4000000</v>
      </c>
    </row>
    <row r="334" spans="1:6" ht="12.75">
      <c r="A334" s="57" t="s">
        <v>209</v>
      </c>
      <c r="B334" s="6" t="s">
        <v>141</v>
      </c>
      <c r="C334" s="83" t="s">
        <v>109</v>
      </c>
      <c r="D334" s="135" t="s">
        <v>70</v>
      </c>
      <c r="E334" s="83" t="s">
        <v>210</v>
      </c>
      <c r="F334" s="120">
        <v>4000000</v>
      </c>
    </row>
    <row r="335" spans="1:6" ht="38.25">
      <c r="A335" s="55" t="s">
        <v>283</v>
      </c>
      <c r="B335" s="136" t="s">
        <v>141</v>
      </c>
      <c r="C335" s="136" t="s">
        <v>109</v>
      </c>
      <c r="D335" s="136" t="s">
        <v>294</v>
      </c>
      <c r="E335" s="137"/>
      <c r="F335" s="138">
        <f>F336</f>
        <v>1496000</v>
      </c>
    </row>
    <row r="336" spans="1:6" ht="13.5" thickBot="1">
      <c r="A336" s="48" t="s">
        <v>209</v>
      </c>
      <c r="B336" s="139" t="s">
        <v>141</v>
      </c>
      <c r="C336" s="140" t="s">
        <v>109</v>
      </c>
      <c r="D336" s="141" t="s">
        <v>294</v>
      </c>
      <c r="E336" s="140" t="s">
        <v>210</v>
      </c>
      <c r="F336" s="142">
        <v>1496000</v>
      </c>
    </row>
    <row r="337" spans="1:6" ht="16.5" thickBot="1">
      <c r="A337" s="76" t="s">
        <v>126</v>
      </c>
      <c r="B337" s="143"/>
      <c r="C337" s="143"/>
      <c r="D337" s="143"/>
      <c r="E337" s="143"/>
      <c r="F337" s="144">
        <f>F13+F78+F82+F100+F118+F254+F276+F280+F311+F321+F325+F329</f>
        <v>446653993.99999994</v>
      </c>
    </row>
  </sheetData>
  <sheetProtection/>
  <mergeCells count="7">
    <mergeCell ref="B7:B12"/>
    <mergeCell ref="F7:F12"/>
    <mergeCell ref="A5:E5"/>
    <mergeCell ref="A7:A12"/>
    <mergeCell ref="C7:C12"/>
    <mergeCell ref="D7:D12"/>
    <mergeCell ref="E7:E12"/>
  </mergeCells>
  <printOptions/>
  <pageMargins left="0.82" right="0.2362204724409449" top="0.3937007874015748" bottom="0.2362204724409449" header="0.35433070866141736" footer="0.1968503937007874"/>
  <pageSetup fitToHeight="0" fitToWidth="1" horizontalDpi="600" verticalDpi="600" orientation="portrait" paperSize="9" scale="87" r:id="rId1"/>
  <rowBreaks count="2" manualBreakCount="2">
    <brk id="36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8"/>
  <sheetViews>
    <sheetView workbookViewId="0" topLeftCell="A316">
      <selection activeCell="G23" sqref="G23"/>
    </sheetView>
  </sheetViews>
  <sheetFormatPr defaultColWidth="9.00390625" defaultRowHeight="12.75"/>
  <cols>
    <col min="1" max="1" width="57.625" style="0" customWidth="1"/>
    <col min="2" max="2" width="8.75390625" style="0" customWidth="1"/>
    <col min="3" max="3" width="6.875" style="0" customWidth="1"/>
    <col min="4" max="4" width="6.375" style="0" customWidth="1"/>
    <col min="5" max="5" width="12.25390625" style="0" customWidth="1"/>
    <col min="6" max="6" width="6.25390625" style="0" customWidth="1"/>
    <col min="7" max="7" width="17.75390625" style="0" customWidth="1"/>
    <col min="8" max="8" width="15.625" style="14" customWidth="1"/>
    <col min="9" max="9" width="9.125" style="14" customWidth="1"/>
    <col min="10" max="10" width="16.25390625" style="14" customWidth="1"/>
    <col min="11" max="11" width="11.75390625" style="14" bestFit="1" customWidth="1"/>
  </cols>
  <sheetData>
    <row r="1" spans="4:9" ht="15.75">
      <c r="D1" s="159"/>
      <c r="E1" s="160"/>
      <c r="F1" s="160"/>
      <c r="G1" s="161" t="s">
        <v>289</v>
      </c>
      <c r="H1" s="20"/>
      <c r="I1" s="20"/>
    </row>
    <row r="2" spans="1:9" ht="15.75">
      <c r="A2" s="13"/>
      <c r="B2" s="13"/>
      <c r="C2" s="161" t="s">
        <v>287</v>
      </c>
      <c r="E2" s="159"/>
      <c r="F2" s="159"/>
      <c r="G2" s="159"/>
      <c r="H2" s="20"/>
      <c r="I2" s="20"/>
    </row>
    <row r="3" spans="1:9" ht="15.75">
      <c r="A3" s="13"/>
      <c r="B3" s="13"/>
      <c r="D3" s="159"/>
      <c r="E3" s="161" t="s">
        <v>288</v>
      </c>
      <c r="F3" s="159"/>
      <c r="G3" s="159"/>
      <c r="H3" s="20"/>
      <c r="I3" s="20"/>
    </row>
    <row r="4" spans="1:9" ht="12.75">
      <c r="A4" s="13"/>
      <c r="B4" s="13"/>
      <c r="H4" s="20"/>
      <c r="I4" s="20"/>
    </row>
    <row r="5" spans="1:9" ht="33.75" customHeight="1">
      <c r="A5" s="189" t="s">
        <v>292</v>
      </c>
      <c r="B5" s="190"/>
      <c r="C5" s="190"/>
      <c r="D5" s="190"/>
      <c r="E5" s="190"/>
      <c r="F5" s="190"/>
      <c r="G5" s="190"/>
      <c r="H5" s="53"/>
      <c r="I5"/>
    </row>
    <row r="6" spans="1:6" ht="13.5" thickBot="1">
      <c r="A6" s="1"/>
      <c r="B6" s="1"/>
      <c r="C6" s="2"/>
      <c r="D6" s="2"/>
      <c r="E6" s="3"/>
      <c r="F6" s="3"/>
    </row>
    <row r="7" spans="1:7" ht="12.75" customHeight="1">
      <c r="A7" s="179" t="s">
        <v>107</v>
      </c>
      <c r="B7" s="194" t="s">
        <v>290</v>
      </c>
      <c r="C7" s="173" t="s">
        <v>108</v>
      </c>
      <c r="D7" s="181" t="s">
        <v>117</v>
      </c>
      <c r="E7" s="184" t="s">
        <v>127</v>
      </c>
      <c r="F7" s="186" t="s">
        <v>128</v>
      </c>
      <c r="G7" s="191" t="s">
        <v>5</v>
      </c>
    </row>
    <row r="8" spans="1:7" ht="12.75" customHeight="1">
      <c r="A8" s="180"/>
      <c r="B8" s="195"/>
      <c r="C8" s="174"/>
      <c r="D8" s="182"/>
      <c r="E8" s="185"/>
      <c r="F8" s="187"/>
      <c r="G8" s="192"/>
    </row>
    <row r="9" spans="1:7" ht="12.75">
      <c r="A9" s="180"/>
      <c r="B9" s="195"/>
      <c r="C9" s="174"/>
      <c r="D9" s="182"/>
      <c r="E9" s="185"/>
      <c r="F9" s="187"/>
      <c r="G9" s="192"/>
    </row>
    <row r="10" spans="1:7" ht="12.75">
      <c r="A10" s="180"/>
      <c r="B10" s="195"/>
      <c r="C10" s="174"/>
      <c r="D10" s="182"/>
      <c r="E10" s="185"/>
      <c r="F10" s="187"/>
      <c r="G10" s="192"/>
    </row>
    <row r="11" spans="1:7" ht="12.75">
      <c r="A11" s="180"/>
      <c r="B11" s="195"/>
      <c r="C11" s="174"/>
      <c r="D11" s="182"/>
      <c r="E11" s="185"/>
      <c r="F11" s="187"/>
      <c r="G11" s="192"/>
    </row>
    <row r="12" spans="1:7" ht="12.75">
      <c r="A12" s="180"/>
      <c r="B12" s="195"/>
      <c r="C12" s="175"/>
      <c r="D12" s="183"/>
      <c r="E12" s="185"/>
      <c r="F12" s="188"/>
      <c r="G12" s="193"/>
    </row>
    <row r="13" spans="1:7" ht="16.5" thickBot="1">
      <c r="A13" s="145" t="s">
        <v>293</v>
      </c>
      <c r="B13" s="146" t="s">
        <v>291</v>
      </c>
      <c r="C13" s="51"/>
      <c r="D13" s="51"/>
      <c r="E13" s="91"/>
      <c r="F13" s="51"/>
      <c r="G13" s="162">
        <f>G338</f>
        <v>446653993.99999994</v>
      </c>
    </row>
    <row r="14" spans="1:7" ht="18.75">
      <c r="A14" s="45" t="s">
        <v>123</v>
      </c>
      <c r="B14" s="54" t="s">
        <v>291</v>
      </c>
      <c r="C14" s="92" t="s">
        <v>109</v>
      </c>
      <c r="D14" s="92"/>
      <c r="E14" s="92"/>
      <c r="F14" s="92"/>
      <c r="G14" s="93">
        <f>G15+G19+G60</f>
        <v>28453265</v>
      </c>
    </row>
    <row r="15" spans="1:10" ht="37.5" customHeight="1">
      <c r="A15" s="32" t="s">
        <v>142</v>
      </c>
      <c r="B15" s="50" t="s">
        <v>291</v>
      </c>
      <c r="C15" s="94" t="s">
        <v>109</v>
      </c>
      <c r="D15" s="86" t="s">
        <v>118</v>
      </c>
      <c r="E15" s="86"/>
      <c r="F15" s="86"/>
      <c r="G15" s="82">
        <f>G16</f>
        <v>300100</v>
      </c>
      <c r="H15" s="10"/>
      <c r="I15" s="10"/>
      <c r="J15" s="15"/>
    </row>
    <row r="16" spans="1:9" ht="15.75" customHeight="1">
      <c r="A16" s="25" t="s">
        <v>213</v>
      </c>
      <c r="B16" s="50" t="s">
        <v>291</v>
      </c>
      <c r="C16" s="22" t="s">
        <v>109</v>
      </c>
      <c r="D16" s="4" t="s">
        <v>118</v>
      </c>
      <c r="E16" s="4" t="s">
        <v>4</v>
      </c>
      <c r="F16" s="4"/>
      <c r="G16" s="87">
        <f>G17+G18</f>
        <v>300100</v>
      </c>
      <c r="H16" s="10"/>
      <c r="I16" s="10"/>
    </row>
    <row r="17" spans="1:9" ht="42.75" customHeight="1">
      <c r="A17" s="11" t="s">
        <v>260</v>
      </c>
      <c r="B17" s="50" t="s">
        <v>291</v>
      </c>
      <c r="C17" s="6" t="s">
        <v>109</v>
      </c>
      <c r="D17" s="5" t="s">
        <v>118</v>
      </c>
      <c r="E17" s="5" t="s">
        <v>4</v>
      </c>
      <c r="F17" s="5" t="s">
        <v>259</v>
      </c>
      <c r="G17" s="84">
        <v>172100</v>
      </c>
      <c r="H17" s="10"/>
      <c r="I17" s="10"/>
    </row>
    <row r="18" spans="1:10" ht="24" customHeight="1">
      <c r="A18" s="11" t="s">
        <v>178</v>
      </c>
      <c r="B18" s="50" t="s">
        <v>291</v>
      </c>
      <c r="C18" s="6" t="s">
        <v>109</v>
      </c>
      <c r="D18" s="5" t="s">
        <v>118</v>
      </c>
      <c r="E18" s="5" t="s">
        <v>4</v>
      </c>
      <c r="F18" s="5" t="s">
        <v>179</v>
      </c>
      <c r="G18" s="84">
        <v>128000</v>
      </c>
      <c r="H18" s="10"/>
      <c r="I18" s="10"/>
      <c r="J18" s="15"/>
    </row>
    <row r="19" spans="1:9" ht="29.25" customHeight="1">
      <c r="A19" s="24" t="s">
        <v>136</v>
      </c>
      <c r="B19" s="50" t="s">
        <v>291</v>
      </c>
      <c r="C19" s="94" t="s">
        <v>109</v>
      </c>
      <c r="D19" s="86" t="s">
        <v>119</v>
      </c>
      <c r="E19" s="86"/>
      <c r="F19" s="86"/>
      <c r="G19" s="95">
        <f>G20+G25+G28+G33+G37+G43+G45+G49+G51+G53+G56+G58</f>
        <v>19958000</v>
      </c>
      <c r="H19" s="10"/>
      <c r="I19" s="10"/>
    </row>
    <row r="20" spans="1:9" ht="30" customHeight="1">
      <c r="A20" s="25" t="s">
        <v>184</v>
      </c>
      <c r="B20" s="50" t="s">
        <v>291</v>
      </c>
      <c r="C20" s="22" t="s">
        <v>109</v>
      </c>
      <c r="D20" s="4" t="s">
        <v>119</v>
      </c>
      <c r="E20" s="4" t="s">
        <v>21</v>
      </c>
      <c r="F20" s="4"/>
      <c r="G20" s="87">
        <f>SUM(G21:G24)</f>
        <v>16806397.79</v>
      </c>
      <c r="H20" s="10"/>
      <c r="I20" s="10"/>
    </row>
    <row r="21" spans="1:9" ht="21" customHeight="1">
      <c r="A21" s="11" t="s">
        <v>74</v>
      </c>
      <c r="B21" s="50" t="s">
        <v>291</v>
      </c>
      <c r="C21" s="6" t="s">
        <v>109</v>
      </c>
      <c r="D21" s="5" t="s">
        <v>119</v>
      </c>
      <c r="E21" s="5" t="s">
        <v>21</v>
      </c>
      <c r="F21" s="5" t="s">
        <v>181</v>
      </c>
      <c r="G21" s="84">
        <v>11666284.15</v>
      </c>
      <c r="H21" s="10"/>
      <c r="I21" s="10"/>
    </row>
    <row r="22" spans="1:10" ht="18.75" customHeight="1">
      <c r="A22" s="11" t="s">
        <v>185</v>
      </c>
      <c r="B22" s="50" t="s">
        <v>291</v>
      </c>
      <c r="C22" s="6" t="s">
        <v>186</v>
      </c>
      <c r="D22" s="5" t="s">
        <v>119</v>
      </c>
      <c r="E22" s="5" t="s">
        <v>21</v>
      </c>
      <c r="F22" s="5" t="s">
        <v>187</v>
      </c>
      <c r="G22" s="84">
        <v>270000</v>
      </c>
      <c r="H22" s="10"/>
      <c r="I22" s="10"/>
      <c r="J22" s="15"/>
    </row>
    <row r="23" spans="1:10" ht="25.5" customHeight="1">
      <c r="A23" s="11" t="s">
        <v>72</v>
      </c>
      <c r="B23" s="50" t="s">
        <v>291</v>
      </c>
      <c r="C23" s="6" t="s">
        <v>186</v>
      </c>
      <c r="D23" s="5" t="s">
        <v>119</v>
      </c>
      <c r="E23" s="5" t="s">
        <v>21</v>
      </c>
      <c r="F23" s="5" t="s">
        <v>73</v>
      </c>
      <c r="G23" s="84">
        <v>3050113.64</v>
      </c>
      <c r="J23" s="16"/>
    </row>
    <row r="24" spans="1:7" ht="26.25" customHeight="1">
      <c r="A24" s="11" t="s">
        <v>178</v>
      </c>
      <c r="B24" s="50" t="s">
        <v>291</v>
      </c>
      <c r="C24" s="6" t="s">
        <v>109</v>
      </c>
      <c r="D24" s="5" t="s">
        <v>119</v>
      </c>
      <c r="E24" s="5" t="s">
        <v>21</v>
      </c>
      <c r="F24" s="5" t="s">
        <v>179</v>
      </c>
      <c r="G24" s="84">
        <v>1820000</v>
      </c>
    </row>
    <row r="25" spans="1:7" ht="25.5" customHeight="1">
      <c r="A25" s="30" t="s">
        <v>140</v>
      </c>
      <c r="B25" s="50" t="s">
        <v>291</v>
      </c>
      <c r="C25" s="22" t="s">
        <v>109</v>
      </c>
      <c r="D25" s="4" t="s">
        <v>119</v>
      </c>
      <c r="E25" s="4" t="s">
        <v>22</v>
      </c>
      <c r="F25" s="4"/>
      <c r="G25" s="87">
        <f>G26+G27</f>
        <v>2064602.21</v>
      </c>
    </row>
    <row r="26" spans="1:7" ht="20.25" customHeight="1">
      <c r="A26" s="11" t="s">
        <v>75</v>
      </c>
      <c r="B26" s="50" t="s">
        <v>291</v>
      </c>
      <c r="C26" s="6" t="s">
        <v>109</v>
      </c>
      <c r="D26" s="5" t="s">
        <v>119</v>
      </c>
      <c r="E26" s="5" t="s">
        <v>22</v>
      </c>
      <c r="F26" s="5" t="s">
        <v>181</v>
      </c>
      <c r="G26" s="84">
        <v>1586602.21</v>
      </c>
    </row>
    <row r="27" spans="1:7" ht="39.75" customHeight="1">
      <c r="A27" s="11" t="s">
        <v>72</v>
      </c>
      <c r="B27" s="50" t="s">
        <v>291</v>
      </c>
      <c r="C27" s="6" t="s">
        <v>109</v>
      </c>
      <c r="D27" s="5" t="s">
        <v>119</v>
      </c>
      <c r="E27" s="5" t="s">
        <v>22</v>
      </c>
      <c r="F27" s="5" t="s">
        <v>73</v>
      </c>
      <c r="G27" s="84">
        <v>478000</v>
      </c>
    </row>
    <row r="28" spans="1:7" ht="26.25" customHeight="1">
      <c r="A28" s="26" t="s">
        <v>154</v>
      </c>
      <c r="B28" s="50" t="s">
        <v>291</v>
      </c>
      <c r="C28" s="22" t="s">
        <v>109</v>
      </c>
      <c r="D28" s="4" t="s">
        <v>119</v>
      </c>
      <c r="E28" s="4" t="s">
        <v>23</v>
      </c>
      <c r="F28" s="4"/>
      <c r="G28" s="87">
        <f>SUM(G29:G32)</f>
        <v>333000</v>
      </c>
    </row>
    <row r="29" spans="1:7" ht="14.25" customHeight="1">
      <c r="A29" s="11" t="s">
        <v>75</v>
      </c>
      <c r="B29" s="50" t="s">
        <v>291</v>
      </c>
      <c r="C29" s="6" t="s">
        <v>109</v>
      </c>
      <c r="D29" s="5" t="s">
        <v>119</v>
      </c>
      <c r="E29" s="5" t="s">
        <v>23</v>
      </c>
      <c r="F29" s="5" t="s">
        <v>181</v>
      </c>
      <c r="G29" s="84">
        <v>174000</v>
      </c>
    </row>
    <row r="30" spans="1:7" ht="18.75" customHeight="1">
      <c r="A30" s="11" t="s">
        <v>185</v>
      </c>
      <c r="B30" s="50" t="s">
        <v>291</v>
      </c>
      <c r="C30" s="6" t="s">
        <v>109</v>
      </c>
      <c r="D30" s="5" t="s">
        <v>119</v>
      </c>
      <c r="E30" s="5" t="s">
        <v>23</v>
      </c>
      <c r="F30" s="5" t="s">
        <v>187</v>
      </c>
      <c r="G30" s="84">
        <v>11000</v>
      </c>
    </row>
    <row r="31" spans="1:7" ht="37.5" customHeight="1">
      <c r="A31" s="11" t="s">
        <v>72</v>
      </c>
      <c r="B31" s="50" t="s">
        <v>291</v>
      </c>
      <c r="C31" s="6" t="s">
        <v>109</v>
      </c>
      <c r="D31" s="5" t="s">
        <v>119</v>
      </c>
      <c r="E31" s="5" t="s">
        <v>23</v>
      </c>
      <c r="F31" s="5" t="s">
        <v>73</v>
      </c>
      <c r="G31" s="84">
        <v>130500</v>
      </c>
    </row>
    <row r="32" spans="1:7" ht="27.75" customHeight="1">
      <c r="A32" s="11" t="s">
        <v>178</v>
      </c>
      <c r="B32" s="50" t="s">
        <v>291</v>
      </c>
      <c r="C32" s="6" t="s">
        <v>109</v>
      </c>
      <c r="D32" s="5" t="s">
        <v>119</v>
      </c>
      <c r="E32" s="5" t="s">
        <v>23</v>
      </c>
      <c r="F32" s="5" t="s">
        <v>179</v>
      </c>
      <c r="G32" s="84">
        <v>17500</v>
      </c>
    </row>
    <row r="33" spans="1:7" ht="27" customHeight="1">
      <c r="A33" s="25" t="s">
        <v>144</v>
      </c>
      <c r="B33" s="50" t="s">
        <v>291</v>
      </c>
      <c r="C33" s="22" t="s">
        <v>109</v>
      </c>
      <c r="D33" s="4" t="s">
        <v>119</v>
      </c>
      <c r="E33" s="4" t="s">
        <v>24</v>
      </c>
      <c r="F33" s="4"/>
      <c r="G33" s="87">
        <f>SUM(G34:G36)</f>
        <v>69000</v>
      </c>
    </row>
    <row r="34" spans="1:7" ht="18.75" customHeight="1">
      <c r="A34" s="11" t="s">
        <v>75</v>
      </c>
      <c r="B34" s="50" t="s">
        <v>291</v>
      </c>
      <c r="C34" s="6" t="s">
        <v>109</v>
      </c>
      <c r="D34" s="5" t="s">
        <v>119</v>
      </c>
      <c r="E34" s="5" t="s">
        <v>24</v>
      </c>
      <c r="F34" s="5" t="s">
        <v>181</v>
      </c>
      <c r="G34" s="84">
        <v>45200</v>
      </c>
    </row>
    <row r="35" spans="1:7" ht="24.75" customHeight="1">
      <c r="A35" s="11" t="s">
        <v>72</v>
      </c>
      <c r="B35" s="50" t="s">
        <v>291</v>
      </c>
      <c r="C35" s="6" t="s">
        <v>109</v>
      </c>
      <c r="D35" s="5" t="s">
        <v>119</v>
      </c>
      <c r="E35" s="5" t="s">
        <v>24</v>
      </c>
      <c r="F35" s="5" t="s">
        <v>73</v>
      </c>
      <c r="G35" s="84">
        <v>21800</v>
      </c>
    </row>
    <row r="36" spans="1:7" ht="29.25" customHeight="1">
      <c r="A36" s="11" t="s">
        <v>178</v>
      </c>
      <c r="B36" s="50" t="s">
        <v>291</v>
      </c>
      <c r="C36" s="6" t="s">
        <v>109</v>
      </c>
      <c r="D36" s="5" t="s">
        <v>119</v>
      </c>
      <c r="E36" s="5" t="s">
        <v>24</v>
      </c>
      <c r="F36" s="5" t="s">
        <v>179</v>
      </c>
      <c r="G36" s="84">
        <v>2000</v>
      </c>
    </row>
    <row r="37" spans="1:7" ht="39" customHeight="1">
      <c r="A37" s="27" t="s">
        <v>173</v>
      </c>
      <c r="B37" s="50" t="s">
        <v>291</v>
      </c>
      <c r="C37" s="96" t="s">
        <v>109</v>
      </c>
      <c r="D37" s="97" t="s">
        <v>119</v>
      </c>
      <c r="E37" s="97" t="s">
        <v>25</v>
      </c>
      <c r="F37" s="97"/>
      <c r="G37" s="87">
        <f>SUM(G38:G42)</f>
        <v>342000</v>
      </c>
    </row>
    <row r="38" spans="1:7" ht="17.25" customHeight="1">
      <c r="A38" s="11" t="s">
        <v>74</v>
      </c>
      <c r="B38" s="50" t="s">
        <v>291</v>
      </c>
      <c r="C38" s="6" t="s">
        <v>109</v>
      </c>
      <c r="D38" s="5" t="s">
        <v>119</v>
      </c>
      <c r="E38" s="5" t="s">
        <v>25</v>
      </c>
      <c r="F38" s="5" t="s">
        <v>181</v>
      </c>
      <c r="G38" s="84">
        <v>214000</v>
      </c>
    </row>
    <row r="39" spans="1:7" ht="18.75" customHeight="1">
      <c r="A39" s="11" t="s">
        <v>185</v>
      </c>
      <c r="B39" s="50" t="s">
        <v>291</v>
      </c>
      <c r="C39" s="6" t="s">
        <v>109</v>
      </c>
      <c r="D39" s="5" t="s">
        <v>119</v>
      </c>
      <c r="E39" s="5" t="s">
        <v>25</v>
      </c>
      <c r="F39" s="5" t="s">
        <v>187</v>
      </c>
      <c r="G39" s="84">
        <v>14000</v>
      </c>
    </row>
    <row r="40" spans="1:7" ht="40.5" customHeight="1">
      <c r="A40" s="11" t="s">
        <v>72</v>
      </c>
      <c r="B40" s="50" t="s">
        <v>291</v>
      </c>
      <c r="C40" s="6" t="s">
        <v>109</v>
      </c>
      <c r="D40" s="5" t="s">
        <v>119</v>
      </c>
      <c r="E40" s="5" t="s">
        <v>25</v>
      </c>
      <c r="F40" s="5" t="s">
        <v>73</v>
      </c>
      <c r="G40" s="84">
        <v>62000</v>
      </c>
    </row>
    <row r="41" spans="1:7" ht="27" customHeight="1">
      <c r="A41" s="11" t="s">
        <v>178</v>
      </c>
      <c r="B41" s="50" t="s">
        <v>291</v>
      </c>
      <c r="C41" s="6" t="s">
        <v>109</v>
      </c>
      <c r="D41" s="5" t="s">
        <v>119</v>
      </c>
      <c r="E41" s="5" t="s">
        <v>25</v>
      </c>
      <c r="F41" s="5" t="s">
        <v>179</v>
      </c>
      <c r="G41" s="84">
        <v>42000</v>
      </c>
    </row>
    <row r="42" spans="1:7" ht="20.25" customHeight="1">
      <c r="A42" s="11" t="s">
        <v>188</v>
      </c>
      <c r="B42" s="50" t="s">
        <v>291</v>
      </c>
      <c r="C42" s="6" t="s">
        <v>109</v>
      </c>
      <c r="D42" s="5" t="s">
        <v>119</v>
      </c>
      <c r="E42" s="5" t="s">
        <v>25</v>
      </c>
      <c r="F42" s="5" t="s">
        <v>170</v>
      </c>
      <c r="G42" s="84">
        <v>10000</v>
      </c>
    </row>
    <row r="43" spans="1:7" ht="27.75" customHeight="1">
      <c r="A43" s="25" t="s">
        <v>182</v>
      </c>
      <c r="B43" s="50" t="s">
        <v>291</v>
      </c>
      <c r="C43" s="22" t="s">
        <v>109</v>
      </c>
      <c r="D43" s="4" t="s">
        <v>119</v>
      </c>
      <c r="E43" s="4" t="s">
        <v>83</v>
      </c>
      <c r="F43" s="4"/>
      <c r="G43" s="87">
        <f>G44</f>
        <v>200000</v>
      </c>
    </row>
    <row r="44" spans="1:7" ht="29.25" customHeight="1">
      <c r="A44" s="11" t="s">
        <v>178</v>
      </c>
      <c r="B44" s="50" t="s">
        <v>291</v>
      </c>
      <c r="C44" s="6" t="s">
        <v>109</v>
      </c>
      <c r="D44" s="5" t="s">
        <v>119</v>
      </c>
      <c r="E44" s="5" t="s">
        <v>83</v>
      </c>
      <c r="F44" s="5" t="s">
        <v>179</v>
      </c>
      <c r="G44" s="84">
        <v>200000</v>
      </c>
    </row>
    <row r="45" spans="1:7" ht="37.5" customHeight="1">
      <c r="A45" s="25" t="s">
        <v>262</v>
      </c>
      <c r="B45" s="50" t="s">
        <v>291</v>
      </c>
      <c r="C45" s="22" t="s">
        <v>109</v>
      </c>
      <c r="D45" s="4" t="s">
        <v>119</v>
      </c>
      <c r="E45" s="4" t="s">
        <v>84</v>
      </c>
      <c r="F45" s="4"/>
      <c r="G45" s="87">
        <f>SUM(G46:G48)</f>
        <v>50000</v>
      </c>
    </row>
    <row r="46" spans="1:7" ht="18.75" customHeight="1">
      <c r="A46" s="11" t="s">
        <v>75</v>
      </c>
      <c r="B46" s="50" t="s">
        <v>291</v>
      </c>
      <c r="C46" s="6" t="s">
        <v>109</v>
      </c>
      <c r="D46" s="5" t="s">
        <v>119</v>
      </c>
      <c r="E46" s="5" t="s">
        <v>84</v>
      </c>
      <c r="F46" s="5" t="s">
        <v>181</v>
      </c>
      <c r="G46" s="84">
        <v>37000</v>
      </c>
    </row>
    <row r="47" spans="1:7" ht="38.25" customHeight="1">
      <c r="A47" s="11" t="s">
        <v>72</v>
      </c>
      <c r="B47" s="50" t="s">
        <v>291</v>
      </c>
      <c r="C47" s="6" t="s">
        <v>109</v>
      </c>
      <c r="D47" s="5" t="s">
        <v>119</v>
      </c>
      <c r="E47" s="5" t="s">
        <v>84</v>
      </c>
      <c r="F47" s="5" t="s">
        <v>73</v>
      </c>
      <c r="G47" s="84">
        <v>11000</v>
      </c>
    </row>
    <row r="48" spans="1:7" ht="28.5" customHeight="1">
      <c r="A48" s="11" t="s">
        <v>178</v>
      </c>
      <c r="B48" s="50" t="s">
        <v>291</v>
      </c>
      <c r="C48" s="6" t="s">
        <v>109</v>
      </c>
      <c r="D48" s="5" t="s">
        <v>119</v>
      </c>
      <c r="E48" s="5" t="s">
        <v>84</v>
      </c>
      <c r="F48" s="5" t="s">
        <v>179</v>
      </c>
      <c r="G48" s="84">
        <v>2000</v>
      </c>
    </row>
    <row r="49" spans="1:7" ht="51.75" customHeight="1">
      <c r="A49" s="25" t="s">
        <v>276</v>
      </c>
      <c r="B49" s="50" t="s">
        <v>291</v>
      </c>
      <c r="C49" s="22" t="s">
        <v>109</v>
      </c>
      <c r="D49" s="4" t="s">
        <v>119</v>
      </c>
      <c r="E49" s="4" t="s">
        <v>85</v>
      </c>
      <c r="F49" s="4"/>
      <c r="G49" s="87">
        <f>G50</f>
        <v>5000</v>
      </c>
    </row>
    <row r="50" spans="1:7" ht="27.75" customHeight="1">
      <c r="A50" s="11" t="s">
        <v>178</v>
      </c>
      <c r="B50" s="50" t="s">
        <v>291</v>
      </c>
      <c r="C50" s="6" t="s">
        <v>109</v>
      </c>
      <c r="D50" s="5" t="s">
        <v>119</v>
      </c>
      <c r="E50" s="5" t="s">
        <v>85</v>
      </c>
      <c r="F50" s="5" t="s">
        <v>179</v>
      </c>
      <c r="G50" s="84">
        <v>5000</v>
      </c>
    </row>
    <row r="51" spans="1:7" ht="36.75" customHeight="1">
      <c r="A51" s="26" t="s">
        <v>79</v>
      </c>
      <c r="B51" s="50" t="s">
        <v>291</v>
      </c>
      <c r="C51" s="22" t="s">
        <v>109</v>
      </c>
      <c r="D51" s="4" t="s">
        <v>119</v>
      </c>
      <c r="E51" s="4" t="s">
        <v>86</v>
      </c>
      <c r="F51" s="4"/>
      <c r="G51" s="87">
        <f>G52</f>
        <v>11000</v>
      </c>
    </row>
    <row r="52" spans="1:7" ht="24" customHeight="1">
      <c r="A52" s="11" t="s">
        <v>178</v>
      </c>
      <c r="B52" s="50" t="s">
        <v>291</v>
      </c>
      <c r="C52" s="6" t="s">
        <v>109</v>
      </c>
      <c r="D52" s="5" t="s">
        <v>119</v>
      </c>
      <c r="E52" s="5" t="s">
        <v>87</v>
      </c>
      <c r="F52" s="5" t="s">
        <v>179</v>
      </c>
      <c r="G52" s="84">
        <v>11000</v>
      </c>
    </row>
    <row r="53" spans="1:7" ht="29.25" customHeight="1">
      <c r="A53" s="26" t="s">
        <v>80</v>
      </c>
      <c r="B53" s="50" t="s">
        <v>291</v>
      </c>
      <c r="C53" s="22" t="s">
        <v>109</v>
      </c>
      <c r="D53" s="4" t="s">
        <v>119</v>
      </c>
      <c r="E53" s="4" t="s">
        <v>88</v>
      </c>
      <c r="F53" s="4"/>
      <c r="G53" s="87">
        <f>SUM(G54:G55)</f>
        <v>33000</v>
      </c>
    </row>
    <row r="54" spans="1:7" ht="25.5" customHeight="1">
      <c r="A54" s="11" t="s">
        <v>72</v>
      </c>
      <c r="B54" s="50" t="s">
        <v>291</v>
      </c>
      <c r="C54" s="6" t="s">
        <v>109</v>
      </c>
      <c r="D54" s="5" t="s">
        <v>119</v>
      </c>
      <c r="E54" s="5" t="s">
        <v>88</v>
      </c>
      <c r="F54" s="5" t="s">
        <v>73</v>
      </c>
      <c r="G54" s="84">
        <v>4000</v>
      </c>
    </row>
    <row r="55" spans="1:7" ht="33" customHeight="1">
      <c r="A55" s="11" t="s">
        <v>178</v>
      </c>
      <c r="B55" s="50" t="s">
        <v>291</v>
      </c>
      <c r="C55" s="6" t="s">
        <v>109</v>
      </c>
      <c r="D55" s="5" t="s">
        <v>119</v>
      </c>
      <c r="E55" s="5" t="s">
        <v>88</v>
      </c>
      <c r="F55" s="5" t="s">
        <v>179</v>
      </c>
      <c r="G55" s="84">
        <v>29000</v>
      </c>
    </row>
    <row r="56" spans="1:7" ht="39" customHeight="1">
      <c r="A56" s="26" t="s">
        <v>81</v>
      </c>
      <c r="B56" s="50" t="s">
        <v>291</v>
      </c>
      <c r="C56" s="22" t="s">
        <v>109</v>
      </c>
      <c r="D56" s="4" t="s">
        <v>119</v>
      </c>
      <c r="E56" s="4" t="s">
        <v>89</v>
      </c>
      <c r="F56" s="4"/>
      <c r="G56" s="87">
        <f>G57</f>
        <v>11000</v>
      </c>
    </row>
    <row r="57" spans="1:7" ht="30" customHeight="1">
      <c r="A57" s="11" t="s">
        <v>178</v>
      </c>
      <c r="B57" s="50" t="s">
        <v>291</v>
      </c>
      <c r="C57" s="6" t="s">
        <v>109</v>
      </c>
      <c r="D57" s="5" t="s">
        <v>119</v>
      </c>
      <c r="E57" s="5" t="s">
        <v>89</v>
      </c>
      <c r="F57" s="5" t="s">
        <v>179</v>
      </c>
      <c r="G57" s="84">
        <v>11000</v>
      </c>
    </row>
    <row r="58" spans="1:7" ht="28.5" customHeight="1">
      <c r="A58" s="26" t="s">
        <v>82</v>
      </c>
      <c r="B58" s="50" t="s">
        <v>291</v>
      </c>
      <c r="C58" s="22" t="s">
        <v>109</v>
      </c>
      <c r="D58" s="4" t="s">
        <v>119</v>
      </c>
      <c r="E58" s="4" t="s">
        <v>295</v>
      </c>
      <c r="F58" s="4"/>
      <c r="G58" s="87">
        <f>G59</f>
        <v>33000</v>
      </c>
    </row>
    <row r="59" spans="1:7" ht="24.75" customHeight="1">
      <c r="A59" s="11" t="s">
        <v>178</v>
      </c>
      <c r="B59" s="50" t="s">
        <v>291</v>
      </c>
      <c r="C59" s="6" t="s">
        <v>109</v>
      </c>
      <c r="D59" s="5" t="s">
        <v>119</v>
      </c>
      <c r="E59" s="5" t="s">
        <v>295</v>
      </c>
      <c r="F59" s="5" t="s">
        <v>179</v>
      </c>
      <c r="G59" s="84">
        <v>33000</v>
      </c>
    </row>
    <row r="60" spans="1:7" ht="15.75" customHeight="1">
      <c r="A60" s="24" t="s">
        <v>124</v>
      </c>
      <c r="B60" s="50" t="s">
        <v>291</v>
      </c>
      <c r="C60" s="94" t="s">
        <v>109</v>
      </c>
      <c r="D60" s="86" t="s">
        <v>152</v>
      </c>
      <c r="E60" s="86" t="s">
        <v>268</v>
      </c>
      <c r="F60" s="86"/>
      <c r="G60" s="95">
        <f>G61+G68+G77</f>
        <v>8195165</v>
      </c>
    </row>
    <row r="61" spans="1:7" ht="27" customHeight="1">
      <c r="A61" s="25" t="s">
        <v>214</v>
      </c>
      <c r="B61" s="50" t="s">
        <v>291</v>
      </c>
      <c r="C61" s="22" t="s">
        <v>109</v>
      </c>
      <c r="D61" s="4" t="s">
        <v>152</v>
      </c>
      <c r="E61" s="4" t="s">
        <v>296</v>
      </c>
      <c r="F61" s="4"/>
      <c r="G61" s="87">
        <f>SUM(G62:G67)</f>
        <v>701165</v>
      </c>
    </row>
    <row r="62" spans="1:7" ht="24" customHeight="1">
      <c r="A62" s="11" t="s">
        <v>178</v>
      </c>
      <c r="B62" s="50" t="s">
        <v>291</v>
      </c>
      <c r="C62" s="6" t="s">
        <v>109</v>
      </c>
      <c r="D62" s="5" t="s">
        <v>152</v>
      </c>
      <c r="E62" s="5" t="s">
        <v>296</v>
      </c>
      <c r="F62" s="5" t="s">
        <v>179</v>
      </c>
      <c r="G62" s="84">
        <v>525165</v>
      </c>
    </row>
    <row r="63" spans="1:7" ht="15.75" customHeight="1">
      <c r="A63" s="11" t="s">
        <v>93</v>
      </c>
      <c r="B63" s="50" t="s">
        <v>291</v>
      </c>
      <c r="C63" s="6" t="s">
        <v>109</v>
      </c>
      <c r="D63" s="5" t="s">
        <v>152</v>
      </c>
      <c r="E63" s="5" t="s">
        <v>296</v>
      </c>
      <c r="F63" s="5" t="s">
        <v>92</v>
      </c>
      <c r="G63" s="84">
        <v>16000</v>
      </c>
    </row>
    <row r="64" spans="1:7" ht="27.75" customHeight="1">
      <c r="A64" s="31" t="s">
        <v>300</v>
      </c>
      <c r="B64" s="50" t="s">
        <v>291</v>
      </c>
      <c r="C64" s="6" t="s">
        <v>109</v>
      </c>
      <c r="D64" s="5" t="s">
        <v>152</v>
      </c>
      <c r="E64" s="5" t="s">
        <v>296</v>
      </c>
      <c r="F64" s="5" t="s">
        <v>191</v>
      </c>
      <c r="G64" s="84">
        <v>35000</v>
      </c>
    </row>
    <row r="65" spans="1:7" ht="13.5" customHeight="1">
      <c r="A65" s="11" t="s">
        <v>190</v>
      </c>
      <c r="B65" s="50" t="s">
        <v>291</v>
      </c>
      <c r="C65" s="6" t="s">
        <v>109</v>
      </c>
      <c r="D65" s="5" t="s">
        <v>152</v>
      </c>
      <c r="E65" s="5" t="s">
        <v>296</v>
      </c>
      <c r="F65" s="5" t="s">
        <v>193</v>
      </c>
      <c r="G65" s="84">
        <v>35000</v>
      </c>
    </row>
    <row r="66" spans="1:7" ht="15.75" customHeight="1">
      <c r="A66" s="11" t="s">
        <v>192</v>
      </c>
      <c r="B66" s="50" t="s">
        <v>291</v>
      </c>
      <c r="C66" s="6" t="s">
        <v>109</v>
      </c>
      <c r="D66" s="5" t="s">
        <v>152</v>
      </c>
      <c r="E66" s="5" t="s">
        <v>296</v>
      </c>
      <c r="F66" s="5" t="s">
        <v>194</v>
      </c>
      <c r="G66" s="84">
        <v>47000</v>
      </c>
    </row>
    <row r="67" spans="1:7" ht="21" customHeight="1">
      <c r="A67" s="11" t="s">
        <v>95</v>
      </c>
      <c r="B67" s="50" t="s">
        <v>291</v>
      </c>
      <c r="C67" s="6" t="s">
        <v>109</v>
      </c>
      <c r="D67" s="5" t="s">
        <v>152</v>
      </c>
      <c r="E67" s="5" t="s">
        <v>296</v>
      </c>
      <c r="F67" s="5" t="s">
        <v>94</v>
      </c>
      <c r="G67" s="84">
        <v>43000</v>
      </c>
    </row>
    <row r="68" spans="1:7" ht="22.5" customHeight="1">
      <c r="A68" s="25" t="s">
        <v>171</v>
      </c>
      <c r="B68" s="50" t="s">
        <v>291</v>
      </c>
      <c r="C68" s="22" t="s">
        <v>109</v>
      </c>
      <c r="D68" s="4" t="s">
        <v>152</v>
      </c>
      <c r="E68" s="4" t="s">
        <v>27</v>
      </c>
      <c r="F68" s="4"/>
      <c r="G68" s="98">
        <f>SUM(G69:G76)</f>
        <v>7489000</v>
      </c>
    </row>
    <row r="69" spans="1:7" ht="13.5" customHeight="1">
      <c r="A69" s="11" t="s">
        <v>47</v>
      </c>
      <c r="B69" s="50" t="s">
        <v>291</v>
      </c>
      <c r="C69" s="6" t="s">
        <v>109</v>
      </c>
      <c r="D69" s="5" t="s">
        <v>152</v>
      </c>
      <c r="E69" s="5" t="s">
        <v>27</v>
      </c>
      <c r="F69" s="5" t="s">
        <v>196</v>
      </c>
      <c r="G69" s="99">
        <v>3000000</v>
      </c>
    </row>
    <row r="70" spans="1:7" ht="36.75" customHeight="1">
      <c r="A70" s="11" t="s">
        <v>198</v>
      </c>
      <c r="B70" s="50" t="s">
        <v>291</v>
      </c>
      <c r="C70" s="6" t="s">
        <v>109</v>
      </c>
      <c r="D70" s="5" t="s">
        <v>152</v>
      </c>
      <c r="E70" s="5" t="s">
        <v>27</v>
      </c>
      <c r="F70" s="5" t="s">
        <v>197</v>
      </c>
      <c r="G70" s="99">
        <v>20000</v>
      </c>
    </row>
    <row r="71" spans="1:7" ht="22.5" customHeight="1">
      <c r="A71" s="11" t="s">
        <v>42</v>
      </c>
      <c r="B71" s="50" t="s">
        <v>291</v>
      </c>
      <c r="C71" s="6" t="s">
        <v>109</v>
      </c>
      <c r="D71" s="5" t="s">
        <v>152</v>
      </c>
      <c r="E71" s="5" t="s">
        <v>27</v>
      </c>
      <c r="F71" s="5" t="s">
        <v>28</v>
      </c>
      <c r="G71" s="99">
        <v>906000</v>
      </c>
    </row>
    <row r="72" spans="1:7" ht="27" customHeight="1">
      <c r="A72" s="11" t="s">
        <v>199</v>
      </c>
      <c r="B72" s="50" t="s">
        <v>291</v>
      </c>
      <c r="C72" s="6" t="s">
        <v>109</v>
      </c>
      <c r="D72" s="5" t="s">
        <v>152</v>
      </c>
      <c r="E72" s="5" t="s">
        <v>27</v>
      </c>
      <c r="F72" s="5" t="s">
        <v>179</v>
      </c>
      <c r="G72" s="99">
        <f>2740000+500000</f>
        <v>3240000</v>
      </c>
    </row>
    <row r="73" spans="1:7" ht="77.25" customHeight="1">
      <c r="A73" s="31" t="s">
        <v>195</v>
      </c>
      <c r="B73" s="50" t="s">
        <v>291</v>
      </c>
      <c r="C73" s="6" t="s">
        <v>109</v>
      </c>
      <c r="D73" s="5" t="s">
        <v>152</v>
      </c>
      <c r="E73" s="5" t="s">
        <v>27</v>
      </c>
      <c r="F73" s="5" t="s">
        <v>191</v>
      </c>
      <c r="G73" s="99">
        <v>50000</v>
      </c>
    </row>
    <row r="74" spans="1:7" ht="17.25" customHeight="1">
      <c r="A74" s="11" t="s">
        <v>190</v>
      </c>
      <c r="B74" s="50" t="s">
        <v>291</v>
      </c>
      <c r="C74" s="6" t="s">
        <v>109</v>
      </c>
      <c r="D74" s="5" t="s">
        <v>152</v>
      </c>
      <c r="E74" s="5" t="s">
        <v>27</v>
      </c>
      <c r="F74" s="5" t="s">
        <v>193</v>
      </c>
      <c r="G74" s="84">
        <v>106000</v>
      </c>
    </row>
    <row r="75" spans="1:7" ht="18" customHeight="1">
      <c r="A75" s="11" t="s">
        <v>192</v>
      </c>
      <c r="B75" s="50" t="s">
        <v>291</v>
      </c>
      <c r="C75" s="6" t="s">
        <v>109</v>
      </c>
      <c r="D75" s="5" t="s">
        <v>152</v>
      </c>
      <c r="E75" s="5" t="s">
        <v>27</v>
      </c>
      <c r="F75" s="5" t="s">
        <v>194</v>
      </c>
      <c r="G75" s="84">
        <v>135000</v>
      </c>
    </row>
    <row r="76" spans="1:7" ht="15.75" customHeight="1">
      <c r="A76" s="11" t="s">
        <v>95</v>
      </c>
      <c r="B76" s="50" t="s">
        <v>291</v>
      </c>
      <c r="C76" s="6" t="s">
        <v>109</v>
      </c>
      <c r="D76" s="5" t="s">
        <v>152</v>
      </c>
      <c r="E76" s="5" t="s">
        <v>27</v>
      </c>
      <c r="F76" s="5" t="s">
        <v>94</v>
      </c>
      <c r="G76" s="84">
        <v>32000</v>
      </c>
    </row>
    <row r="77" spans="1:7" ht="17.25" customHeight="1">
      <c r="A77" s="30" t="s">
        <v>258</v>
      </c>
      <c r="B77" s="50" t="s">
        <v>291</v>
      </c>
      <c r="C77" s="100" t="s">
        <v>109</v>
      </c>
      <c r="D77" s="4" t="s">
        <v>152</v>
      </c>
      <c r="E77" s="4" t="s">
        <v>29</v>
      </c>
      <c r="F77" s="101"/>
      <c r="G77" s="87">
        <f>SUM(G78:G78)</f>
        <v>5000</v>
      </c>
    </row>
    <row r="78" spans="1:7" ht="29.25" customHeight="1">
      <c r="A78" s="11" t="s">
        <v>199</v>
      </c>
      <c r="B78" s="50" t="s">
        <v>291</v>
      </c>
      <c r="C78" s="102" t="s">
        <v>109</v>
      </c>
      <c r="D78" s="101" t="s">
        <v>152</v>
      </c>
      <c r="E78" s="5" t="s">
        <v>29</v>
      </c>
      <c r="F78" s="101" t="s">
        <v>179</v>
      </c>
      <c r="G78" s="84">
        <v>5000</v>
      </c>
    </row>
    <row r="79" spans="1:7" ht="17.25" customHeight="1">
      <c r="A79" s="71" t="s">
        <v>162</v>
      </c>
      <c r="B79" s="79" t="s">
        <v>291</v>
      </c>
      <c r="C79" s="103" t="s">
        <v>116</v>
      </c>
      <c r="D79" s="104"/>
      <c r="E79" s="104"/>
      <c r="F79" s="104"/>
      <c r="G79" s="105">
        <f>G80</f>
        <v>636000</v>
      </c>
    </row>
    <row r="80" spans="1:7" ht="17.25" customHeight="1">
      <c r="A80" s="77" t="s">
        <v>163</v>
      </c>
      <c r="B80" s="50" t="s">
        <v>291</v>
      </c>
      <c r="C80" s="94" t="s">
        <v>116</v>
      </c>
      <c r="D80" s="86" t="s">
        <v>118</v>
      </c>
      <c r="E80" s="86"/>
      <c r="F80" s="86"/>
      <c r="G80" s="82">
        <f>G81</f>
        <v>636000</v>
      </c>
    </row>
    <row r="81" spans="1:7" ht="22.5" customHeight="1">
      <c r="A81" s="26" t="s">
        <v>153</v>
      </c>
      <c r="B81" s="50" t="s">
        <v>291</v>
      </c>
      <c r="C81" s="22" t="s">
        <v>116</v>
      </c>
      <c r="D81" s="4" t="s">
        <v>118</v>
      </c>
      <c r="E81" s="4" t="s">
        <v>34</v>
      </c>
      <c r="F81" s="4"/>
      <c r="G81" s="87">
        <f>G82</f>
        <v>636000</v>
      </c>
    </row>
    <row r="82" spans="1:7" ht="18.75" customHeight="1">
      <c r="A82" s="11" t="s">
        <v>188</v>
      </c>
      <c r="B82" s="50" t="s">
        <v>291</v>
      </c>
      <c r="C82" s="6" t="s">
        <v>116</v>
      </c>
      <c r="D82" s="5" t="s">
        <v>118</v>
      </c>
      <c r="E82" s="5" t="s">
        <v>34</v>
      </c>
      <c r="F82" s="5" t="s">
        <v>170</v>
      </c>
      <c r="G82" s="84">
        <v>636000</v>
      </c>
    </row>
    <row r="83" spans="1:7" ht="28.5" customHeight="1">
      <c r="A83" s="71" t="s">
        <v>137</v>
      </c>
      <c r="B83" s="79" t="s">
        <v>291</v>
      </c>
      <c r="C83" s="103" t="s">
        <v>119</v>
      </c>
      <c r="D83" s="106"/>
      <c r="E83" s="106"/>
      <c r="F83" s="106"/>
      <c r="G83" s="105">
        <f>G87+G92+G98+G85</f>
        <v>14489600</v>
      </c>
    </row>
    <row r="84" spans="1:7" ht="14.25" customHeight="1">
      <c r="A84" s="78" t="s">
        <v>344</v>
      </c>
      <c r="B84" s="50" t="s">
        <v>291</v>
      </c>
      <c r="C84" s="81" t="s">
        <v>119</v>
      </c>
      <c r="D84" s="4" t="s">
        <v>109</v>
      </c>
      <c r="E84" s="4"/>
      <c r="F84" s="4"/>
      <c r="G84" s="82">
        <f>G85</f>
        <v>133600</v>
      </c>
    </row>
    <row r="85" spans="1:7" ht="35.25" customHeight="1">
      <c r="A85" s="60" t="s">
        <v>345</v>
      </c>
      <c r="B85" s="50" t="s">
        <v>291</v>
      </c>
      <c r="C85" s="83" t="s">
        <v>119</v>
      </c>
      <c r="D85" s="5" t="s">
        <v>109</v>
      </c>
      <c r="E85" s="4" t="s">
        <v>346</v>
      </c>
      <c r="F85" s="5"/>
      <c r="G85" s="84">
        <v>133600</v>
      </c>
    </row>
    <row r="86" spans="1:7" ht="23.25" customHeight="1">
      <c r="A86" s="11" t="s">
        <v>199</v>
      </c>
      <c r="B86" s="50" t="s">
        <v>291</v>
      </c>
      <c r="C86" s="83" t="s">
        <v>119</v>
      </c>
      <c r="D86" s="5" t="s">
        <v>109</v>
      </c>
      <c r="E86" s="5" t="s">
        <v>346</v>
      </c>
      <c r="F86" s="5" t="s">
        <v>179</v>
      </c>
      <c r="G86" s="84">
        <v>133600</v>
      </c>
    </row>
    <row r="87" spans="1:7" ht="17.25" customHeight="1">
      <c r="A87" s="32" t="s">
        <v>215</v>
      </c>
      <c r="B87" s="50" t="s">
        <v>291</v>
      </c>
      <c r="C87" s="85" t="s">
        <v>119</v>
      </c>
      <c r="D87" s="86" t="s">
        <v>115</v>
      </c>
      <c r="E87" s="86"/>
      <c r="F87" s="86"/>
      <c r="G87" s="82">
        <f>G88+G90</f>
        <v>309000</v>
      </c>
    </row>
    <row r="88" spans="1:7" ht="51" customHeight="1">
      <c r="A88" s="26" t="s">
        <v>216</v>
      </c>
      <c r="B88" s="50" t="s">
        <v>291</v>
      </c>
      <c r="C88" s="81" t="s">
        <v>119</v>
      </c>
      <c r="D88" s="4" t="s">
        <v>115</v>
      </c>
      <c r="E88" s="4" t="s">
        <v>30</v>
      </c>
      <c r="F88" s="4"/>
      <c r="G88" s="87">
        <f>G89</f>
        <v>209000</v>
      </c>
    </row>
    <row r="89" spans="1:10" ht="27" customHeight="1">
      <c r="A89" s="11" t="s">
        <v>199</v>
      </c>
      <c r="B89" s="50" t="s">
        <v>291</v>
      </c>
      <c r="C89" s="83" t="s">
        <v>119</v>
      </c>
      <c r="D89" s="5" t="s">
        <v>115</v>
      </c>
      <c r="E89" s="5" t="s">
        <v>30</v>
      </c>
      <c r="F89" s="5" t="s">
        <v>179</v>
      </c>
      <c r="G89" s="84">
        <v>209000</v>
      </c>
      <c r="H89" s="10"/>
      <c r="I89" s="10"/>
      <c r="J89" s="15"/>
    </row>
    <row r="90" spans="1:7" ht="28.5" customHeight="1">
      <c r="A90" s="26" t="s">
        <v>330</v>
      </c>
      <c r="B90" s="50" t="s">
        <v>291</v>
      </c>
      <c r="C90" s="81" t="s">
        <v>119</v>
      </c>
      <c r="D90" s="4" t="s">
        <v>115</v>
      </c>
      <c r="E90" s="4" t="s">
        <v>331</v>
      </c>
      <c r="F90" s="4"/>
      <c r="G90" s="87">
        <f>G91</f>
        <v>100000</v>
      </c>
    </row>
    <row r="91" spans="1:7" ht="28.5" customHeight="1">
      <c r="A91" s="11" t="s">
        <v>199</v>
      </c>
      <c r="B91" s="50" t="s">
        <v>291</v>
      </c>
      <c r="C91" s="83" t="s">
        <v>119</v>
      </c>
      <c r="D91" s="5" t="s">
        <v>115</v>
      </c>
      <c r="E91" s="5" t="s">
        <v>331</v>
      </c>
      <c r="F91" s="5" t="s">
        <v>179</v>
      </c>
      <c r="G91" s="84">
        <v>100000</v>
      </c>
    </row>
    <row r="92" spans="1:11" ht="19.5" customHeight="1">
      <c r="A92" s="32" t="s">
        <v>278</v>
      </c>
      <c r="B92" s="50" t="s">
        <v>291</v>
      </c>
      <c r="C92" s="85" t="s">
        <v>119</v>
      </c>
      <c r="D92" s="86" t="s">
        <v>112</v>
      </c>
      <c r="E92" s="86"/>
      <c r="F92" s="86"/>
      <c r="G92" s="82">
        <f>+G93+G95</f>
        <v>13997000</v>
      </c>
      <c r="H92" s="10"/>
      <c r="I92" s="10"/>
      <c r="K92" s="15"/>
    </row>
    <row r="93" spans="1:7" ht="26.25" customHeight="1">
      <c r="A93" s="25" t="s">
        <v>99</v>
      </c>
      <c r="B93" s="50" t="s">
        <v>291</v>
      </c>
      <c r="C93" s="22" t="s">
        <v>119</v>
      </c>
      <c r="D93" s="4" t="s">
        <v>112</v>
      </c>
      <c r="E93" s="4" t="s">
        <v>98</v>
      </c>
      <c r="F93" s="5"/>
      <c r="G93" s="87">
        <f>G94</f>
        <v>1000000</v>
      </c>
    </row>
    <row r="94" spans="1:7" ht="36.75" customHeight="1">
      <c r="A94" s="11" t="s">
        <v>269</v>
      </c>
      <c r="B94" s="50" t="s">
        <v>291</v>
      </c>
      <c r="C94" s="6" t="s">
        <v>119</v>
      </c>
      <c r="D94" s="5" t="s">
        <v>112</v>
      </c>
      <c r="E94" s="5" t="s">
        <v>98</v>
      </c>
      <c r="F94" s="5" t="s">
        <v>217</v>
      </c>
      <c r="G94" s="84">
        <v>1000000</v>
      </c>
    </row>
    <row r="95" spans="1:7" ht="36" customHeight="1">
      <c r="A95" s="25" t="s">
        <v>358</v>
      </c>
      <c r="B95" s="50" t="s">
        <v>291</v>
      </c>
      <c r="C95" s="22" t="s">
        <v>119</v>
      </c>
      <c r="D95" s="4" t="s">
        <v>112</v>
      </c>
      <c r="E95" s="4" t="s">
        <v>306</v>
      </c>
      <c r="F95" s="5"/>
      <c r="G95" s="87">
        <f>G96+G97</f>
        <v>12997000</v>
      </c>
    </row>
    <row r="96" spans="1:7" ht="48" customHeight="1">
      <c r="A96" s="11" t="s">
        <v>357</v>
      </c>
      <c r="B96" s="50" t="s">
        <v>291</v>
      </c>
      <c r="C96" s="6" t="s">
        <v>119</v>
      </c>
      <c r="D96" s="5" t="s">
        <v>112</v>
      </c>
      <c r="E96" s="4" t="s">
        <v>306</v>
      </c>
      <c r="F96" s="5" t="s">
        <v>217</v>
      </c>
      <c r="G96" s="84">
        <v>3500000</v>
      </c>
    </row>
    <row r="97" spans="1:7" ht="37.5" customHeight="1">
      <c r="A97" s="11" t="s">
        <v>359</v>
      </c>
      <c r="B97" s="50" t="s">
        <v>291</v>
      </c>
      <c r="C97" s="6" t="s">
        <v>119</v>
      </c>
      <c r="D97" s="5" t="s">
        <v>112</v>
      </c>
      <c r="E97" s="4" t="s">
        <v>306</v>
      </c>
      <c r="F97" s="5" t="s">
        <v>217</v>
      </c>
      <c r="G97" s="84">
        <v>9497000</v>
      </c>
    </row>
    <row r="98" spans="1:7" ht="21.75" customHeight="1">
      <c r="A98" s="32" t="s">
        <v>150</v>
      </c>
      <c r="B98" s="50" t="s">
        <v>291</v>
      </c>
      <c r="C98" s="85" t="s">
        <v>119</v>
      </c>
      <c r="D98" s="86" t="s">
        <v>113</v>
      </c>
      <c r="E98" s="86"/>
      <c r="F98" s="86"/>
      <c r="G98" s="82">
        <f>G100</f>
        <v>50000</v>
      </c>
    </row>
    <row r="99" spans="1:7" ht="38.25" customHeight="1">
      <c r="A99" s="26" t="s">
        <v>266</v>
      </c>
      <c r="B99" s="50" t="s">
        <v>291</v>
      </c>
      <c r="C99" s="81" t="s">
        <v>119</v>
      </c>
      <c r="D99" s="4" t="s">
        <v>113</v>
      </c>
      <c r="E99" s="4" t="s">
        <v>33</v>
      </c>
      <c r="F99" s="4"/>
      <c r="G99" s="87">
        <f>G100</f>
        <v>50000</v>
      </c>
    </row>
    <row r="100" spans="1:7" ht="74.25" customHeight="1">
      <c r="A100" s="31" t="s">
        <v>308</v>
      </c>
      <c r="B100" s="50" t="s">
        <v>291</v>
      </c>
      <c r="C100" s="83" t="s">
        <v>119</v>
      </c>
      <c r="D100" s="5" t="s">
        <v>113</v>
      </c>
      <c r="E100" s="5" t="s">
        <v>33</v>
      </c>
      <c r="F100" s="5" t="s">
        <v>307</v>
      </c>
      <c r="G100" s="84">
        <v>50000</v>
      </c>
    </row>
    <row r="101" spans="1:7" ht="18" customHeight="1">
      <c r="A101" s="73" t="s">
        <v>134</v>
      </c>
      <c r="B101" s="80" t="s">
        <v>291</v>
      </c>
      <c r="C101" s="104" t="s">
        <v>115</v>
      </c>
      <c r="D101" s="104"/>
      <c r="E101" s="104"/>
      <c r="F101" s="104"/>
      <c r="G101" s="105">
        <f>G102+G111</f>
        <v>39218101.4</v>
      </c>
    </row>
    <row r="102" spans="1:7" ht="15.75" customHeight="1">
      <c r="A102" s="46" t="s">
        <v>270</v>
      </c>
      <c r="B102" s="50" t="s">
        <v>291</v>
      </c>
      <c r="C102" s="85" t="s">
        <v>115</v>
      </c>
      <c r="D102" s="85" t="s">
        <v>109</v>
      </c>
      <c r="E102" s="107"/>
      <c r="F102" s="107"/>
      <c r="G102" s="95">
        <f>G103+G105+G107+G109</f>
        <v>36572273.4</v>
      </c>
    </row>
    <row r="103" spans="1:7" ht="14.25" customHeight="1">
      <c r="A103" s="26" t="s">
        <v>9</v>
      </c>
      <c r="B103" s="50" t="s">
        <v>291</v>
      </c>
      <c r="C103" s="81" t="s">
        <v>115</v>
      </c>
      <c r="D103" s="81" t="s">
        <v>109</v>
      </c>
      <c r="E103" s="81" t="s">
        <v>35</v>
      </c>
      <c r="F103" s="107"/>
      <c r="G103" s="98">
        <f>G104</f>
        <v>150000</v>
      </c>
    </row>
    <row r="104" spans="1:10" ht="25.5" customHeight="1">
      <c r="A104" s="11" t="s">
        <v>199</v>
      </c>
      <c r="B104" s="50" t="s">
        <v>291</v>
      </c>
      <c r="C104" s="83" t="s">
        <v>115</v>
      </c>
      <c r="D104" s="83" t="s">
        <v>109</v>
      </c>
      <c r="E104" s="83" t="s">
        <v>35</v>
      </c>
      <c r="F104" s="5" t="s">
        <v>179</v>
      </c>
      <c r="G104" s="99">
        <v>150000</v>
      </c>
      <c r="H104" s="10"/>
      <c r="I104" s="10"/>
      <c r="J104" s="15"/>
    </row>
    <row r="105" spans="1:10" ht="17.25" customHeight="1">
      <c r="A105" s="26" t="s">
        <v>8</v>
      </c>
      <c r="B105" s="50" t="s">
        <v>291</v>
      </c>
      <c r="C105" s="81" t="s">
        <v>115</v>
      </c>
      <c r="D105" s="81" t="s">
        <v>109</v>
      </c>
      <c r="E105" s="81" t="s">
        <v>36</v>
      </c>
      <c r="F105" s="107"/>
      <c r="G105" s="98">
        <f>G106</f>
        <v>750000</v>
      </c>
      <c r="H105" s="10"/>
      <c r="I105" s="10"/>
      <c r="J105" s="15"/>
    </row>
    <row r="106" spans="1:10" ht="37.5" customHeight="1">
      <c r="A106" s="11" t="s">
        <v>199</v>
      </c>
      <c r="B106" s="50" t="s">
        <v>291</v>
      </c>
      <c r="C106" s="83" t="s">
        <v>115</v>
      </c>
      <c r="D106" s="83" t="s">
        <v>109</v>
      </c>
      <c r="E106" s="83" t="s">
        <v>36</v>
      </c>
      <c r="F106" s="5" t="s">
        <v>179</v>
      </c>
      <c r="G106" s="99">
        <v>750000</v>
      </c>
      <c r="H106" s="10"/>
      <c r="I106" s="10"/>
      <c r="J106" s="15"/>
    </row>
    <row r="107" spans="1:9" ht="35.25" customHeight="1">
      <c r="A107" s="25" t="s">
        <v>361</v>
      </c>
      <c r="B107" s="50" t="s">
        <v>291</v>
      </c>
      <c r="C107" s="81" t="s">
        <v>115</v>
      </c>
      <c r="D107" s="81" t="s">
        <v>109</v>
      </c>
      <c r="E107" s="81" t="s">
        <v>336</v>
      </c>
      <c r="F107" s="5"/>
      <c r="G107" s="98">
        <f>G108</f>
        <v>35515612.5</v>
      </c>
      <c r="H107" s="10"/>
      <c r="I107" s="10"/>
    </row>
    <row r="108" spans="1:10" ht="25.5" customHeight="1">
      <c r="A108" s="11" t="s">
        <v>271</v>
      </c>
      <c r="B108" s="50" t="s">
        <v>291</v>
      </c>
      <c r="C108" s="83" t="s">
        <v>115</v>
      </c>
      <c r="D108" s="83" t="s">
        <v>109</v>
      </c>
      <c r="E108" s="83" t="s">
        <v>336</v>
      </c>
      <c r="F108" s="5" t="s">
        <v>272</v>
      </c>
      <c r="G108" s="99">
        <v>35515612.5</v>
      </c>
      <c r="J108" s="16"/>
    </row>
    <row r="109" spans="1:7" ht="36" customHeight="1">
      <c r="A109" s="25" t="s">
        <v>360</v>
      </c>
      <c r="B109" s="50" t="s">
        <v>291</v>
      </c>
      <c r="C109" s="81" t="s">
        <v>115</v>
      </c>
      <c r="D109" s="81" t="s">
        <v>109</v>
      </c>
      <c r="E109" s="81" t="s">
        <v>337</v>
      </c>
      <c r="F109" s="5"/>
      <c r="G109" s="98">
        <f>G110</f>
        <v>156660.9</v>
      </c>
    </row>
    <row r="110" spans="1:7" ht="28.5" customHeight="1">
      <c r="A110" s="11" t="s">
        <v>271</v>
      </c>
      <c r="B110" s="50" t="s">
        <v>291</v>
      </c>
      <c r="C110" s="83" t="s">
        <v>115</v>
      </c>
      <c r="D110" s="83" t="s">
        <v>109</v>
      </c>
      <c r="E110" s="83" t="s">
        <v>337</v>
      </c>
      <c r="F110" s="5" t="s">
        <v>272</v>
      </c>
      <c r="G110" s="99">
        <v>156660.9</v>
      </c>
    </row>
    <row r="111" spans="1:7" ht="15.75" customHeight="1">
      <c r="A111" s="34" t="s">
        <v>273</v>
      </c>
      <c r="B111" s="50" t="s">
        <v>291</v>
      </c>
      <c r="C111" s="23" t="s">
        <v>115</v>
      </c>
      <c r="D111" s="74" t="s">
        <v>118</v>
      </c>
      <c r="E111" s="4"/>
      <c r="F111" s="74"/>
      <c r="G111" s="82">
        <f>G116+G114+G112</f>
        <v>2645828</v>
      </c>
    </row>
    <row r="112" spans="1:7" ht="28.5" customHeight="1">
      <c r="A112" s="26" t="s">
        <v>339</v>
      </c>
      <c r="B112" s="50" t="s">
        <v>291</v>
      </c>
      <c r="C112" s="100" t="s">
        <v>115</v>
      </c>
      <c r="D112" s="108" t="s">
        <v>118</v>
      </c>
      <c r="E112" s="4" t="s">
        <v>340</v>
      </c>
      <c r="F112" s="108"/>
      <c r="G112" s="87">
        <f>G113</f>
        <v>2269000</v>
      </c>
    </row>
    <row r="113" spans="1:7" ht="24" customHeight="1">
      <c r="A113" s="11" t="s">
        <v>269</v>
      </c>
      <c r="B113" s="50" t="s">
        <v>291</v>
      </c>
      <c r="C113" s="102" t="s">
        <v>115</v>
      </c>
      <c r="D113" s="101" t="s">
        <v>118</v>
      </c>
      <c r="E113" s="5" t="s">
        <v>340</v>
      </c>
      <c r="F113" s="101" t="s">
        <v>217</v>
      </c>
      <c r="G113" s="84">
        <v>2269000</v>
      </c>
    </row>
    <row r="114" spans="1:7" ht="24.75" customHeight="1">
      <c r="A114" s="26" t="s">
        <v>335</v>
      </c>
      <c r="B114" s="50" t="s">
        <v>291</v>
      </c>
      <c r="C114" s="100" t="s">
        <v>115</v>
      </c>
      <c r="D114" s="108" t="s">
        <v>118</v>
      </c>
      <c r="E114" s="4" t="s">
        <v>338</v>
      </c>
      <c r="F114" s="108"/>
      <c r="G114" s="87">
        <f>G115</f>
        <v>201828</v>
      </c>
    </row>
    <row r="115" spans="1:7" ht="26.25" customHeight="1">
      <c r="A115" s="11" t="s">
        <v>178</v>
      </c>
      <c r="B115" s="50" t="s">
        <v>291</v>
      </c>
      <c r="C115" s="102" t="s">
        <v>115</v>
      </c>
      <c r="D115" s="101" t="s">
        <v>118</v>
      </c>
      <c r="E115" s="5" t="s">
        <v>338</v>
      </c>
      <c r="F115" s="101" t="s">
        <v>217</v>
      </c>
      <c r="G115" s="84">
        <v>201828</v>
      </c>
    </row>
    <row r="116" spans="1:7" ht="14.25" customHeight="1">
      <c r="A116" s="35" t="s">
        <v>273</v>
      </c>
      <c r="B116" s="50" t="s">
        <v>291</v>
      </c>
      <c r="C116" s="111" t="s">
        <v>115</v>
      </c>
      <c r="D116" s="112" t="s">
        <v>118</v>
      </c>
      <c r="E116" s="89" t="s">
        <v>103</v>
      </c>
      <c r="F116" s="112"/>
      <c r="G116" s="90">
        <f>G117</f>
        <v>175000</v>
      </c>
    </row>
    <row r="117" spans="1:7" ht="26.25" customHeight="1">
      <c r="A117" s="26" t="s">
        <v>274</v>
      </c>
      <c r="B117" s="50" t="s">
        <v>291</v>
      </c>
      <c r="C117" s="100" t="s">
        <v>115</v>
      </c>
      <c r="D117" s="108" t="s">
        <v>118</v>
      </c>
      <c r="E117" s="4" t="s">
        <v>38</v>
      </c>
      <c r="F117" s="108"/>
      <c r="G117" s="87">
        <f>G118</f>
        <v>175000</v>
      </c>
    </row>
    <row r="118" spans="1:7" ht="39" customHeight="1">
      <c r="A118" s="11" t="s">
        <v>269</v>
      </c>
      <c r="B118" s="50" t="s">
        <v>291</v>
      </c>
      <c r="C118" s="102" t="s">
        <v>115</v>
      </c>
      <c r="D118" s="101" t="s">
        <v>118</v>
      </c>
      <c r="E118" s="5" t="s">
        <v>38</v>
      </c>
      <c r="F118" s="101" t="s">
        <v>179</v>
      </c>
      <c r="G118" s="84">
        <v>175000</v>
      </c>
    </row>
    <row r="119" spans="1:7" ht="25.5" customHeight="1">
      <c r="A119" s="73" t="s">
        <v>129</v>
      </c>
      <c r="B119" s="72" t="s">
        <v>291</v>
      </c>
      <c r="C119" s="104" t="s">
        <v>110</v>
      </c>
      <c r="D119" s="104"/>
      <c r="E119" s="104"/>
      <c r="F119" s="104"/>
      <c r="G119" s="105">
        <f>G120+G163+G215+G220+G234</f>
        <v>288121044.01</v>
      </c>
    </row>
    <row r="120" spans="1:7" ht="29.25" customHeight="1">
      <c r="A120" s="152" t="s">
        <v>130</v>
      </c>
      <c r="B120" s="147" t="s">
        <v>291</v>
      </c>
      <c r="C120" s="149" t="s">
        <v>110</v>
      </c>
      <c r="D120" s="149" t="s">
        <v>109</v>
      </c>
      <c r="E120" s="150"/>
      <c r="F120" s="150"/>
      <c r="G120" s="151">
        <f>G122+G124+G126+G137+G145+G148+G152+G154+G159</f>
        <v>75803259.2</v>
      </c>
    </row>
    <row r="121" spans="1:7" ht="15" customHeight="1">
      <c r="A121" s="30" t="s">
        <v>222</v>
      </c>
      <c r="B121" s="50" t="s">
        <v>291</v>
      </c>
      <c r="C121" s="81" t="s">
        <v>110</v>
      </c>
      <c r="D121" s="4" t="s">
        <v>109</v>
      </c>
      <c r="E121" s="115" t="s">
        <v>13</v>
      </c>
      <c r="F121" s="115"/>
      <c r="G121" s="87">
        <f>G120</f>
        <v>75803259.2</v>
      </c>
    </row>
    <row r="122" spans="1:7" ht="16.5" customHeight="1">
      <c r="A122" s="36" t="s">
        <v>224</v>
      </c>
      <c r="B122" s="50" t="s">
        <v>291</v>
      </c>
      <c r="C122" s="88" t="s">
        <v>110</v>
      </c>
      <c r="D122" s="89" t="s">
        <v>109</v>
      </c>
      <c r="E122" s="89" t="s">
        <v>39</v>
      </c>
      <c r="F122" s="89"/>
      <c r="G122" s="90">
        <f>G123</f>
        <v>14038213.02</v>
      </c>
    </row>
    <row r="123" spans="1:7" ht="23.25" customHeight="1">
      <c r="A123" s="11" t="s">
        <v>199</v>
      </c>
      <c r="B123" s="50" t="s">
        <v>291</v>
      </c>
      <c r="C123" s="83" t="s">
        <v>110</v>
      </c>
      <c r="D123" s="5" t="s">
        <v>109</v>
      </c>
      <c r="E123" s="5" t="s">
        <v>39</v>
      </c>
      <c r="F123" s="5" t="s">
        <v>179</v>
      </c>
      <c r="G123" s="84">
        <v>14038213.02</v>
      </c>
    </row>
    <row r="124" spans="1:7" ht="16.5" customHeight="1">
      <c r="A124" s="36" t="s">
        <v>277</v>
      </c>
      <c r="B124" s="50" t="s">
        <v>291</v>
      </c>
      <c r="C124" s="88" t="s">
        <v>110</v>
      </c>
      <c r="D124" s="89" t="s">
        <v>109</v>
      </c>
      <c r="E124" s="89" t="s">
        <v>40</v>
      </c>
      <c r="F124" s="89"/>
      <c r="G124" s="90">
        <f>G125</f>
        <v>510394.37</v>
      </c>
    </row>
    <row r="125" spans="1:7" ht="26.25" customHeight="1">
      <c r="A125" s="11" t="s">
        <v>199</v>
      </c>
      <c r="B125" s="50" t="s">
        <v>291</v>
      </c>
      <c r="C125" s="83" t="s">
        <v>110</v>
      </c>
      <c r="D125" s="5" t="s">
        <v>109</v>
      </c>
      <c r="E125" s="5" t="s">
        <v>40</v>
      </c>
      <c r="F125" s="5" t="s">
        <v>179</v>
      </c>
      <c r="G125" s="84">
        <v>510394.37</v>
      </c>
    </row>
    <row r="126" spans="1:7" ht="28.5" customHeight="1">
      <c r="A126" s="36" t="s">
        <v>223</v>
      </c>
      <c r="B126" s="50" t="s">
        <v>291</v>
      </c>
      <c r="C126" s="88" t="s">
        <v>110</v>
      </c>
      <c r="D126" s="89" t="s">
        <v>109</v>
      </c>
      <c r="E126" s="89" t="s">
        <v>41</v>
      </c>
      <c r="F126" s="89"/>
      <c r="G126" s="90">
        <f>SUM(G127:G136)</f>
        <v>17151488.23</v>
      </c>
    </row>
    <row r="127" spans="1:10" ht="20.25" customHeight="1">
      <c r="A127" s="11" t="s">
        <v>47</v>
      </c>
      <c r="B127" s="50" t="s">
        <v>291</v>
      </c>
      <c r="C127" s="102" t="s">
        <v>110</v>
      </c>
      <c r="D127" s="101" t="s">
        <v>109</v>
      </c>
      <c r="E127" s="5" t="s">
        <v>41</v>
      </c>
      <c r="F127" s="5" t="s">
        <v>196</v>
      </c>
      <c r="G127" s="84">
        <v>5165613.5</v>
      </c>
      <c r="H127" s="10"/>
      <c r="J127" s="15"/>
    </row>
    <row r="128" spans="1:8" ht="30.75" customHeight="1">
      <c r="A128" s="11" t="s">
        <v>198</v>
      </c>
      <c r="B128" s="50" t="s">
        <v>291</v>
      </c>
      <c r="C128" s="102" t="s">
        <v>110</v>
      </c>
      <c r="D128" s="101" t="s">
        <v>109</v>
      </c>
      <c r="E128" s="5" t="s">
        <v>41</v>
      </c>
      <c r="F128" s="5" t="s">
        <v>197</v>
      </c>
      <c r="G128" s="84">
        <v>307416.5</v>
      </c>
      <c r="H128" s="10"/>
    </row>
    <row r="129" spans="1:10" ht="36" customHeight="1">
      <c r="A129" s="11" t="s">
        <v>42</v>
      </c>
      <c r="B129" s="50" t="s">
        <v>291</v>
      </c>
      <c r="C129" s="102" t="s">
        <v>110</v>
      </c>
      <c r="D129" s="101" t="s">
        <v>109</v>
      </c>
      <c r="E129" s="5" t="s">
        <v>41</v>
      </c>
      <c r="F129" s="5" t="s">
        <v>28</v>
      </c>
      <c r="G129" s="84">
        <v>1745335.94</v>
      </c>
      <c r="H129" s="10"/>
      <c r="J129" s="15"/>
    </row>
    <row r="130" spans="1:10" ht="27" customHeight="1">
      <c r="A130" s="11" t="s">
        <v>199</v>
      </c>
      <c r="B130" s="50" t="s">
        <v>291</v>
      </c>
      <c r="C130" s="102" t="s">
        <v>110</v>
      </c>
      <c r="D130" s="101" t="s">
        <v>109</v>
      </c>
      <c r="E130" s="5" t="s">
        <v>41</v>
      </c>
      <c r="F130" s="5" t="s">
        <v>179</v>
      </c>
      <c r="G130" s="84">
        <v>8166231.29</v>
      </c>
      <c r="H130" s="10"/>
      <c r="J130" s="15"/>
    </row>
    <row r="131" spans="1:8" ht="34.5" customHeight="1">
      <c r="A131" s="11" t="s">
        <v>101</v>
      </c>
      <c r="B131" s="50" t="s">
        <v>291</v>
      </c>
      <c r="C131" s="102" t="s">
        <v>110</v>
      </c>
      <c r="D131" s="101" t="s">
        <v>109</v>
      </c>
      <c r="E131" s="5" t="s">
        <v>41</v>
      </c>
      <c r="F131" s="5" t="s">
        <v>100</v>
      </c>
      <c r="G131" s="84">
        <v>40821</v>
      </c>
      <c r="H131" s="10"/>
    </row>
    <row r="132" spans="1:8" ht="38.25">
      <c r="A132" s="11" t="s">
        <v>200</v>
      </c>
      <c r="B132" s="50" t="s">
        <v>291</v>
      </c>
      <c r="C132" s="102" t="s">
        <v>110</v>
      </c>
      <c r="D132" s="101" t="s">
        <v>109</v>
      </c>
      <c r="E132" s="5" t="s">
        <v>41</v>
      </c>
      <c r="F132" s="5" t="s">
        <v>201</v>
      </c>
      <c r="G132" s="84">
        <v>370000</v>
      </c>
      <c r="H132" s="10"/>
    </row>
    <row r="133" spans="1:10" ht="25.5">
      <c r="A133" s="31" t="s">
        <v>300</v>
      </c>
      <c r="B133" s="50" t="s">
        <v>291</v>
      </c>
      <c r="C133" s="102" t="s">
        <v>110</v>
      </c>
      <c r="D133" s="101" t="s">
        <v>109</v>
      </c>
      <c r="E133" s="5" t="s">
        <v>41</v>
      </c>
      <c r="F133" s="5" t="s">
        <v>191</v>
      </c>
      <c r="G133" s="84">
        <v>390990</v>
      </c>
      <c r="J133" s="16"/>
    </row>
    <row r="134" spans="1:7" ht="12.75">
      <c r="A134" s="11" t="s">
        <v>190</v>
      </c>
      <c r="B134" s="50" t="s">
        <v>291</v>
      </c>
      <c r="C134" s="102" t="s">
        <v>110</v>
      </c>
      <c r="D134" s="101" t="s">
        <v>109</v>
      </c>
      <c r="E134" s="5" t="s">
        <v>41</v>
      </c>
      <c r="F134" s="5" t="s">
        <v>193</v>
      </c>
      <c r="G134" s="84">
        <v>670000</v>
      </c>
    </row>
    <row r="135" spans="1:7" ht="16.5" customHeight="1">
      <c r="A135" s="11" t="s">
        <v>192</v>
      </c>
      <c r="B135" s="50" t="s">
        <v>291</v>
      </c>
      <c r="C135" s="102" t="s">
        <v>110</v>
      </c>
      <c r="D135" s="101" t="s">
        <v>109</v>
      </c>
      <c r="E135" s="5" t="s">
        <v>41</v>
      </c>
      <c r="F135" s="5" t="s">
        <v>194</v>
      </c>
      <c r="G135" s="84">
        <v>97779.51</v>
      </c>
    </row>
    <row r="136" spans="1:7" ht="20.25" customHeight="1">
      <c r="A136" s="11" t="s">
        <v>95</v>
      </c>
      <c r="B136" s="50" t="s">
        <v>291</v>
      </c>
      <c r="C136" s="102" t="s">
        <v>110</v>
      </c>
      <c r="D136" s="101" t="s">
        <v>109</v>
      </c>
      <c r="E136" s="5" t="s">
        <v>41</v>
      </c>
      <c r="F136" s="5" t="s">
        <v>94</v>
      </c>
      <c r="G136" s="84">
        <v>197300.49</v>
      </c>
    </row>
    <row r="137" spans="1:7" ht="51">
      <c r="A137" s="26" t="s">
        <v>261</v>
      </c>
      <c r="B137" s="50" t="s">
        <v>291</v>
      </c>
      <c r="C137" s="100" t="s">
        <v>110</v>
      </c>
      <c r="D137" s="108" t="s">
        <v>109</v>
      </c>
      <c r="E137" s="4" t="s">
        <v>301</v>
      </c>
      <c r="F137" s="4"/>
      <c r="G137" s="87">
        <f>G138+G139+G140+G141+G142+G143+G144</f>
        <v>41867380.44</v>
      </c>
    </row>
    <row r="138" spans="1:7" ht="12.75">
      <c r="A138" s="11" t="s">
        <v>48</v>
      </c>
      <c r="B138" s="50" t="s">
        <v>291</v>
      </c>
      <c r="C138" s="102" t="s">
        <v>110</v>
      </c>
      <c r="D138" s="101" t="s">
        <v>109</v>
      </c>
      <c r="E138" s="5" t="s">
        <v>301</v>
      </c>
      <c r="F138" s="5" t="s">
        <v>196</v>
      </c>
      <c r="G138" s="84">
        <v>29696360.44</v>
      </c>
    </row>
    <row r="139" spans="1:7" ht="25.5">
      <c r="A139" s="11" t="s">
        <v>198</v>
      </c>
      <c r="B139" s="50" t="s">
        <v>291</v>
      </c>
      <c r="C139" s="102" t="s">
        <v>110</v>
      </c>
      <c r="D139" s="101" t="s">
        <v>109</v>
      </c>
      <c r="E139" s="5" t="s">
        <v>301</v>
      </c>
      <c r="F139" s="5" t="s">
        <v>197</v>
      </c>
      <c r="G139" s="84">
        <v>662500</v>
      </c>
    </row>
    <row r="140" spans="1:7" ht="38.25">
      <c r="A140" s="11" t="s">
        <v>42</v>
      </c>
      <c r="B140" s="50" t="s">
        <v>291</v>
      </c>
      <c r="C140" s="102" t="s">
        <v>110</v>
      </c>
      <c r="D140" s="101" t="s">
        <v>109</v>
      </c>
      <c r="E140" s="5" t="s">
        <v>301</v>
      </c>
      <c r="F140" s="5" t="s">
        <v>28</v>
      </c>
      <c r="G140" s="84">
        <v>9234760</v>
      </c>
    </row>
    <row r="141" spans="1:7" ht="31.5" customHeight="1">
      <c r="A141" s="11" t="s">
        <v>199</v>
      </c>
      <c r="B141" s="50" t="s">
        <v>291</v>
      </c>
      <c r="C141" s="102" t="s">
        <v>110</v>
      </c>
      <c r="D141" s="101" t="s">
        <v>109</v>
      </c>
      <c r="E141" s="5" t="s">
        <v>301</v>
      </c>
      <c r="F141" s="5" t="s">
        <v>179</v>
      </c>
      <c r="G141" s="84">
        <v>501826</v>
      </c>
    </row>
    <row r="142" spans="1:7" ht="26.25" customHeight="1">
      <c r="A142" s="11" t="s">
        <v>101</v>
      </c>
      <c r="B142" s="50" t="s">
        <v>291</v>
      </c>
      <c r="C142" s="102" t="s">
        <v>110</v>
      </c>
      <c r="D142" s="101" t="s">
        <v>109</v>
      </c>
      <c r="E142" s="5" t="s">
        <v>301</v>
      </c>
      <c r="F142" s="5" t="s">
        <v>100</v>
      </c>
      <c r="G142" s="84">
        <v>112934</v>
      </c>
    </row>
    <row r="143" spans="1:7" ht="25.5" customHeight="1">
      <c r="A143" s="11" t="s">
        <v>200</v>
      </c>
      <c r="B143" s="50" t="s">
        <v>291</v>
      </c>
      <c r="C143" s="102" t="s">
        <v>110</v>
      </c>
      <c r="D143" s="101" t="s">
        <v>109</v>
      </c>
      <c r="E143" s="5" t="s">
        <v>301</v>
      </c>
      <c r="F143" s="5" t="s">
        <v>201</v>
      </c>
      <c r="G143" s="84">
        <v>1657000</v>
      </c>
    </row>
    <row r="144" spans="1:7" ht="18.75" customHeight="1">
      <c r="A144" s="11" t="s">
        <v>95</v>
      </c>
      <c r="B144" s="50" t="s">
        <v>291</v>
      </c>
      <c r="C144" s="102" t="s">
        <v>110</v>
      </c>
      <c r="D144" s="101" t="s">
        <v>109</v>
      </c>
      <c r="E144" s="5" t="s">
        <v>301</v>
      </c>
      <c r="F144" s="5" t="s">
        <v>94</v>
      </c>
      <c r="G144" s="84">
        <v>2000</v>
      </c>
    </row>
    <row r="145" spans="1:7" ht="76.5">
      <c r="A145" s="30" t="s">
        <v>264</v>
      </c>
      <c r="B145" s="50" t="s">
        <v>291</v>
      </c>
      <c r="C145" s="22" t="s">
        <v>110</v>
      </c>
      <c r="D145" s="4" t="s">
        <v>109</v>
      </c>
      <c r="E145" s="4" t="s">
        <v>43</v>
      </c>
      <c r="F145" s="4"/>
      <c r="G145" s="87">
        <f>G146+G147</f>
        <v>1034508.35</v>
      </c>
    </row>
    <row r="146" spans="1:7" ht="25.5">
      <c r="A146" s="12" t="s">
        <v>198</v>
      </c>
      <c r="B146" s="50" t="s">
        <v>291</v>
      </c>
      <c r="C146" s="6" t="s">
        <v>110</v>
      </c>
      <c r="D146" s="5" t="s">
        <v>109</v>
      </c>
      <c r="E146" s="5" t="s">
        <v>43</v>
      </c>
      <c r="F146" s="5" t="s">
        <v>197</v>
      </c>
      <c r="G146" s="84">
        <v>929068.35</v>
      </c>
    </row>
    <row r="147" spans="1:7" ht="12.75">
      <c r="A147" s="12" t="s">
        <v>176</v>
      </c>
      <c r="B147" s="50" t="s">
        <v>291</v>
      </c>
      <c r="C147" s="6" t="s">
        <v>110</v>
      </c>
      <c r="D147" s="5" t="s">
        <v>109</v>
      </c>
      <c r="E147" s="5" t="s">
        <v>43</v>
      </c>
      <c r="F147" s="5" t="s">
        <v>175</v>
      </c>
      <c r="G147" s="84">
        <v>105440</v>
      </c>
    </row>
    <row r="148" spans="1:7" ht="15" customHeight="1">
      <c r="A148" s="30" t="s">
        <v>265</v>
      </c>
      <c r="B148" s="50" t="s">
        <v>291</v>
      </c>
      <c r="C148" s="22" t="s">
        <v>110</v>
      </c>
      <c r="D148" s="4" t="s">
        <v>109</v>
      </c>
      <c r="E148" s="4" t="s">
        <v>44</v>
      </c>
      <c r="F148" s="4"/>
      <c r="G148" s="87">
        <f>SUM(G149:G151)</f>
        <v>650849.73</v>
      </c>
    </row>
    <row r="149" spans="1:7" ht="22.5" customHeight="1">
      <c r="A149" s="11" t="s">
        <v>47</v>
      </c>
      <c r="B149" s="50" t="s">
        <v>291</v>
      </c>
      <c r="C149" s="6" t="s">
        <v>110</v>
      </c>
      <c r="D149" s="5" t="s">
        <v>109</v>
      </c>
      <c r="E149" s="5" t="s">
        <v>44</v>
      </c>
      <c r="F149" s="5" t="s">
        <v>196</v>
      </c>
      <c r="G149" s="84">
        <v>148207.73</v>
      </c>
    </row>
    <row r="150" spans="1:7" ht="25.5" customHeight="1">
      <c r="A150" s="11" t="s">
        <v>42</v>
      </c>
      <c r="B150" s="50" t="s">
        <v>291</v>
      </c>
      <c r="C150" s="6" t="s">
        <v>110</v>
      </c>
      <c r="D150" s="5" t="s">
        <v>109</v>
      </c>
      <c r="E150" s="5" t="s">
        <v>44</v>
      </c>
      <c r="F150" s="5" t="s">
        <v>28</v>
      </c>
      <c r="G150" s="84">
        <v>65700</v>
      </c>
    </row>
    <row r="151" spans="1:7" ht="25.5" hidden="1">
      <c r="A151" s="11" t="s">
        <v>199</v>
      </c>
      <c r="B151" s="50" t="s">
        <v>291</v>
      </c>
      <c r="C151" s="6" t="s">
        <v>110</v>
      </c>
      <c r="D151" s="5" t="s">
        <v>109</v>
      </c>
      <c r="E151" s="5" t="s">
        <v>44</v>
      </c>
      <c r="F151" s="5" t="s">
        <v>179</v>
      </c>
      <c r="G151" s="84">
        <v>436942</v>
      </c>
    </row>
    <row r="152" spans="1:7" ht="27" customHeight="1" hidden="1">
      <c r="A152" s="30" t="s">
        <v>311</v>
      </c>
      <c r="B152" s="50" t="s">
        <v>291</v>
      </c>
      <c r="C152" s="22" t="s">
        <v>110</v>
      </c>
      <c r="D152" s="4" t="s">
        <v>109</v>
      </c>
      <c r="E152" s="4" t="s">
        <v>310</v>
      </c>
      <c r="F152" s="5"/>
      <c r="G152" s="116">
        <f>G153</f>
        <v>160000</v>
      </c>
    </row>
    <row r="153" spans="1:7" ht="36" customHeight="1" hidden="1">
      <c r="A153" s="11" t="s">
        <v>190</v>
      </c>
      <c r="B153" s="50" t="s">
        <v>291</v>
      </c>
      <c r="C153" s="6" t="s">
        <v>110</v>
      </c>
      <c r="D153" s="5" t="s">
        <v>109</v>
      </c>
      <c r="E153" s="5" t="s">
        <v>310</v>
      </c>
      <c r="F153" s="5" t="s">
        <v>193</v>
      </c>
      <c r="G153" s="117">
        <v>160000</v>
      </c>
    </row>
    <row r="154" spans="1:7" ht="25.5">
      <c r="A154" s="25" t="s">
        <v>313</v>
      </c>
      <c r="B154" s="50" t="s">
        <v>291</v>
      </c>
      <c r="C154" s="22" t="s">
        <v>110</v>
      </c>
      <c r="D154" s="4" t="s">
        <v>109</v>
      </c>
      <c r="E154" s="4" t="s">
        <v>312</v>
      </c>
      <c r="F154" s="5"/>
      <c r="G154" s="116">
        <f>G155+G156+G157+G158</f>
        <v>267374.9</v>
      </c>
    </row>
    <row r="155" spans="1:7" ht="20.25" customHeight="1">
      <c r="A155" s="11" t="s">
        <v>47</v>
      </c>
      <c r="B155" s="50" t="s">
        <v>291</v>
      </c>
      <c r="C155" s="6" t="s">
        <v>110</v>
      </c>
      <c r="D155" s="5" t="s">
        <v>109</v>
      </c>
      <c r="E155" s="5" t="s">
        <v>312</v>
      </c>
      <c r="F155" s="5" t="s">
        <v>196</v>
      </c>
      <c r="G155" s="117">
        <v>14750</v>
      </c>
    </row>
    <row r="156" spans="1:7" ht="37.5" customHeight="1">
      <c r="A156" s="11" t="s">
        <v>42</v>
      </c>
      <c r="B156" s="50" t="s">
        <v>291</v>
      </c>
      <c r="C156" s="6" t="s">
        <v>110</v>
      </c>
      <c r="D156" s="5" t="s">
        <v>109</v>
      </c>
      <c r="E156" s="5" t="s">
        <v>312</v>
      </c>
      <c r="F156" s="5" t="s">
        <v>28</v>
      </c>
      <c r="G156" s="117">
        <v>4454.5</v>
      </c>
    </row>
    <row r="157" spans="1:7" ht="25.5">
      <c r="A157" s="11" t="s">
        <v>199</v>
      </c>
      <c r="B157" s="50" t="s">
        <v>291</v>
      </c>
      <c r="C157" s="6" t="s">
        <v>110</v>
      </c>
      <c r="D157" s="5" t="s">
        <v>109</v>
      </c>
      <c r="E157" s="5" t="s">
        <v>312</v>
      </c>
      <c r="F157" s="5" t="s">
        <v>179</v>
      </c>
      <c r="G157" s="117">
        <v>238305.4</v>
      </c>
    </row>
    <row r="158" spans="1:7" ht="12.75">
      <c r="A158" s="11" t="s">
        <v>176</v>
      </c>
      <c r="B158" s="58" t="s">
        <v>291</v>
      </c>
      <c r="C158" s="6" t="s">
        <v>110</v>
      </c>
      <c r="D158" s="5" t="s">
        <v>109</v>
      </c>
      <c r="E158" s="5" t="s">
        <v>312</v>
      </c>
      <c r="F158" s="5" t="s">
        <v>175</v>
      </c>
      <c r="G158" s="117">
        <v>9865</v>
      </c>
    </row>
    <row r="159" spans="1:7" ht="38.25">
      <c r="A159" s="26" t="s">
        <v>315</v>
      </c>
      <c r="B159" s="50" t="s">
        <v>291</v>
      </c>
      <c r="C159" s="100" t="s">
        <v>110</v>
      </c>
      <c r="D159" s="108" t="s">
        <v>109</v>
      </c>
      <c r="E159" s="4" t="s">
        <v>342</v>
      </c>
      <c r="F159" s="112"/>
      <c r="G159" s="87">
        <f>G160+G161+G162</f>
        <v>123050.16</v>
      </c>
    </row>
    <row r="160" spans="1:7" ht="12.75">
      <c r="A160" s="11" t="s">
        <v>47</v>
      </c>
      <c r="B160" s="50" t="s">
        <v>291</v>
      </c>
      <c r="C160" s="6" t="s">
        <v>110</v>
      </c>
      <c r="D160" s="5" t="s">
        <v>109</v>
      </c>
      <c r="E160" s="5" t="s">
        <v>342</v>
      </c>
      <c r="F160" s="5" t="s">
        <v>196</v>
      </c>
      <c r="G160" s="84">
        <v>1638.88</v>
      </c>
    </row>
    <row r="161" spans="1:7" ht="25.5" customHeight="1">
      <c r="A161" s="11" t="s">
        <v>42</v>
      </c>
      <c r="B161" s="50" t="s">
        <v>291</v>
      </c>
      <c r="C161" s="6" t="s">
        <v>110</v>
      </c>
      <c r="D161" s="5" t="s">
        <v>109</v>
      </c>
      <c r="E161" s="5" t="s">
        <v>342</v>
      </c>
      <c r="F161" s="5" t="s">
        <v>28</v>
      </c>
      <c r="G161" s="84">
        <v>494.95</v>
      </c>
    </row>
    <row r="162" spans="1:7" ht="23.25" customHeight="1">
      <c r="A162" s="11" t="s">
        <v>199</v>
      </c>
      <c r="B162" s="50" t="s">
        <v>291</v>
      </c>
      <c r="C162" s="6" t="s">
        <v>110</v>
      </c>
      <c r="D162" s="5" t="s">
        <v>109</v>
      </c>
      <c r="E162" s="5" t="s">
        <v>342</v>
      </c>
      <c r="F162" s="5" t="s">
        <v>179</v>
      </c>
      <c r="G162" s="84">
        <v>120916.33</v>
      </c>
    </row>
    <row r="163" spans="1:7" ht="13.5" customHeight="1">
      <c r="A163" s="152" t="s">
        <v>131</v>
      </c>
      <c r="B163" s="147" t="s">
        <v>291</v>
      </c>
      <c r="C163" s="153" t="s">
        <v>110</v>
      </c>
      <c r="D163" s="153" t="s">
        <v>116</v>
      </c>
      <c r="E163" s="154"/>
      <c r="F163" s="153"/>
      <c r="G163" s="155">
        <f>G164+G166+G176+G179+G188+G192+G196+G201+G206+G209+G211+G213</f>
        <v>177684512.89</v>
      </c>
    </row>
    <row r="164" spans="1:7" ht="12.75">
      <c r="A164" s="37" t="s">
        <v>225</v>
      </c>
      <c r="B164" s="50" t="s">
        <v>291</v>
      </c>
      <c r="C164" s="111" t="s">
        <v>110</v>
      </c>
      <c r="D164" s="112" t="s">
        <v>116</v>
      </c>
      <c r="E164" s="89" t="s">
        <v>45</v>
      </c>
      <c r="F164" s="89"/>
      <c r="G164" s="125">
        <f>G165</f>
        <v>2549786.98</v>
      </c>
    </row>
    <row r="165" spans="1:7" ht="25.5">
      <c r="A165" s="11" t="s">
        <v>199</v>
      </c>
      <c r="B165" s="50" t="s">
        <v>291</v>
      </c>
      <c r="C165" s="102" t="s">
        <v>110</v>
      </c>
      <c r="D165" s="101" t="s">
        <v>116</v>
      </c>
      <c r="E165" s="5" t="s">
        <v>45</v>
      </c>
      <c r="F165" s="5" t="s">
        <v>179</v>
      </c>
      <c r="G165" s="99">
        <v>2549786.98</v>
      </c>
    </row>
    <row r="166" spans="1:8" ht="15.75" customHeight="1">
      <c r="A166" s="36" t="s">
        <v>226</v>
      </c>
      <c r="B166" s="50" t="s">
        <v>291</v>
      </c>
      <c r="C166" s="111" t="s">
        <v>110</v>
      </c>
      <c r="D166" s="112" t="s">
        <v>116</v>
      </c>
      <c r="E166" s="89" t="s">
        <v>46</v>
      </c>
      <c r="F166" s="112"/>
      <c r="G166" s="125">
        <f>SUM(G167:G175)</f>
        <v>54782009.51</v>
      </c>
      <c r="H166" s="10"/>
    </row>
    <row r="167" spans="1:10" ht="23.25" customHeight="1">
      <c r="A167" s="11" t="s">
        <v>47</v>
      </c>
      <c r="B167" s="50" t="s">
        <v>291</v>
      </c>
      <c r="C167" s="102" t="s">
        <v>110</v>
      </c>
      <c r="D167" s="101" t="s">
        <v>116</v>
      </c>
      <c r="E167" s="5" t="s">
        <v>46</v>
      </c>
      <c r="F167" s="5" t="s">
        <v>196</v>
      </c>
      <c r="G167" s="99">
        <v>7871500</v>
      </c>
      <c r="H167" s="10"/>
      <c r="J167" s="15"/>
    </row>
    <row r="168" spans="1:10" ht="25.5">
      <c r="A168" s="11" t="s">
        <v>198</v>
      </c>
      <c r="B168" s="50" t="s">
        <v>291</v>
      </c>
      <c r="C168" s="102" t="s">
        <v>110</v>
      </c>
      <c r="D168" s="101" t="s">
        <v>116</v>
      </c>
      <c r="E168" s="5" t="s">
        <v>46</v>
      </c>
      <c r="F168" s="5" t="s">
        <v>197</v>
      </c>
      <c r="G168" s="99">
        <v>151480</v>
      </c>
      <c r="H168" s="10"/>
      <c r="J168" s="15"/>
    </row>
    <row r="169" spans="1:8" ht="38.25">
      <c r="A169" s="11" t="s">
        <v>42</v>
      </c>
      <c r="B169" s="50" t="s">
        <v>291</v>
      </c>
      <c r="C169" s="102" t="s">
        <v>110</v>
      </c>
      <c r="D169" s="101" t="s">
        <v>116</v>
      </c>
      <c r="E169" s="5" t="s">
        <v>46</v>
      </c>
      <c r="F169" s="5" t="s">
        <v>28</v>
      </c>
      <c r="G169" s="99">
        <v>2234550</v>
      </c>
      <c r="H169" s="10"/>
    </row>
    <row r="170" spans="1:8" ht="25.5">
      <c r="A170" s="11" t="s">
        <v>199</v>
      </c>
      <c r="B170" s="50" t="s">
        <v>291</v>
      </c>
      <c r="C170" s="102" t="s">
        <v>110</v>
      </c>
      <c r="D170" s="101" t="s">
        <v>116</v>
      </c>
      <c r="E170" s="5" t="s">
        <v>46</v>
      </c>
      <c r="F170" s="5" t="s">
        <v>179</v>
      </c>
      <c r="G170" s="99">
        <v>24092796.35</v>
      </c>
      <c r="H170" s="10"/>
    </row>
    <row r="171" spans="1:10" ht="25.5" customHeight="1">
      <c r="A171" s="11" t="s">
        <v>200</v>
      </c>
      <c r="B171" s="50" t="s">
        <v>291</v>
      </c>
      <c r="C171" s="102" t="s">
        <v>110</v>
      </c>
      <c r="D171" s="101" t="s">
        <v>116</v>
      </c>
      <c r="E171" s="5" t="s">
        <v>46</v>
      </c>
      <c r="F171" s="5" t="s">
        <v>201</v>
      </c>
      <c r="G171" s="99">
        <v>18651000</v>
      </c>
      <c r="J171" s="16"/>
    </row>
    <row r="172" spans="1:7" ht="25.5">
      <c r="A172" s="31" t="s">
        <v>300</v>
      </c>
      <c r="B172" s="50" t="s">
        <v>291</v>
      </c>
      <c r="C172" s="102" t="s">
        <v>110</v>
      </c>
      <c r="D172" s="101" t="s">
        <v>116</v>
      </c>
      <c r="E172" s="5" t="s">
        <v>46</v>
      </c>
      <c r="F172" s="5" t="s">
        <v>191</v>
      </c>
      <c r="G172" s="99">
        <v>232940.64</v>
      </c>
    </row>
    <row r="173" spans="1:7" ht="12.75">
      <c r="A173" s="11" t="s">
        <v>190</v>
      </c>
      <c r="B173" s="50" t="s">
        <v>291</v>
      </c>
      <c r="C173" s="102" t="s">
        <v>110</v>
      </c>
      <c r="D173" s="101" t="s">
        <v>116</v>
      </c>
      <c r="E173" s="5" t="s">
        <v>46</v>
      </c>
      <c r="F173" s="5" t="s">
        <v>193</v>
      </c>
      <c r="G173" s="99">
        <v>952534.3</v>
      </c>
    </row>
    <row r="174" spans="1:7" ht="12.75">
      <c r="A174" s="11" t="s">
        <v>192</v>
      </c>
      <c r="B174" s="50" t="s">
        <v>291</v>
      </c>
      <c r="C174" s="102" t="s">
        <v>110</v>
      </c>
      <c r="D174" s="101" t="s">
        <v>116</v>
      </c>
      <c r="E174" s="5" t="s">
        <v>46</v>
      </c>
      <c r="F174" s="5" t="s">
        <v>194</v>
      </c>
      <c r="G174" s="99">
        <v>123665</v>
      </c>
    </row>
    <row r="175" spans="1:7" ht="12.75">
      <c r="A175" s="11" t="s">
        <v>95</v>
      </c>
      <c r="B175" s="50" t="s">
        <v>291</v>
      </c>
      <c r="C175" s="102" t="s">
        <v>110</v>
      </c>
      <c r="D175" s="101" t="s">
        <v>116</v>
      </c>
      <c r="E175" s="5" t="s">
        <v>46</v>
      </c>
      <c r="F175" s="5" t="s">
        <v>94</v>
      </c>
      <c r="G175" s="99">
        <v>471543.22</v>
      </c>
    </row>
    <row r="176" spans="1:7" ht="27.75" customHeight="1">
      <c r="A176" s="30" t="s">
        <v>264</v>
      </c>
      <c r="B176" s="50" t="s">
        <v>291</v>
      </c>
      <c r="C176" s="22" t="s">
        <v>110</v>
      </c>
      <c r="D176" s="4" t="s">
        <v>116</v>
      </c>
      <c r="E176" s="4" t="s">
        <v>102</v>
      </c>
      <c r="F176" s="4"/>
      <c r="G176" s="98">
        <f>G177+G178</f>
        <v>4200491.65</v>
      </c>
    </row>
    <row r="177" spans="1:7" ht="15.75" customHeight="1">
      <c r="A177" s="12" t="s">
        <v>198</v>
      </c>
      <c r="B177" s="50" t="s">
        <v>291</v>
      </c>
      <c r="C177" s="6" t="s">
        <v>110</v>
      </c>
      <c r="D177" s="5" t="s">
        <v>116</v>
      </c>
      <c r="E177" s="5" t="s">
        <v>102</v>
      </c>
      <c r="F177" s="5" t="s">
        <v>197</v>
      </c>
      <c r="G177" s="84">
        <v>2696131.65</v>
      </c>
    </row>
    <row r="178" spans="1:7" ht="21" customHeight="1">
      <c r="A178" s="12" t="s">
        <v>176</v>
      </c>
      <c r="B178" s="50" t="s">
        <v>291</v>
      </c>
      <c r="C178" s="6" t="s">
        <v>110</v>
      </c>
      <c r="D178" s="5" t="s">
        <v>116</v>
      </c>
      <c r="E178" s="5" t="s">
        <v>102</v>
      </c>
      <c r="F178" s="5" t="s">
        <v>175</v>
      </c>
      <c r="G178" s="84">
        <v>1504360</v>
      </c>
    </row>
    <row r="179" spans="1:7" ht="77.25" customHeight="1">
      <c r="A179" s="26" t="s">
        <v>1</v>
      </c>
      <c r="B179" s="50" t="s">
        <v>291</v>
      </c>
      <c r="C179" s="100" t="s">
        <v>110</v>
      </c>
      <c r="D179" s="108" t="s">
        <v>116</v>
      </c>
      <c r="E179" s="4" t="s">
        <v>302</v>
      </c>
      <c r="F179" s="108"/>
      <c r="G179" s="87">
        <f>G180+G181+G182+G183+G184+G185+G186+G187</f>
        <v>109867619.55999999</v>
      </c>
    </row>
    <row r="180" spans="1:7" ht="21" customHeight="1">
      <c r="A180" s="11" t="s">
        <v>48</v>
      </c>
      <c r="B180" s="50" t="s">
        <v>291</v>
      </c>
      <c r="C180" s="6" t="s">
        <v>110</v>
      </c>
      <c r="D180" s="5" t="s">
        <v>116</v>
      </c>
      <c r="E180" s="5" t="s">
        <v>302</v>
      </c>
      <c r="F180" s="5" t="s">
        <v>196</v>
      </c>
      <c r="G180" s="84">
        <v>41694626.51</v>
      </c>
    </row>
    <row r="181" spans="1:7" ht="35.25" customHeight="1">
      <c r="A181" s="11" t="s">
        <v>198</v>
      </c>
      <c r="B181" s="50" t="s">
        <v>291</v>
      </c>
      <c r="C181" s="6" t="s">
        <v>110</v>
      </c>
      <c r="D181" s="5" t="s">
        <v>116</v>
      </c>
      <c r="E181" s="5" t="s">
        <v>302</v>
      </c>
      <c r="F181" s="5" t="s">
        <v>197</v>
      </c>
      <c r="G181" s="84">
        <v>520799.56</v>
      </c>
    </row>
    <row r="182" spans="1:7" ht="38.25">
      <c r="A182" s="11" t="s">
        <v>42</v>
      </c>
      <c r="B182" s="50" t="s">
        <v>291</v>
      </c>
      <c r="C182" s="6" t="s">
        <v>110</v>
      </c>
      <c r="D182" s="5" t="s">
        <v>116</v>
      </c>
      <c r="E182" s="5" t="s">
        <v>302</v>
      </c>
      <c r="F182" s="5" t="s">
        <v>28</v>
      </c>
      <c r="G182" s="84">
        <v>12625147</v>
      </c>
    </row>
    <row r="183" spans="1:7" ht="31.5" customHeight="1">
      <c r="A183" s="11" t="s">
        <v>199</v>
      </c>
      <c r="B183" s="50" t="s">
        <v>291</v>
      </c>
      <c r="C183" s="6" t="s">
        <v>110</v>
      </c>
      <c r="D183" s="5" t="s">
        <v>116</v>
      </c>
      <c r="E183" s="5" t="s">
        <v>302</v>
      </c>
      <c r="F183" s="5" t="s">
        <v>179</v>
      </c>
      <c r="G183" s="84">
        <v>1664364</v>
      </c>
    </row>
    <row r="184" spans="1:7" ht="24" customHeight="1">
      <c r="A184" s="11" t="s">
        <v>101</v>
      </c>
      <c r="B184" s="50" t="s">
        <v>291</v>
      </c>
      <c r="C184" s="6" t="s">
        <v>110</v>
      </c>
      <c r="D184" s="5" t="s">
        <v>116</v>
      </c>
      <c r="E184" s="5" t="s">
        <v>302</v>
      </c>
      <c r="F184" s="5" t="s">
        <v>100</v>
      </c>
      <c r="G184" s="84">
        <v>40000</v>
      </c>
    </row>
    <row r="185" spans="1:7" ht="43.5" customHeight="1">
      <c r="A185" s="11" t="s">
        <v>200</v>
      </c>
      <c r="B185" s="50" t="s">
        <v>291</v>
      </c>
      <c r="C185" s="6" t="s">
        <v>110</v>
      </c>
      <c r="D185" s="5" t="s">
        <v>116</v>
      </c>
      <c r="E185" s="5" t="s">
        <v>302</v>
      </c>
      <c r="F185" s="5" t="s">
        <v>201</v>
      </c>
      <c r="G185" s="84">
        <v>53286000</v>
      </c>
    </row>
    <row r="186" spans="1:7" ht="20.25" customHeight="1">
      <c r="A186" s="11" t="s">
        <v>192</v>
      </c>
      <c r="B186" s="50" t="s">
        <v>291</v>
      </c>
      <c r="C186" s="6" t="s">
        <v>110</v>
      </c>
      <c r="D186" s="5" t="s">
        <v>116</v>
      </c>
      <c r="E186" s="5" t="s">
        <v>302</v>
      </c>
      <c r="F186" s="5" t="s">
        <v>194</v>
      </c>
      <c r="G186" s="84">
        <v>36000</v>
      </c>
    </row>
    <row r="187" spans="1:7" ht="12.75">
      <c r="A187" s="11" t="s">
        <v>95</v>
      </c>
      <c r="B187" s="50" t="s">
        <v>291</v>
      </c>
      <c r="C187" s="6" t="s">
        <v>110</v>
      </c>
      <c r="D187" s="5" t="s">
        <v>116</v>
      </c>
      <c r="E187" s="5" t="s">
        <v>302</v>
      </c>
      <c r="F187" s="5" t="s">
        <v>94</v>
      </c>
      <c r="G187" s="84">
        <v>682.49</v>
      </c>
    </row>
    <row r="188" spans="1:7" ht="41.25" customHeight="1">
      <c r="A188" s="30" t="s">
        <v>265</v>
      </c>
      <c r="B188" s="50" t="s">
        <v>291</v>
      </c>
      <c r="C188" s="22" t="s">
        <v>110</v>
      </c>
      <c r="D188" s="4" t="s">
        <v>116</v>
      </c>
      <c r="E188" s="4" t="s">
        <v>50</v>
      </c>
      <c r="F188" s="4"/>
      <c r="G188" s="87">
        <f>SUM(G190:G191)+G189</f>
        <v>50150.27</v>
      </c>
    </row>
    <row r="189" spans="1:7" ht="35.25" customHeight="1">
      <c r="A189" s="11" t="s">
        <v>42</v>
      </c>
      <c r="B189" s="50" t="s">
        <v>291</v>
      </c>
      <c r="C189" s="6" t="s">
        <v>110</v>
      </c>
      <c r="D189" s="5" t="s">
        <v>116</v>
      </c>
      <c r="E189" s="5" t="s">
        <v>50</v>
      </c>
      <c r="F189" s="5" t="s">
        <v>28</v>
      </c>
      <c r="G189" s="84">
        <v>1038.27</v>
      </c>
    </row>
    <row r="190" spans="1:7" ht="24.75" customHeight="1">
      <c r="A190" s="11" t="s">
        <v>199</v>
      </c>
      <c r="B190" s="50" t="s">
        <v>291</v>
      </c>
      <c r="C190" s="6" t="s">
        <v>110</v>
      </c>
      <c r="D190" s="5" t="s">
        <v>116</v>
      </c>
      <c r="E190" s="5" t="s">
        <v>50</v>
      </c>
      <c r="F190" s="5" t="s">
        <v>179</v>
      </c>
      <c r="G190" s="84">
        <v>25112</v>
      </c>
    </row>
    <row r="191" spans="1:7" ht="18" customHeight="1">
      <c r="A191" s="69" t="s">
        <v>176</v>
      </c>
      <c r="B191" s="58" t="s">
        <v>291</v>
      </c>
      <c r="C191" s="6" t="s">
        <v>110</v>
      </c>
      <c r="D191" s="5" t="s">
        <v>116</v>
      </c>
      <c r="E191" s="5" t="s">
        <v>50</v>
      </c>
      <c r="F191" s="5" t="s">
        <v>175</v>
      </c>
      <c r="G191" s="84">
        <v>24000</v>
      </c>
    </row>
    <row r="192" spans="1:7" ht="39.75" customHeight="1">
      <c r="A192" s="30" t="s">
        <v>218</v>
      </c>
      <c r="B192" s="50" t="s">
        <v>291</v>
      </c>
      <c r="C192" s="22" t="s">
        <v>110</v>
      </c>
      <c r="D192" s="4" t="s">
        <v>116</v>
      </c>
      <c r="E192" s="4" t="s">
        <v>316</v>
      </c>
      <c r="F192" s="5"/>
      <c r="G192" s="87">
        <f>G193+G194+G195</f>
        <v>877300</v>
      </c>
    </row>
    <row r="193" spans="1:7" ht="28.5" customHeight="1">
      <c r="A193" s="12" t="s">
        <v>318</v>
      </c>
      <c r="B193" s="50" t="s">
        <v>291</v>
      </c>
      <c r="C193" s="6" t="s">
        <v>110</v>
      </c>
      <c r="D193" s="5" t="s">
        <v>116</v>
      </c>
      <c r="E193" s="5" t="s">
        <v>316</v>
      </c>
      <c r="F193" s="5" t="s">
        <v>317</v>
      </c>
      <c r="G193" s="84">
        <v>19432</v>
      </c>
    </row>
    <row r="194" spans="1:7" ht="24" customHeight="1">
      <c r="A194" s="11" t="s">
        <v>199</v>
      </c>
      <c r="B194" s="50" t="s">
        <v>291</v>
      </c>
      <c r="C194" s="6" t="s">
        <v>110</v>
      </c>
      <c r="D194" s="5" t="s">
        <v>116</v>
      </c>
      <c r="E194" s="5" t="s">
        <v>316</v>
      </c>
      <c r="F194" s="5" t="s">
        <v>179</v>
      </c>
      <c r="G194" s="84">
        <v>501868</v>
      </c>
    </row>
    <row r="195" spans="1:7" ht="15.75" customHeight="1">
      <c r="A195" s="12" t="s">
        <v>176</v>
      </c>
      <c r="B195" s="58" t="s">
        <v>291</v>
      </c>
      <c r="C195" s="6" t="s">
        <v>110</v>
      </c>
      <c r="D195" s="5" t="s">
        <v>116</v>
      </c>
      <c r="E195" s="5" t="s">
        <v>316</v>
      </c>
      <c r="F195" s="5" t="s">
        <v>175</v>
      </c>
      <c r="G195" s="84">
        <v>356000</v>
      </c>
    </row>
    <row r="196" spans="1:7" ht="25.5" customHeight="1">
      <c r="A196" s="26" t="s">
        <v>321</v>
      </c>
      <c r="B196" s="50" t="s">
        <v>291</v>
      </c>
      <c r="C196" s="100" t="s">
        <v>110</v>
      </c>
      <c r="D196" s="108" t="s">
        <v>116</v>
      </c>
      <c r="E196" s="4" t="s">
        <v>320</v>
      </c>
      <c r="F196" s="5"/>
      <c r="G196" s="87">
        <f>G197+G198+G199+G200</f>
        <v>3388625.1</v>
      </c>
    </row>
    <row r="197" spans="1:7" ht="23.25" customHeight="1">
      <c r="A197" s="11" t="s">
        <v>48</v>
      </c>
      <c r="B197" s="50" t="s">
        <v>291</v>
      </c>
      <c r="C197" s="102" t="s">
        <v>110</v>
      </c>
      <c r="D197" s="101" t="s">
        <v>116</v>
      </c>
      <c r="E197" s="5" t="s">
        <v>320</v>
      </c>
      <c r="F197" s="5" t="s">
        <v>196</v>
      </c>
      <c r="G197" s="84">
        <v>88500</v>
      </c>
    </row>
    <row r="198" spans="1:7" ht="36.75" customHeight="1">
      <c r="A198" s="11" t="s">
        <v>42</v>
      </c>
      <c r="B198" s="50" t="s">
        <v>291</v>
      </c>
      <c r="C198" s="102" t="s">
        <v>110</v>
      </c>
      <c r="D198" s="101" t="s">
        <v>116</v>
      </c>
      <c r="E198" s="5" t="s">
        <v>320</v>
      </c>
      <c r="F198" s="5" t="s">
        <v>28</v>
      </c>
      <c r="G198" s="84">
        <v>27091</v>
      </c>
    </row>
    <row r="199" spans="1:7" ht="30" customHeight="1">
      <c r="A199" s="11" t="s">
        <v>199</v>
      </c>
      <c r="B199" s="50" t="s">
        <v>291</v>
      </c>
      <c r="C199" s="102" t="s">
        <v>110</v>
      </c>
      <c r="D199" s="101" t="s">
        <v>116</v>
      </c>
      <c r="E199" s="5" t="s">
        <v>320</v>
      </c>
      <c r="F199" s="5" t="s">
        <v>179</v>
      </c>
      <c r="G199" s="84">
        <v>2219093.6</v>
      </c>
    </row>
    <row r="200" spans="1:7" ht="18.75" customHeight="1">
      <c r="A200" s="12" t="s">
        <v>176</v>
      </c>
      <c r="B200" s="58" t="s">
        <v>291</v>
      </c>
      <c r="C200" s="102" t="s">
        <v>110</v>
      </c>
      <c r="D200" s="101" t="s">
        <v>116</v>
      </c>
      <c r="E200" s="5" t="s">
        <v>320</v>
      </c>
      <c r="F200" s="5" t="s">
        <v>175</v>
      </c>
      <c r="G200" s="84">
        <v>1053940.5</v>
      </c>
    </row>
    <row r="201" spans="1:7" ht="39" customHeight="1">
      <c r="A201" s="26" t="s">
        <v>315</v>
      </c>
      <c r="B201" s="50" t="s">
        <v>291</v>
      </c>
      <c r="C201" s="100" t="s">
        <v>110</v>
      </c>
      <c r="D201" s="108" t="s">
        <v>116</v>
      </c>
      <c r="E201" s="4" t="s">
        <v>314</v>
      </c>
      <c r="F201" s="112"/>
      <c r="G201" s="87">
        <f>G204+G205+G202+G203</f>
        <v>608529.8200000001</v>
      </c>
    </row>
    <row r="202" spans="1:7" ht="12.75">
      <c r="A202" s="11" t="s">
        <v>47</v>
      </c>
      <c r="B202" s="50" t="s">
        <v>291</v>
      </c>
      <c r="C202" s="6" t="s">
        <v>110</v>
      </c>
      <c r="D202" s="5" t="s">
        <v>116</v>
      </c>
      <c r="E202" s="5" t="s">
        <v>314</v>
      </c>
      <c r="F202" s="5" t="s">
        <v>196</v>
      </c>
      <c r="G202" s="84">
        <v>9864.29</v>
      </c>
    </row>
    <row r="203" spans="1:7" ht="38.25">
      <c r="A203" s="11" t="s">
        <v>42</v>
      </c>
      <c r="B203" s="50" t="s">
        <v>291</v>
      </c>
      <c r="C203" s="6" t="s">
        <v>110</v>
      </c>
      <c r="D203" s="5" t="s">
        <v>116</v>
      </c>
      <c r="E203" s="5" t="s">
        <v>314</v>
      </c>
      <c r="F203" s="5" t="s">
        <v>28</v>
      </c>
      <c r="G203" s="84">
        <v>2979.05</v>
      </c>
    </row>
    <row r="204" spans="1:7" ht="12" customHeight="1">
      <c r="A204" s="11" t="s">
        <v>199</v>
      </c>
      <c r="B204" s="50" t="s">
        <v>291</v>
      </c>
      <c r="C204" s="6" t="s">
        <v>110</v>
      </c>
      <c r="D204" s="5" t="s">
        <v>116</v>
      </c>
      <c r="E204" s="5" t="s">
        <v>314</v>
      </c>
      <c r="F204" s="5" t="s">
        <v>179</v>
      </c>
      <c r="G204" s="84">
        <v>477484.65</v>
      </c>
    </row>
    <row r="205" spans="1:7" ht="18" customHeight="1">
      <c r="A205" s="12" t="s">
        <v>176</v>
      </c>
      <c r="B205" s="50" t="s">
        <v>291</v>
      </c>
      <c r="C205" s="6" t="s">
        <v>110</v>
      </c>
      <c r="D205" s="5" t="s">
        <v>116</v>
      </c>
      <c r="E205" s="5" t="s">
        <v>314</v>
      </c>
      <c r="F205" s="5" t="s">
        <v>175</v>
      </c>
      <c r="G205" s="84">
        <v>118201.83</v>
      </c>
    </row>
    <row r="206" spans="1:7" ht="52.5" customHeight="1">
      <c r="A206" s="30" t="s">
        <v>311</v>
      </c>
      <c r="B206" s="50" t="s">
        <v>291</v>
      </c>
      <c r="C206" s="22" t="s">
        <v>110</v>
      </c>
      <c r="D206" s="4" t="s">
        <v>116</v>
      </c>
      <c r="E206" s="4" t="s">
        <v>322</v>
      </c>
      <c r="F206" s="5"/>
      <c r="G206" s="167">
        <f>G207+G208</f>
        <v>309000</v>
      </c>
    </row>
    <row r="207" spans="1:7" ht="16.5" customHeight="1">
      <c r="A207" s="12" t="s">
        <v>176</v>
      </c>
      <c r="B207" s="66" t="s">
        <v>291</v>
      </c>
      <c r="C207" s="6" t="s">
        <v>110</v>
      </c>
      <c r="D207" s="5" t="s">
        <v>116</v>
      </c>
      <c r="E207" s="5" t="s">
        <v>322</v>
      </c>
      <c r="F207" s="5" t="s">
        <v>175</v>
      </c>
      <c r="G207" s="117">
        <v>135603</v>
      </c>
    </row>
    <row r="208" spans="1:7" ht="19.5" customHeight="1">
      <c r="A208" s="11" t="s">
        <v>190</v>
      </c>
      <c r="B208" s="68" t="s">
        <v>291</v>
      </c>
      <c r="C208" s="6" t="s">
        <v>110</v>
      </c>
      <c r="D208" s="5" t="s">
        <v>116</v>
      </c>
      <c r="E208" s="5" t="s">
        <v>322</v>
      </c>
      <c r="F208" s="5" t="s">
        <v>193</v>
      </c>
      <c r="G208" s="117">
        <v>173397</v>
      </c>
    </row>
    <row r="209" spans="1:7" ht="57" customHeight="1">
      <c r="A209" s="65" t="s">
        <v>328</v>
      </c>
      <c r="B209" s="66" t="s">
        <v>291</v>
      </c>
      <c r="C209" s="22" t="s">
        <v>110</v>
      </c>
      <c r="D209" s="4" t="s">
        <v>116</v>
      </c>
      <c r="E209" s="4" t="s">
        <v>341</v>
      </c>
      <c r="F209" s="4"/>
      <c r="G209" s="98">
        <f>G210</f>
        <v>735000</v>
      </c>
    </row>
    <row r="210" spans="1:7" ht="23.25" customHeight="1">
      <c r="A210" s="67" t="s">
        <v>199</v>
      </c>
      <c r="B210" s="68" t="s">
        <v>291</v>
      </c>
      <c r="C210" s="6" t="s">
        <v>110</v>
      </c>
      <c r="D210" s="5" t="s">
        <v>116</v>
      </c>
      <c r="E210" s="5" t="s">
        <v>341</v>
      </c>
      <c r="F210" s="5" t="s">
        <v>179</v>
      </c>
      <c r="G210" s="99">
        <v>735000</v>
      </c>
    </row>
    <row r="211" spans="1:7" ht="49.5" customHeight="1">
      <c r="A211" s="65" t="s">
        <v>343</v>
      </c>
      <c r="B211" s="66" t="s">
        <v>291</v>
      </c>
      <c r="C211" s="22" t="s">
        <v>110</v>
      </c>
      <c r="D211" s="4" t="s">
        <v>116</v>
      </c>
      <c r="E211" s="4" t="s">
        <v>341</v>
      </c>
      <c r="F211" s="4"/>
      <c r="G211" s="98">
        <f>G212</f>
        <v>315000</v>
      </c>
    </row>
    <row r="212" spans="1:7" ht="27.75" customHeight="1">
      <c r="A212" s="67" t="s">
        <v>199</v>
      </c>
      <c r="B212" s="68" t="s">
        <v>291</v>
      </c>
      <c r="C212" s="6" t="s">
        <v>110</v>
      </c>
      <c r="D212" s="5" t="s">
        <v>116</v>
      </c>
      <c r="E212" s="5" t="s">
        <v>341</v>
      </c>
      <c r="F212" s="5" t="s">
        <v>179</v>
      </c>
      <c r="G212" s="99">
        <v>315000</v>
      </c>
    </row>
    <row r="213" spans="1:7" ht="62.25" customHeight="1">
      <c r="A213" s="65" t="s">
        <v>347</v>
      </c>
      <c r="B213" s="50" t="s">
        <v>291</v>
      </c>
      <c r="C213" s="22" t="s">
        <v>110</v>
      </c>
      <c r="D213" s="4" t="s">
        <v>116</v>
      </c>
      <c r="E213" s="4" t="s">
        <v>329</v>
      </c>
      <c r="F213" s="4"/>
      <c r="G213" s="98">
        <f>G214</f>
        <v>1000</v>
      </c>
    </row>
    <row r="214" spans="1:7" ht="26.25" customHeight="1">
      <c r="A214" s="67" t="s">
        <v>199</v>
      </c>
      <c r="B214" s="58" t="s">
        <v>291</v>
      </c>
      <c r="C214" s="6" t="s">
        <v>110</v>
      </c>
      <c r="D214" s="5" t="s">
        <v>116</v>
      </c>
      <c r="E214" s="5" t="s">
        <v>329</v>
      </c>
      <c r="F214" s="5" t="s">
        <v>179</v>
      </c>
      <c r="G214" s="99">
        <v>1000</v>
      </c>
    </row>
    <row r="215" spans="1:7" ht="16.5" customHeight="1">
      <c r="A215" s="34" t="s">
        <v>284</v>
      </c>
      <c r="B215" s="50" t="s">
        <v>291</v>
      </c>
      <c r="C215" s="23" t="s">
        <v>110</v>
      </c>
      <c r="D215" s="74" t="s">
        <v>118</v>
      </c>
      <c r="E215" s="86"/>
      <c r="F215" s="112"/>
      <c r="G215" s="118">
        <f>G218+G217</f>
        <v>20032587.55</v>
      </c>
    </row>
    <row r="216" spans="1:7" ht="16.5" customHeight="1">
      <c r="A216" s="59" t="s">
        <v>319</v>
      </c>
      <c r="B216" s="50" t="s">
        <v>291</v>
      </c>
      <c r="C216" s="100" t="s">
        <v>110</v>
      </c>
      <c r="D216" s="108" t="s">
        <v>118</v>
      </c>
      <c r="E216" s="4" t="s">
        <v>102</v>
      </c>
      <c r="F216" s="112"/>
      <c r="G216" s="119">
        <v>40000</v>
      </c>
    </row>
    <row r="217" spans="1:7" ht="17.25" customHeight="1">
      <c r="A217" s="69" t="s">
        <v>176</v>
      </c>
      <c r="B217" s="50" t="s">
        <v>291</v>
      </c>
      <c r="C217" s="102" t="s">
        <v>110</v>
      </c>
      <c r="D217" s="101" t="s">
        <v>118</v>
      </c>
      <c r="E217" s="5" t="s">
        <v>102</v>
      </c>
      <c r="F217" s="101" t="s">
        <v>175</v>
      </c>
      <c r="G217" s="120">
        <v>40000</v>
      </c>
    </row>
    <row r="218" spans="1:7" ht="27" customHeight="1">
      <c r="A218" s="30" t="s">
        <v>227</v>
      </c>
      <c r="B218" s="50" t="s">
        <v>291</v>
      </c>
      <c r="C218" s="100" t="s">
        <v>110</v>
      </c>
      <c r="D218" s="108" t="s">
        <v>118</v>
      </c>
      <c r="E218" s="4" t="s">
        <v>49</v>
      </c>
      <c r="F218" s="101"/>
      <c r="G218" s="119">
        <f>G219</f>
        <v>19992587.55</v>
      </c>
    </row>
    <row r="219" spans="1:7" ht="41.25" customHeight="1">
      <c r="A219" s="11" t="s">
        <v>200</v>
      </c>
      <c r="B219" s="50" t="s">
        <v>291</v>
      </c>
      <c r="C219" s="102" t="s">
        <v>110</v>
      </c>
      <c r="D219" s="101" t="s">
        <v>118</v>
      </c>
      <c r="E219" s="5" t="s">
        <v>49</v>
      </c>
      <c r="F219" s="101" t="s">
        <v>201</v>
      </c>
      <c r="G219" s="120">
        <f>18542000+450587.55+1000000</f>
        <v>19992587.55</v>
      </c>
    </row>
    <row r="220" spans="1:7" ht="18" customHeight="1">
      <c r="A220" s="33" t="s">
        <v>174</v>
      </c>
      <c r="B220" s="50" t="s">
        <v>291</v>
      </c>
      <c r="C220" s="94" t="s">
        <v>110</v>
      </c>
      <c r="D220" s="86" t="s">
        <v>110</v>
      </c>
      <c r="E220" s="5"/>
      <c r="F220" s="5"/>
      <c r="G220" s="95">
        <f>G221+G224+G227+G231</f>
        <v>1871518.83</v>
      </c>
    </row>
    <row r="221" spans="1:7" ht="15" customHeight="1">
      <c r="A221" s="25" t="s">
        <v>324</v>
      </c>
      <c r="B221" s="50" t="s">
        <v>291</v>
      </c>
      <c r="C221" s="100" t="s">
        <v>110</v>
      </c>
      <c r="D221" s="108" t="s">
        <v>110</v>
      </c>
      <c r="E221" s="4" t="s">
        <v>325</v>
      </c>
      <c r="F221" s="4"/>
      <c r="G221" s="87">
        <f>G222+G223</f>
        <v>1356000</v>
      </c>
    </row>
    <row r="222" spans="1:7" ht="24.75" customHeight="1">
      <c r="A222" s="11" t="s">
        <v>199</v>
      </c>
      <c r="B222" s="50" t="s">
        <v>291</v>
      </c>
      <c r="C222" s="102" t="s">
        <v>110</v>
      </c>
      <c r="D222" s="101" t="s">
        <v>110</v>
      </c>
      <c r="E222" s="5" t="s">
        <v>325</v>
      </c>
      <c r="F222" s="5" t="s">
        <v>179</v>
      </c>
      <c r="G222" s="84">
        <v>747232.5</v>
      </c>
    </row>
    <row r="223" spans="1:7" ht="15" customHeight="1">
      <c r="A223" s="12" t="s">
        <v>176</v>
      </c>
      <c r="B223" s="50" t="s">
        <v>291</v>
      </c>
      <c r="C223" s="102" t="s">
        <v>110</v>
      </c>
      <c r="D223" s="101" t="s">
        <v>110</v>
      </c>
      <c r="E223" s="5" t="s">
        <v>325</v>
      </c>
      <c r="F223" s="5" t="s">
        <v>175</v>
      </c>
      <c r="G223" s="84">
        <v>608767.5</v>
      </c>
    </row>
    <row r="224" spans="1:7" ht="39" customHeight="1">
      <c r="A224" s="30" t="s">
        <v>229</v>
      </c>
      <c r="B224" s="50" t="s">
        <v>291</v>
      </c>
      <c r="C224" s="100" t="s">
        <v>110</v>
      </c>
      <c r="D224" s="4" t="s">
        <v>110</v>
      </c>
      <c r="E224" s="4" t="s">
        <v>323</v>
      </c>
      <c r="F224" s="4"/>
      <c r="G224" s="87">
        <f>SUM(G225:G226)</f>
        <v>150700</v>
      </c>
    </row>
    <row r="225" spans="1:7" ht="32.25" customHeight="1">
      <c r="A225" s="11" t="s">
        <v>199</v>
      </c>
      <c r="B225" s="50" t="s">
        <v>291</v>
      </c>
      <c r="C225" s="102" t="s">
        <v>110</v>
      </c>
      <c r="D225" s="101" t="s">
        <v>110</v>
      </c>
      <c r="E225" s="5" t="s">
        <v>323</v>
      </c>
      <c r="F225" s="5" t="s">
        <v>179</v>
      </c>
      <c r="G225" s="84">
        <v>83043</v>
      </c>
    </row>
    <row r="226" spans="1:7" ht="15" customHeight="1">
      <c r="A226" s="12" t="s">
        <v>176</v>
      </c>
      <c r="B226" s="50" t="s">
        <v>291</v>
      </c>
      <c r="C226" s="102" t="s">
        <v>110</v>
      </c>
      <c r="D226" s="101" t="s">
        <v>110</v>
      </c>
      <c r="E226" s="5" t="s">
        <v>323</v>
      </c>
      <c r="F226" s="101" t="s">
        <v>175</v>
      </c>
      <c r="G226" s="84">
        <v>67657</v>
      </c>
    </row>
    <row r="227" spans="1:11" s="17" customFormat="1" ht="17.25" customHeight="1">
      <c r="A227" s="30" t="s">
        <v>10</v>
      </c>
      <c r="B227" s="50" t="s">
        <v>291</v>
      </c>
      <c r="C227" s="100" t="s">
        <v>110</v>
      </c>
      <c r="D227" s="4" t="s">
        <v>110</v>
      </c>
      <c r="E227" s="4" t="s">
        <v>51</v>
      </c>
      <c r="F227" s="5"/>
      <c r="G227" s="87">
        <f>G228+G229+G230</f>
        <v>244818.83000000002</v>
      </c>
      <c r="H227" s="18"/>
      <c r="I227" s="18"/>
      <c r="J227" s="18"/>
      <c r="K227" s="18"/>
    </row>
    <row r="228" spans="1:7" ht="14.25" customHeight="1">
      <c r="A228" s="11" t="s">
        <v>47</v>
      </c>
      <c r="B228" s="50" t="s">
        <v>291</v>
      </c>
      <c r="C228" s="102" t="s">
        <v>110</v>
      </c>
      <c r="D228" s="5" t="s">
        <v>110</v>
      </c>
      <c r="E228" s="5" t="s">
        <v>51</v>
      </c>
      <c r="F228" s="5" t="s">
        <v>196</v>
      </c>
      <c r="G228" s="121">
        <v>125052.88</v>
      </c>
    </row>
    <row r="229" spans="1:7" ht="39.75" customHeight="1">
      <c r="A229" s="11" t="s">
        <v>42</v>
      </c>
      <c r="B229" s="50" t="s">
        <v>291</v>
      </c>
      <c r="C229" s="102" t="s">
        <v>110</v>
      </c>
      <c r="D229" s="5" t="s">
        <v>110</v>
      </c>
      <c r="E229" s="5" t="s">
        <v>51</v>
      </c>
      <c r="F229" s="5" t="s">
        <v>28</v>
      </c>
      <c r="G229" s="121">
        <v>37765.95</v>
      </c>
    </row>
    <row r="230" spans="1:7" ht="18.75" customHeight="1">
      <c r="A230" s="12" t="s">
        <v>176</v>
      </c>
      <c r="B230" s="50" t="s">
        <v>291</v>
      </c>
      <c r="C230" s="102" t="s">
        <v>110</v>
      </c>
      <c r="D230" s="5" t="s">
        <v>110</v>
      </c>
      <c r="E230" s="5" t="s">
        <v>51</v>
      </c>
      <c r="F230" s="5" t="s">
        <v>175</v>
      </c>
      <c r="G230" s="121">
        <v>82000</v>
      </c>
    </row>
    <row r="231" spans="1:7" ht="18.75" customHeight="1">
      <c r="A231" s="30" t="s">
        <v>228</v>
      </c>
      <c r="B231" s="50" t="s">
        <v>291</v>
      </c>
      <c r="C231" s="100" t="s">
        <v>110</v>
      </c>
      <c r="D231" s="4" t="s">
        <v>110</v>
      </c>
      <c r="E231" s="4" t="s">
        <v>76</v>
      </c>
      <c r="F231" s="4"/>
      <c r="G231" s="87">
        <f>SUM(G232:G233)</f>
        <v>120000</v>
      </c>
    </row>
    <row r="232" spans="1:7" ht="27.75" customHeight="1">
      <c r="A232" s="11" t="s">
        <v>199</v>
      </c>
      <c r="B232" s="50" t="s">
        <v>291</v>
      </c>
      <c r="C232" s="102" t="s">
        <v>110</v>
      </c>
      <c r="D232" s="101" t="s">
        <v>110</v>
      </c>
      <c r="E232" s="5" t="s">
        <v>76</v>
      </c>
      <c r="F232" s="5" t="s">
        <v>179</v>
      </c>
      <c r="G232" s="84">
        <v>90000</v>
      </c>
    </row>
    <row r="233" spans="1:7" ht="18.75" customHeight="1">
      <c r="A233" s="11" t="s">
        <v>299</v>
      </c>
      <c r="B233" s="50" t="s">
        <v>291</v>
      </c>
      <c r="C233" s="102" t="s">
        <v>110</v>
      </c>
      <c r="D233" s="101" t="s">
        <v>110</v>
      </c>
      <c r="E233" s="5" t="s">
        <v>76</v>
      </c>
      <c r="F233" s="5" t="s">
        <v>298</v>
      </c>
      <c r="G233" s="84">
        <v>30000</v>
      </c>
    </row>
    <row r="234" spans="1:7" ht="15.75" customHeight="1">
      <c r="A234" s="34" t="s">
        <v>132</v>
      </c>
      <c r="B234" s="50" t="s">
        <v>291</v>
      </c>
      <c r="C234" s="23" t="s">
        <v>110</v>
      </c>
      <c r="D234" s="86" t="s">
        <v>112</v>
      </c>
      <c r="E234" s="86"/>
      <c r="F234" s="86"/>
      <c r="G234" s="82">
        <f>G235+G243+G247+G250+G253</f>
        <v>12729165.540000001</v>
      </c>
    </row>
    <row r="235" spans="1:7" ht="24" customHeight="1">
      <c r="A235" s="36" t="s">
        <v>230</v>
      </c>
      <c r="B235" s="50" t="s">
        <v>291</v>
      </c>
      <c r="C235" s="111" t="s">
        <v>110</v>
      </c>
      <c r="D235" s="89" t="s">
        <v>112</v>
      </c>
      <c r="E235" s="89" t="s">
        <v>77</v>
      </c>
      <c r="F235" s="89"/>
      <c r="G235" s="90">
        <f>SUM(G236:G242)</f>
        <v>10421400</v>
      </c>
    </row>
    <row r="236" spans="1:7" ht="20.25" customHeight="1">
      <c r="A236" s="11" t="s">
        <v>47</v>
      </c>
      <c r="B236" s="50" t="s">
        <v>291</v>
      </c>
      <c r="C236" s="102" t="s">
        <v>110</v>
      </c>
      <c r="D236" s="5" t="s">
        <v>112</v>
      </c>
      <c r="E236" s="5" t="s">
        <v>77</v>
      </c>
      <c r="F236" s="5" t="s">
        <v>196</v>
      </c>
      <c r="G236" s="84">
        <v>7165000</v>
      </c>
    </row>
    <row r="237" spans="1:7" ht="30" customHeight="1">
      <c r="A237" s="11" t="s">
        <v>198</v>
      </c>
      <c r="B237" s="50" t="s">
        <v>291</v>
      </c>
      <c r="C237" s="102" t="s">
        <v>110</v>
      </c>
      <c r="D237" s="5" t="s">
        <v>112</v>
      </c>
      <c r="E237" s="5" t="s">
        <v>77</v>
      </c>
      <c r="F237" s="5" t="s">
        <v>197</v>
      </c>
      <c r="G237" s="84">
        <v>304000</v>
      </c>
    </row>
    <row r="238" spans="1:7" ht="38.25">
      <c r="A238" s="11" t="s">
        <v>42</v>
      </c>
      <c r="B238" s="50" t="s">
        <v>291</v>
      </c>
      <c r="C238" s="102" t="s">
        <v>110</v>
      </c>
      <c r="D238" s="5" t="s">
        <v>112</v>
      </c>
      <c r="E238" s="5" t="s">
        <v>77</v>
      </c>
      <c r="F238" s="5" t="s">
        <v>28</v>
      </c>
      <c r="G238" s="84">
        <v>2187600</v>
      </c>
    </row>
    <row r="239" spans="1:7" ht="25.5">
      <c r="A239" s="11" t="s">
        <v>199</v>
      </c>
      <c r="B239" s="50" t="s">
        <v>291</v>
      </c>
      <c r="C239" s="102" t="s">
        <v>110</v>
      </c>
      <c r="D239" s="5" t="s">
        <v>112</v>
      </c>
      <c r="E239" s="5" t="s">
        <v>77</v>
      </c>
      <c r="F239" s="5" t="s">
        <v>179</v>
      </c>
      <c r="G239" s="84">
        <v>629400</v>
      </c>
    </row>
    <row r="240" spans="1:8" ht="18.75" customHeight="1">
      <c r="A240" s="11" t="s">
        <v>190</v>
      </c>
      <c r="B240" s="50" t="s">
        <v>291</v>
      </c>
      <c r="C240" s="102" t="s">
        <v>110</v>
      </c>
      <c r="D240" s="5" t="s">
        <v>112</v>
      </c>
      <c r="E240" s="5" t="s">
        <v>77</v>
      </c>
      <c r="F240" s="5" t="s">
        <v>193</v>
      </c>
      <c r="G240" s="84">
        <v>2400</v>
      </c>
      <c r="H240" s="10"/>
    </row>
    <row r="241" spans="1:8" ht="18" customHeight="1">
      <c r="A241" s="11" t="s">
        <v>192</v>
      </c>
      <c r="B241" s="50" t="s">
        <v>291</v>
      </c>
      <c r="C241" s="102" t="s">
        <v>110</v>
      </c>
      <c r="D241" s="5" t="s">
        <v>112</v>
      </c>
      <c r="E241" s="5" t="s">
        <v>77</v>
      </c>
      <c r="F241" s="5" t="s">
        <v>194</v>
      </c>
      <c r="G241" s="84">
        <v>27000</v>
      </c>
      <c r="H241" s="10"/>
    </row>
    <row r="242" spans="1:10" ht="18" customHeight="1">
      <c r="A242" s="11" t="s">
        <v>95</v>
      </c>
      <c r="B242" s="50" t="s">
        <v>291</v>
      </c>
      <c r="C242" s="102" t="s">
        <v>110</v>
      </c>
      <c r="D242" s="5" t="s">
        <v>112</v>
      </c>
      <c r="E242" s="5" t="s">
        <v>77</v>
      </c>
      <c r="F242" s="5" t="s">
        <v>94</v>
      </c>
      <c r="G242" s="84">
        <v>106000</v>
      </c>
      <c r="H242" s="10"/>
      <c r="J242" s="15"/>
    </row>
    <row r="243" spans="1:8" ht="52.5" customHeight="1">
      <c r="A243" s="30" t="s">
        <v>275</v>
      </c>
      <c r="B243" s="50" t="s">
        <v>291</v>
      </c>
      <c r="C243" s="100" t="s">
        <v>110</v>
      </c>
      <c r="D243" s="4" t="s">
        <v>112</v>
      </c>
      <c r="E243" s="4" t="s">
        <v>91</v>
      </c>
      <c r="F243" s="4"/>
      <c r="G243" s="87">
        <f>SUM(G244:G246)</f>
        <v>885750.46</v>
      </c>
      <c r="H243" s="10"/>
    </row>
    <row r="244" spans="1:8" ht="26.25" customHeight="1">
      <c r="A244" s="11" t="s">
        <v>198</v>
      </c>
      <c r="B244" s="50" t="s">
        <v>291</v>
      </c>
      <c r="C244" s="102" t="s">
        <v>110</v>
      </c>
      <c r="D244" s="101" t="s">
        <v>112</v>
      </c>
      <c r="E244" s="5" t="s">
        <v>91</v>
      </c>
      <c r="F244" s="5" t="s">
        <v>197</v>
      </c>
      <c r="G244" s="84">
        <v>10000</v>
      </c>
      <c r="H244" s="10"/>
    </row>
    <row r="245" spans="1:7" ht="25.5">
      <c r="A245" s="11" t="s">
        <v>332</v>
      </c>
      <c r="B245" s="50" t="s">
        <v>291</v>
      </c>
      <c r="C245" s="102" t="s">
        <v>110</v>
      </c>
      <c r="D245" s="5" t="s">
        <v>112</v>
      </c>
      <c r="E245" s="5" t="s">
        <v>91</v>
      </c>
      <c r="F245" s="5" t="s">
        <v>179</v>
      </c>
      <c r="G245" s="84">
        <v>410215.46</v>
      </c>
    </row>
    <row r="246" spans="1:10" ht="25.5">
      <c r="A246" s="11" t="s">
        <v>280</v>
      </c>
      <c r="B246" s="50" t="s">
        <v>291</v>
      </c>
      <c r="C246" s="102" t="s">
        <v>110</v>
      </c>
      <c r="D246" s="101" t="s">
        <v>112</v>
      </c>
      <c r="E246" s="5" t="s">
        <v>91</v>
      </c>
      <c r="F246" s="5" t="s">
        <v>175</v>
      </c>
      <c r="G246" s="84">
        <v>465535</v>
      </c>
      <c r="J246" s="16"/>
    </row>
    <row r="247" spans="1:7" ht="28.5" customHeight="1">
      <c r="A247" s="30" t="s">
        <v>231</v>
      </c>
      <c r="B247" s="50" t="s">
        <v>291</v>
      </c>
      <c r="C247" s="100" t="s">
        <v>110</v>
      </c>
      <c r="D247" s="4" t="s">
        <v>112</v>
      </c>
      <c r="E247" s="4" t="s">
        <v>52</v>
      </c>
      <c r="F247" s="4"/>
      <c r="G247" s="87">
        <f>G248+G249</f>
        <v>1084769.08</v>
      </c>
    </row>
    <row r="248" spans="1:7" ht="25.5">
      <c r="A248" s="11" t="s">
        <v>199</v>
      </c>
      <c r="B248" s="50" t="s">
        <v>291</v>
      </c>
      <c r="C248" s="102" t="s">
        <v>110</v>
      </c>
      <c r="D248" s="5" t="s">
        <v>112</v>
      </c>
      <c r="E248" s="5" t="s">
        <v>52</v>
      </c>
      <c r="F248" s="5" t="s">
        <v>179</v>
      </c>
      <c r="G248" s="84">
        <v>594769.08</v>
      </c>
    </row>
    <row r="249" spans="1:7" ht="12.75">
      <c r="A249" s="12" t="s">
        <v>176</v>
      </c>
      <c r="B249" s="50" t="s">
        <v>291</v>
      </c>
      <c r="C249" s="102" t="s">
        <v>110</v>
      </c>
      <c r="D249" s="5" t="s">
        <v>112</v>
      </c>
      <c r="E249" s="5" t="s">
        <v>52</v>
      </c>
      <c r="F249" s="5" t="s">
        <v>175</v>
      </c>
      <c r="G249" s="84">
        <v>490000</v>
      </c>
    </row>
    <row r="250" spans="1:7" ht="29.25" customHeight="1">
      <c r="A250" s="30" t="s">
        <v>232</v>
      </c>
      <c r="B250" s="50" t="s">
        <v>291</v>
      </c>
      <c r="C250" s="164" t="s">
        <v>110</v>
      </c>
      <c r="D250" s="4" t="s">
        <v>112</v>
      </c>
      <c r="E250" s="4" t="s">
        <v>53</v>
      </c>
      <c r="F250" s="4"/>
      <c r="G250" s="87">
        <f>G251+G252</f>
        <v>237246</v>
      </c>
    </row>
    <row r="251" spans="1:7" ht="25.5">
      <c r="A251" s="11" t="s">
        <v>199</v>
      </c>
      <c r="B251" s="50" t="s">
        <v>291</v>
      </c>
      <c r="C251" s="102" t="s">
        <v>110</v>
      </c>
      <c r="D251" s="5" t="s">
        <v>112</v>
      </c>
      <c r="E251" s="5" t="s">
        <v>53</v>
      </c>
      <c r="F251" s="5" t="s">
        <v>179</v>
      </c>
      <c r="G251" s="84">
        <v>167246</v>
      </c>
    </row>
    <row r="252" spans="1:7" ht="12.75">
      <c r="A252" s="12" t="s">
        <v>176</v>
      </c>
      <c r="B252" s="50" t="s">
        <v>291</v>
      </c>
      <c r="C252" s="102" t="s">
        <v>110</v>
      </c>
      <c r="D252" s="5" t="s">
        <v>112</v>
      </c>
      <c r="E252" s="5" t="s">
        <v>53</v>
      </c>
      <c r="F252" s="5" t="s">
        <v>175</v>
      </c>
      <c r="G252" s="84">
        <v>70000</v>
      </c>
    </row>
    <row r="253" spans="1:7" ht="12.75">
      <c r="A253" s="25" t="s">
        <v>149</v>
      </c>
      <c r="B253" s="50" t="s">
        <v>291</v>
      </c>
      <c r="C253" s="164" t="s">
        <v>110</v>
      </c>
      <c r="D253" s="165" t="s">
        <v>112</v>
      </c>
      <c r="E253" s="165" t="s">
        <v>26</v>
      </c>
      <c r="F253" s="165"/>
      <c r="G253" s="166">
        <f>G254</f>
        <v>100000</v>
      </c>
    </row>
    <row r="254" spans="1:10" ht="12.75">
      <c r="A254" s="12" t="s">
        <v>176</v>
      </c>
      <c r="B254" s="50" t="s">
        <v>291</v>
      </c>
      <c r="C254" s="102" t="s">
        <v>110</v>
      </c>
      <c r="D254" s="83" t="s">
        <v>112</v>
      </c>
      <c r="E254" s="83" t="s">
        <v>26</v>
      </c>
      <c r="F254" s="83" t="s">
        <v>175</v>
      </c>
      <c r="G254" s="99">
        <v>100000</v>
      </c>
      <c r="H254" s="10"/>
      <c r="J254" s="15"/>
    </row>
    <row r="255" spans="1:8" ht="19.5" customHeight="1">
      <c r="A255" s="73" t="s">
        <v>165</v>
      </c>
      <c r="B255" s="168" t="s">
        <v>291</v>
      </c>
      <c r="C255" s="122" t="s">
        <v>111</v>
      </c>
      <c r="D255" s="104"/>
      <c r="E255" s="104"/>
      <c r="F255" s="104"/>
      <c r="G255" s="105">
        <f>G256</f>
        <v>14353200</v>
      </c>
      <c r="H255" s="10"/>
    </row>
    <row r="256" spans="1:8" ht="12.75">
      <c r="A256" s="34" t="s">
        <v>133</v>
      </c>
      <c r="B256" s="50" t="s">
        <v>291</v>
      </c>
      <c r="C256" s="85" t="s">
        <v>111</v>
      </c>
      <c r="D256" s="86" t="s">
        <v>109</v>
      </c>
      <c r="E256" s="86"/>
      <c r="F256" s="86"/>
      <c r="G256" s="114">
        <f>G257</f>
        <v>14353200</v>
      </c>
      <c r="H256" s="10"/>
    </row>
    <row r="257" spans="1:10" ht="15.75" customHeight="1">
      <c r="A257" s="36" t="s">
        <v>236</v>
      </c>
      <c r="B257" s="50" t="s">
        <v>291</v>
      </c>
      <c r="C257" s="88" t="s">
        <v>111</v>
      </c>
      <c r="D257" s="89" t="s">
        <v>109</v>
      </c>
      <c r="E257" s="89" t="s">
        <v>14</v>
      </c>
      <c r="F257" s="89"/>
      <c r="G257" s="90">
        <f>G258+G269+G272</f>
        <v>14353200</v>
      </c>
      <c r="J257" s="16"/>
    </row>
    <row r="258" spans="1:10" ht="39.75" customHeight="1">
      <c r="A258" s="24" t="s">
        <v>233</v>
      </c>
      <c r="B258" s="50" t="s">
        <v>291</v>
      </c>
      <c r="C258" s="85" t="s">
        <v>252</v>
      </c>
      <c r="D258" s="86" t="s">
        <v>109</v>
      </c>
      <c r="E258" s="86" t="s">
        <v>15</v>
      </c>
      <c r="F258" s="86"/>
      <c r="G258" s="156">
        <f>G259+G261+G263+G265+G267</f>
        <v>11653200</v>
      </c>
      <c r="J258" s="16"/>
    </row>
    <row r="259" spans="1:7" ht="18" customHeight="1">
      <c r="A259" s="30" t="s">
        <v>235</v>
      </c>
      <c r="B259" s="50" t="s">
        <v>291</v>
      </c>
      <c r="C259" s="22" t="s">
        <v>111</v>
      </c>
      <c r="D259" s="4" t="s">
        <v>109</v>
      </c>
      <c r="E259" s="4" t="s">
        <v>54</v>
      </c>
      <c r="F259" s="4"/>
      <c r="G259" s="87">
        <f>SUM(G260:G260)</f>
        <v>9829500</v>
      </c>
    </row>
    <row r="260" spans="1:7" ht="38.25">
      <c r="A260" s="11" t="s">
        <v>200</v>
      </c>
      <c r="B260" s="50" t="s">
        <v>291</v>
      </c>
      <c r="C260" s="123" t="s">
        <v>111</v>
      </c>
      <c r="D260" s="5" t="s">
        <v>109</v>
      </c>
      <c r="E260" s="5" t="s">
        <v>54</v>
      </c>
      <c r="F260" s="5" t="s">
        <v>201</v>
      </c>
      <c r="G260" s="84">
        <v>9829500</v>
      </c>
    </row>
    <row r="261" spans="1:7" ht="45" customHeight="1">
      <c r="A261" s="25" t="s">
        <v>234</v>
      </c>
      <c r="B261" s="50" t="s">
        <v>291</v>
      </c>
      <c r="C261" s="22" t="s">
        <v>111</v>
      </c>
      <c r="D261" s="4" t="s">
        <v>109</v>
      </c>
      <c r="E261" s="4" t="s">
        <v>90</v>
      </c>
      <c r="F261" s="4"/>
      <c r="G261" s="98">
        <f>SUM(G262:G262)</f>
        <v>1700000</v>
      </c>
    </row>
    <row r="262" spans="1:7" ht="38.25">
      <c r="A262" s="11" t="s">
        <v>200</v>
      </c>
      <c r="B262" s="50" t="s">
        <v>291</v>
      </c>
      <c r="C262" s="123" t="s">
        <v>111</v>
      </c>
      <c r="D262" s="5" t="s">
        <v>109</v>
      </c>
      <c r="E262" s="5" t="s">
        <v>90</v>
      </c>
      <c r="F262" s="5" t="s">
        <v>201</v>
      </c>
      <c r="G262" s="84">
        <v>1700000</v>
      </c>
    </row>
    <row r="263" spans="1:7" ht="20.25" customHeight="1">
      <c r="A263" s="25" t="s">
        <v>351</v>
      </c>
      <c r="B263" s="50" t="s">
        <v>291</v>
      </c>
      <c r="C263" s="22" t="s">
        <v>111</v>
      </c>
      <c r="D263" s="4" t="s">
        <v>109</v>
      </c>
      <c r="E263" s="4" t="s">
        <v>350</v>
      </c>
      <c r="F263" s="4"/>
      <c r="G263" s="87">
        <f>SUM(G264:G264)</f>
        <v>67410</v>
      </c>
    </row>
    <row r="264" spans="1:7" ht="12.75">
      <c r="A264" s="11" t="s">
        <v>176</v>
      </c>
      <c r="B264" s="50" t="s">
        <v>291</v>
      </c>
      <c r="C264" s="123" t="s">
        <v>111</v>
      </c>
      <c r="D264" s="5" t="s">
        <v>109</v>
      </c>
      <c r="E264" s="5" t="s">
        <v>350</v>
      </c>
      <c r="F264" s="5" t="s">
        <v>175</v>
      </c>
      <c r="G264" s="84">
        <v>67410</v>
      </c>
    </row>
    <row r="265" spans="1:7" ht="25.5">
      <c r="A265" s="25" t="s">
        <v>352</v>
      </c>
      <c r="B265" s="50" t="s">
        <v>291</v>
      </c>
      <c r="C265" s="22" t="s">
        <v>111</v>
      </c>
      <c r="D265" s="4" t="s">
        <v>109</v>
      </c>
      <c r="E265" s="4" t="s">
        <v>350</v>
      </c>
      <c r="F265" s="4"/>
      <c r="G265" s="87">
        <f>SUM(G266:G266)</f>
        <v>53840</v>
      </c>
    </row>
    <row r="266" spans="1:7" ht="12.75">
      <c r="A266" s="11" t="s">
        <v>176</v>
      </c>
      <c r="B266" s="50" t="s">
        <v>291</v>
      </c>
      <c r="C266" s="123" t="s">
        <v>111</v>
      </c>
      <c r="D266" s="5" t="s">
        <v>109</v>
      </c>
      <c r="E266" s="5" t="s">
        <v>350</v>
      </c>
      <c r="F266" s="5" t="s">
        <v>175</v>
      </c>
      <c r="G266" s="84">
        <v>53840</v>
      </c>
    </row>
    <row r="267" spans="1:7" ht="25.5">
      <c r="A267" s="25" t="s">
        <v>354</v>
      </c>
      <c r="B267" s="50" t="s">
        <v>291</v>
      </c>
      <c r="C267" s="22" t="s">
        <v>111</v>
      </c>
      <c r="D267" s="4" t="s">
        <v>109</v>
      </c>
      <c r="E267" s="4" t="s">
        <v>353</v>
      </c>
      <c r="F267" s="4"/>
      <c r="G267" s="87">
        <f>SUM(G268:G268)</f>
        <v>2450</v>
      </c>
    </row>
    <row r="268" spans="1:7" ht="12.75">
      <c r="A268" s="11" t="s">
        <v>176</v>
      </c>
      <c r="B268" s="50" t="s">
        <v>291</v>
      </c>
      <c r="C268" s="123" t="s">
        <v>111</v>
      </c>
      <c r="D268" s="5" t="s">
        <v>109</v>
      </c>
      <c r="E268" s="5" t="s">
        <v>353</v>
      </c>
      <c r="F268" s="5" t="s">
        <v>175</v>
      </c>
      <c r="G268" s="84">
        <v>2450</v>
      </c>
    </row>
    <row r="269" spans="1:7" ht="12.75">
      <c r="A269" s="36" t="s">
        <v>239</v>
      </c>
      <c r="B269" s="50" t="s">
        <v>291</v>
      </c>
      <c r="C269" s="111" t="s">
        <v>111</v>
      </c>
      <c r="D269" s="89" t="s">
        <v>109</v>
      </c>
      <c r="E269" s="89" t="s">
        <v>17</v>
      </c>
      <c r="F269" s="89"/>
      <c r="G269" s="90">
        <f>G270</f>
        <v>400000</v>
      </c>
    </row>
    <row r="270" spans="1:7" ht="12.75">
      <c r="A270" s="30" t="s">
        <v>240</v>
      </c>
      <c r="B270" s="50" t="s">
        <v>291</v>
      </c>
      <c r="C270" s="100" t="s">
        <v>111</v>
      </c>
      <c r="D270" s="4" t="s">
        <v>109</v>
      </c>
      <c r="E270" s="4" t="s">
        <v>56</v>
      </c>
      <c r="F270" s="4"/>
      <c r="G270" s="87">
        <f>G271</f>
        <v>400000</v>
      </c>
    </row>
    <row r="271" spans="1:7" ht="12.75">
      <c r="A271" s="11" t="s">
        <v>176</v>
      </c>
      <c r="B271" s="50" t="s">
        <v>291</v>
      </c>
      <c r="C271" s="102" t="s">
        <v>111</v>
      </c>
      <c r="D271" s="5" t="s">
        <v>109</v>
      </c>
      <c r="E271" s="5" t="s">
        <v>56</v>
      </c>
      <c r="F271" s="5" t="s">
        <v>175</v>
      </c>
      <c r="G271" s="84">
        <v>400000</v>
      </c>
    </row>
    <row r="272" spans="1:7" ht="17.25" customHeight="1">
      <c r="A272" s="37" t="s">
        <v>242</v>
      </c>
      <c r="B272" s="50" t="s">
        <v>291</v>
      </c>
      <c r="C272" s="111" t="s">
        <v>111</v>
      </c>
      <c r="D272" s="89" t="s">
        <v>109</v>
      </c>
      <c r="E272" s="89" t="s">
        <v>19</v>
      </c>
      <c r="F272" s="89"/>
      <c r="G272" s="90">
        <f>G273+G275</f>
        <v>2300000</v>
      </c>
    </row>
    <row r="273" spans="1:7" ht="12.75">
      <c r="A273" s="25" t="s">
        <v>349</v>
      </c>
      <c r="B273" s="50" t="s">
        <v>291</v>
      </c>
      <c r="C273" s="100" t="s">
        <v>111</v>
      </c>
      <c r="D273" s="4" t="s">
        <v>109</v>
      </c>
      <c r="E273" s="4" t="s">
        <v>348</v>
      </c>
      <c r="F273" s="4"/>
      <c r="G273" s="87">
        <f>G274</f>
        <v>1500000</v>
      </c>
    </row>
    <row r="274" spans="1:7" ht="12.75">
      <c r="A274" s="11" t="s">
        <v>176</v>
      </c>
      <c r="B274" s="50" t="s">
        <v>291</v>
      </c>
      <c r="C274" s="102" t="s">
        <v>111</v>
      </c>
      <c r="D274" s="5" t="s">
        <v>109</v>
      </c>
      <c r="E274" s="5" t="s">
        <v>348</v>
      </c>
      <c r="F274" s="5" t="s">
        <v>175</v>
      </c>
      <c r="G274" s="84">
        <v>1500000</v>
      </c>
    </row>
    <row r="275" spans="1:7" ht="38.25">
      <c r="A275" s="25" t="s">
        <v>355</v>
      </c>
      <c r="B275" s="50" t="s">
        <v>291</v>
      </c>
      <c r="C275" s="100" t="s">
        <v>111</v>
      </c>
      <c r="D275" s="4" t="s">
        <v>109</v>
      </c>
      <c r="E275" s="4" t="s">
        <v>356</v>
      </c>
      <c r="F275" s="4"/>
      <c r="G275" s="87">
        <f>G276</f>
        <v>800000</v>
      </c>
    </row>
    <row r="276" spans="1:7" ht="38.25">
      <c r="A276" s="11" t="s">
        <v>269</v>
      </c>
      <c r="B276" s="50" t="s">
        <v>291</v>
      </c>
      <c r="C276" s="102" t="s">
        <v>111</v>
      </c>
      <c r="D276" s="5" t="s">
        <v>109</v>
      </c>
      <c r="E276" s="5" t="s">
        <v>356</v>
      </c>
      <c r="F276" s="5" t="s">
        <v>217</v>
      </c>
      <c r="G276" s="84">
        <v>800000</v>
      </c>
    </row>
    <row r="277" spans="1:7" ht="15.75">
      <c r="A277" s="71" t="s">
        <v>253</v>
      </c>
      <c r="B277" s="72" t="s">
        <v>291</v>
      </c>
      <c r="C277" s="122" t="s">
        <v>112</v>
      </c>
      <c r="D277" s="104"/>
      <c r="E277" s="104"/>
      <c r="F277" s="104"/>
      <c r="G277" s="126">
        <f>G278</f>
        <v>325000</v>
      </c>
    </row>
    <row r="278" spans="1:7" ht="12.75">
      <c r="A278" s="32" t="s">
        <v>254</v>
      </c>
      <c r="B278" s="50" t="s">
        <v>291</v>
      </c>
      <c r="C278" s="94" t="s">
        <v>112</v>
      </c>
      <c r="D278" s="86" t="s">
        <v>109</v>
      </c>
      <c r="E278" s="86"/>
      <c r="F278" s="86"/>
      <c r="G278" s="82">
        <f>G279</f>
        <v>325000</v>
      </c>
    </row>
    <row r="279" spans="1:7" ht="12.75">
      <c r="A279" s="38" t="s">
        <v>263</v>
      </c>
      <c r="B279" s="50" t="s">
        <v>291</v>
      </c>
      <c r="C279" s="22" t="s">
        <v>112</v>
      </c>
      <c r="D279" s="4" t="s">
        <v>109</v>
      </c>
      <c r="E279" s="4" t="s">
        <v>59</v>
      </c>
      <c r="F279" s="4"/>
      <c r="G279" s="87">
        <f>G280</f>
        <v>325000</v>
      </c>
    </row>
    <row r="280" spans="1:7" ht="12.75">
      <c r="A280" s="47" t="s">
        <v>176</v>
      </c>
      <c r="B280" s="50" t="s">
        <v>291</v>
      </c>
      <c r="C280" s="123" t="s">
        <v>112</v>
      </c>
      <c r="D280" s="5" t="s">
        <v>109</v>
      </c>
      <c r="E280" s="5" t="s">
        <v>59</v>
      </c>
      <c r="F280" s="5" t="s">
        <v>326</v>
      </c>
      <c r="G280" s="84">
        <v>325000</v>
      </c>
    </row>
    <row r="281" spans="1:7" ht="15.75">
      <c r="A281" s="73" t="s">
        <v>120</v>
      </c>
      <c r="B281" s="72" t="s">
        <v>291</v>
      </c>
      <c r="C281" s="122" t="s">
        <v>114</v>
      </c>
      <c r="D281" s="104"/>
      <c r="E281" s="104"/>
      <c r="F281" s="104"/>
      <c r="G281" s="126">
        <f>G282+G285+G290+G298+G305</f>
        <v>45033000</v>
      </c>
    </row>
    <row r="282" spans="1:7" ht="12.75">
      <c r="A282" s="24" t="s">
        <v>125</v>
      </c>
      <c r="B282" s="50" t="s">
        <v>291</v>
      </c>
      <c r="C282" s="94" t="s">
        <v>114</v>
      </c>
      <c r="D282" s="86" t="s">
        <v>109</v>
      </c>
      <c r="E282" s="86"/>
      <c r="F282" s="86"/>
      <c r="G282" s="82">
        <f>G283</f>
        <v>4668000</v>
      </c>
    </row>
    <row r="283" spans="1:7" ht="12.75">
      <c r="A283" s="30" t="s">
        <v>138</v>
      </c>
      <c r="B283" s="50" t="s">
        <v>291</v>
      </c>
      <c r="C283" s="22" t="s">
        <v>114</v>
      </c>
      <c r="D283" s="4" t="s">
        <v>109</v>
      </c>
      <c r="E283" s="4" t="s">
        <v>60</v>
      </c>
      <c r="F283" s="4"/>
      <c r="G283" s="87">
        <f>G284</f>
        <v>4668000</v>
      </c>
    </row>
    <row r="284" spans="1:7" ht="12.75">
      <c r="A284" s="12" t="s">
        <v>204</v>
      </c>
      <c r="B284" s="50" t="s">
        <v>291</v>
      </c>
      <c r="C284" s="123" t="s">
        <v>114</v>
      </c>
      <c r="D284" s="5" t="s">
        <v>109</v>
      </c>
      <c r="E284" s="5" t="s">
        <v>60</v>
      </c>
      <c r="F284" s="5" t="s">
        <v>205</v>
      </c>
      <c r="G284" s="84">
        <v>4668000</v>
      </c>
    </row>
    <row r="285" spans="1:7" ht="12.75">
      <c r="A285" s="24" t="s">
        <v>121</v>
      </c>
      <c r="B285" s="50" t="s">
        <v>291</v>
      </c>
      <c r="C285" s="94" t="s">
        <v>114</v>
      </c>
      <c r="D285" s="86" t="s">
        <v>116</v>
      </c>
      <c r="E285" s="5"/>
      <c r="F285" s="5"/>
      <c r="G285" s="82">
        <f>G286+G288</f>
        <v>22672000</v>
      </c>
    </row>
    <row r="286" spans="1:7" ht="48">
      <c r="A286" s="39" t="s">
        <v>145</v>
      </c>
      <c r="B286" s="50" t="s">
        <v>291</v>
      </c>
      <c r="C286" s="22" t="s">
        <v>114</v>
      </c>
      <c r="D286" s="4" t="s">
        <v>116</v>
      </c>
      <c r="E286" s="4" t="s">
        <v>61</v>
      </c>
      <c r="F286" s="4"/>
      <c r="G286" s="87">
        <f>G287</f>
        <v>21958000</v>
      </c>
    </row>
    <row r="287" spans="1:7" ht="38.25">
      <c r="A287" s="40" t="s">
        <v>200</v>
      </c>
      <c r="B287" s="50" t="s">
        <v>291</v>
      </c>
      <c r="C287" s="6" t="s">
        <v>114</v>
      </c>
      <c r="D287" s="5" t="s">
        <v>116</v>
      </c>
      <c r="E287" s="5" t="s">
        <v>61</v>
      </c>
      <c r="F287" s="5" t="s">
        <v>201</v>
      </c>
      <c r="G287" s="84">
        <v>21958000</v>
      </c>
    </row>
    <row r="288" spans="1:7" ht="140.25">
      <c r="A288" s="41" t="s">
        <v>143</v>
      </c>
      <c r="B288" s="50" t="s">
        <v>291</v>
      </c>
      <c r="C288" s="22" t="s">
        <v>114</v>
      </c>
      <c r="D288" s="4" t="s">
        <v>116</v>
      </c>
      <c r="E288" s="4" t="s">
        <v>62</v>
      </c>
      <c r="F288" s="4"/>
      <c r="G288" s="87">
        <f>G289</f>
        <v>714000</v>
      </c>
    </row>
    <row r="289" spans="1:7" ht="12.75">
      <c r="A289" s="12" t="s">
        <v>176</v>
      </c>
      <c r="B289" s="50" t="s">
        <v>291</v>
      </c>
      <c r="C289" s="6" t="s">
        <v>114</v>
      </c>
      <c r="D289" s="5" t="s">
        <v>116</v>
      </c>
      <c r="E289" s="5" t="s">
        <v>62</v>
      </c>
      <c r="F289" s="5" t="s">
        <v>175</v>
      </c>
      <c r="G289" s="84">
        <v>714000</v>
      </c>
    </row>
    <row r="290" spans="1:7" ht="12.75">
      <c r="A290" s="24" t="s">
        <v>122</v>
      </c>
      <c r="B290" s="50" t="s">
        <v>291</v>
      </c>
      <c r="C290" s="94" t="s">
        <v>114</v>
      </c>
      <c r="D290" s="86" t="s">
        <v>118</v>
      </c>
      <c r="E290" s="5"/>
      <c r="F290" s="5"/>
      <c r="G290" s="82">
        <f>G291+G293+G295</f>
        <v>8246000</v>
      </c>
    </row>
    <row r="291" spans="1:7" ht="25.5">
      <c r="A291" s="30" t="s">
        <v>255</v>
      </c>
      <c r="B291" s="50" t="s">
        <v>291</v>
      </c>
      <c r="C291" s="22" t="s">
        <v>114</v>
      </c>
      <c r="D291" s="4" t="s">
        <v>118</v>
      </c>
      <c r="E291" s="4" t="s">
        <v>297</v>
      </c>
      <c r="F291" s="4"/>
      <c r="G291" s="87">
        <f>G292</f>
        <v>0</v>
      </c>
    </row>
    <row r="292" spans="1:7" ht="12.75">
      <c r="A292" s="12" t="s">
        <v>221</v>
      </c>
      <c r="B292" s="50" t="s">
        <v>291</v>
      </c>
      <c r="C292" s="6" t="s">
        <v>114</v>
      </c>
      <c r="D292" s="5" t="s">
        <v>118</v>
      </c>
      <c r="E292" s="5" t="s">
        <v>297</v>
      </c>
      <c r="F292" s="5" t="s">
        <v>220</v>
      </c>
      <c r="G292" s="84">
        <v>0</v>
      </c>
    </row>
    <row r="293" spans="1:7" ht="25.5">
      <c r="A293" s="30" t="s">
        <v>267</v>
      </c>
      <c r="B293" s="50" t="s">
        <v>291</v>
      </c>
      <c r="C293" s="22" t="s">
        <v>114</v>
      </c>
      <c r="D293" s="4" t="s">
        <v>118</v>
      </c>
      <c r="E293" s="4" t="s">
        <v>63</v>
      </c>
      <c r="F293" s="4"/>
      <c r="G293" s="87">
        <f>G294</f>
        <v>350000</v>
      </c>
    </row>
    <row r="294" spans="1:7" ht="12.75">
      <c r="A294" s="12" t="s">
        <v>176</v>
      </c>
      <c r="B294" s="50" t="s">
        <v>291</v>
      </c>
      <c r="C294" s="6" t="s">
        <v>114</v>
      </c>
      <c r="D294" s="5" t="s">
        <v>118</v>
      </c>
      <c r="E294" s="5" t="s">
        <v>63</v>
      </c>
      <c r="F294" s="5" t="s">
        <v>175</v>
      </c>
      <c r="G294" s="84">
        <v>350000</v>
      </c>
    </row>
    <row r="295" spans="1:7" ht="38.25">
      <c r="A295" s="30" t="s">
        <v>334</v>
      </c>
      <c r="B295" s="50" t="s">
        <v>291</v>
      </c>
      <c r="C295" s="22" t="s">
        <v>114</v>
      </c>
      <c r="D295" s="4" t="s">
        <v>118</v>
      </c>
      <c r="E295" s="4" t="s">
        <v>327</v>
      </c>
      <c r="F295" s="4"/>
      <c r="G295" s="87">
        <f>G296+G297</f>
        <v>7896000</v>
      </c>
    </row>
    <row r="296" spans="1:7" ht="25.5">
      <c r="A296" s="12" t="s">
        <v>318</v>
      </c>
      <c r="B296" s="50" t="s">
        <v>291</v>
      </c>
      <c r="C296" s="6" t="s">
        <v>114</v>
      </c>
      <c r="D296" s="5" t="s">
        <v>118</v>
      </c>
      <c r="E296" s="5" t="s">
        <v>327</v>
      </c>
      <c r="F296" s="5" t="s">
        <v>317</v>
      </c>
      <c r="G296" s="84">
        <v>3435000</v>
      </c>
    </row>
    <row r="297" spans="1:7" ht="12.75">
      <c r="A297" s="12" t="s">
        <v>176</v>
      </c>
      <c r="B297" s="50" t="s">
        <v>291</v>
      </c>
      <c r="C297" s="6" t="s">
        <v>114</v>
      </c>
      <c r="D297" s="5" t="s">
        <v>118</v>
      </c>
      <c r="E297" s="5" t="s">
        <v>327</v>
      </c>
      <c r="F297" s="5" t="s">
        <v>175</v>
      </c>
      <c r="G297" s="84">
        <v>4461000</v>
      </c>
    </row>
    <row r="298" spans="1:7" ht="12.75">
      <c r="A298" s="24" t="s">
        <v>156</v>
      </c>
      <c r="B298" s="50" t="s">
        <v>291</v>
      </c>
      <c r="C298" s="94" t="s">
        <v>114</v>
      </c>
      <c r="D298" s="86" t="s">
        <v>119</v>
      </c>
      <c r="E298" s="113"/>
      <c r="F298" s="113"/>
      <c r="G298" s="82">
        <f>G299+G303</f>
        <v>8660000</v>
      </c>
    </row>
    <row r="299" spans="1:7" ht="42" customHeight="1">
      <c r="A299" s="30" t="s">
        <v>151</v>
      </c>
      <c r="B299" s="50" t="s">
        <v>291</v>
      </c>
      <c r="C299" s="100" t="s">
        <v>114</v>
      </c>
      <c r="D299" s="108" t="s">
        <v>119</v>
      </c>
      <c r="E299" s="4" t="s">
        <v>65</v>
      </c>
      <c r="F299" s="108"/>
      <c r="G299" s="87">
        <f>SUM(G300:G302)</f>
        <v>6797000</v>
      </c>
    </row>
    <row r="300" spans="1:7" ht="27.75" customHeight="1">
      <c r="A300" s="11" t="s">
        <v>178</v>
      </c>
      <c r="B300" s="50" t="s">
        <v>291</v>
      </c>
      <c r="C300" s="102" t="s">
        <v>114</v>
      </c>
      <c r="D300" s="101" t="s">
        <v>119</v>
      </c>
      <c r="E300" s="5" t="s">
        <v>65</v>
      </c>
      <c r="F300" s="101" t="s">
        <v>179</v>
      </c>
      <c r="G300" s="84">
        <v>130712.36</v>
      </c>
    </row>
    <row r="301" spans="1:7" ht="25.5">
      <c r="A301" s="12" t="s">
        <v>202</v>
      </c>
      <c r="B301" s="50" t="s">
        <v>291</v>
      </c>
      <c r="C301" s="102" t="s">
        <v>114</v>
      </c>
      <c r="D301" s="101" t="s">
        <v>119</v>
      </c>
      <c r="E301" s="5" t="s">
        <v>65</v>
      </c>
      <c r="F301" s="101" t="s">
        <v>203</v>
      </c>
      <c r="G301" s="84">
        <v>6266287.64</v>
      </c>
    </row>
    <row r="302" spans="1:7" ht="12.75">
      <c r="A302" s="12" t="s">
        <v>176</v>
      </c>
      <c r="B302" s="50" t="s">
        <v>291</v>
      </c>
      <c r="C302" s="102" t="s">
        <v>206</v>
      </c>
      <c r="D302" s="101" t="s">
        <v>119</v>
      </c>
      <c r="E302" s="5" t="s">
        <v>65</v>
      </c>
      <c r="F302" s="101" t="s">
        <v>175</v>
      </c>
      <c r="G302" s="84">
        <v>400000</v>
      </c>
    </row>
    <row r="303" spans="1:7" ht="51">
      <c r="A303" s="41" t="s">
        <v>104</v>
      </c>
      <c r="B303" s="50" t="s">
        <v>291</v>
      </c>
      <c r="C303" s="100" t="s">
        <v>114</v>
      </c>
      <c r="D303" s="108" t="s">
        <v>119</v>
      </c>
      <c r="E303" s="4" t="s">
        <v>105</v>
      </c>
      <c r="F303" s="108"/>
      <c r="G303" s="87">
        <f>G304</f>
        <v>1863000</v>
      </c>
    </row>
    <row r="304" spans="1:7" ht="25.5">
      <c r="A304" s="11" t="s">
        <v>178</v>
      </c>
      <c r="B304" s="50" t="s">
        <v>291</v>
      </c>
      <c r="C304" s="102" t="s">
        <v>114</v>
      </c>
      <c r="D304" s="101" t="s">
        <v>119</v>
      </c>
      <c r="E304" s="5" t="s">
        <v>105</v>
      </c>
      <c r="F304" s="101" t="s">
        <v>219</v>
      </c>
      <c r="G304" s="84">
        <v>1863000</v>
      </c>
    </row>
    <row r="305" spans="1:7" ht="12.75">
      <c r="A305" s="24" t="s">
        <v>245</v>
      </c>
      <c r="B305" s="50" t="s">
        <v>291</v>
      </c>
      <c r="C305" s="94" t="s">
        <v>114</v>
      </c>
      <c r="D305" s="86" t="s">
        <v>246</v>
      </c>
      <c r="E305" s="113"/>
      <c r="F305" s="113"/>
      <c r="G305" s="82">
        <f>G306+G308</f>
        <v>787000</v>
      </c>
    </row>
    <row r="306" spans="1:7" ht="20.25" customHeight="1">
      <c r="A306" s="30" t="s">
        <v>244</v>
      </c>
      <c r="B306" s="50" t="s">
        <v>291</v>
      </c>
      <c r="C306" s="100" t="s">
        <v>114</v>
      </c>
      <c r="D306" s="108" t="s">
        <v>246</v>
      </c>
      <c r="E306" s="4" t="s">
        <v>66</v>
      </c>
      <c r="F306" s="108"/>
      <c r="G306" s="87">
        <f>G307</f>
        <v>200000</v>
      </c>
    </row>
    <row r="307" spans="1:7" ht="25.5">
      <c r="A307" s="11" t="s">
        <v>178</v>
      </c>
      <c r="B307" s="50" t="s">
        <v>291</v>
      </c>
      <c r="C307" s="102" t="s">
        <v>114</v>
      </c>
      <c r="D307" s="101" t="s">
        <v>246</v>
      </c>
      <c r="E307" s="5" t="s">
        <v>66</v>
      </c>
      <c r="F307" s="101" t="s">
        <v>179</v>
      </c>
      <c r="G307" s="84">
        <v>200000</v>
      </c>
    </row>
    <row r="308" spans="1:7" ht="25.5">
      <c r="A308" s="41" t="s">
        <v>157</v>
      </c>
      <c r="B308" s="50" t="s">
        <v>291</v>
      </c>
      <c r="C308" s="100" t="s">
        <v>114</v>
      </c>
      <c r="D308" s="108" t="s">
        <v>246</v>
      </c>
      <c r="E308" s="4" t="s">
        <v>64</v>
      </c>
      <c r="F308" s="108"/>
      <c r="G308" s="87">
        <f>SUM(G309:G311)</f>
        <v>587000</v>
      </c>
    </row>
    <row r="309" spans="1:7" ht="25.5">
      <c r="A309" s="11" t="s">
        <v>180</v>
      </c>
      <c r="B309" s="50" t="s">
        <v>291</v>
      </c>
      <c r="C309" s="6" t="s">
        <v>114</v>
      </c>
      <c r="D309" s="5" t="s">
        <v>246</v>
      </c>
      <c r="E309" s="5" t="s">
        <v>64</v>
      </c>
      <c r="F309" s="5" t="s">
        <v>181</v>
      </c>
      <c r="G309" s="84">
        <v>451000</v>
      </c>
    </row>
    <row r="310" spans="1:7" ht="25.5">
      <c r="A310" s="11" t="s">
        <v>177</v>
      </c>
      <c r="B310" s="50" t="s">
        <v>291</v>
      </c>
      <c r="C310" s="6" t="s">
        <v>114</v>
      </c>
      <c r="D310" s="5" t="s">
        <v>246</v>
      </c>
      <c r="E310" s="5" t="s">
        <v>64</v>
      </c>
      <c r="F310" s="5" t="s">
        <v>73</v>
      </c>
      <c r="G310" s="84">
        <v>81800</v>
      </c>
    </row>
    <row r="311" spans="1:7" ht="25.5">
      <c r="A311" s="11" t="s">
        <v>178</v>
      </c>
      <c r="B311" s="50" t="s">
        <v>291</v>
      </c>
      <c r="C311" s="6" t="s">
        <v>114</v>
      </c>
      <c r="D311" s="5" t="s">
        <v>246</v>
      </c>
      <c r="E311" s="5" t="s">
        <v>64</v>
      </c>
      <c r="F311" s="5" t="s">
        <v>179</v>
      </c>
      <c r="G311" s="84">
        <v>54200</v>
      </c>
    </row>
    <row r="312" spans="1:7" ht="12.75">
      <c r="A312" s="75" t="s">
        <v>158</v>
      </c>
      <c r="B312" s="72" t="s">
        <v>291</v>
      </c>
      <c r="C312" s="127" t="s">
        <v>139</v>
      </c>
      <c r="D312" s="127"/>
      <c r="E312" s="106"/>
      <c r="F312" s="127"/>
      <c r="G312" s="126">
        <f>G313</f>
        <v>5566783.59</v>
      </c>
    </row>
    <row r="313" spans="1:7" ht="12.75">
      <c r="A313" s="24" t="s">
        <v>164</v>
      </c>
      <c r="B313" s="50" t="s">
        <v>291</v>
      </c>
      <c r="C313" s="23" t="s">
        <v>139</v>
      </c>
      <c r="D313" s="74" t="s">
        <v>115</v>
      </c>
      <c r="E313" s="86"/>
      <c r="F313" s="74"/>
      <c r="G313" s="82">
        <f>G315+G317+G320</f>
        <v>5566783.59</v>
      </c>
    </row>
    <row r="314" spans="1:7" ht="25.5">
      <c r="A314" s="36" t="s">
        <v>256</v>
      </c>
      <c r="B314" s="50" t="s">
        <v>291</v>
      </c>
      <c r="C314" s="124" t="s">
        <v>139</v>
      </c>
      <c r="D314" s="89" t="s">
        <v>115</v>
      </c>
      <c r="E314" s="89" t="s">
        <v>20</v>
      </c>
      <c r="F314" s="89"/>
      <c r="G314" s="90">
        <f>G315+G317</f>
        <v>2761962.59</v>
      </c>
    </row>
    <row r="315" spans="1:7" ht="38.25">
      <c r="A315" s="30" t="s">
        <v>247</v>
      </c>
      <c r="B315" s="50" t="s">
        <v>291</v>
      </c>
      <c r="C315" s="22" t="s">
        <v>139</v>
      </c>
      <c r="D315" s="4" t="s">
        <v>115</v>
      </c>
      <c r="E315" s="4" t="s">
        <v>67</v>
      </c>
      <c r="F315" s="4"/>
      <c r="G315" s="87">
        <f>G316</f>
        <v>330000</v>
      </c>
    </row>
    <row r="316" spans="1:8" ht="25.5">
      <c r="A316" s="11" t="s">
        <v>178</v>
      </c>
      <c r="B316" s="50" t="s">
        <v>291</v>
      </c>
      <c r="C316" s="6" t="s">
        <v>139</v>
      </c>
      <c r="D316" s="5" t="s">
        <v>115</v>
      </c>
      <c r="E316" s="5" t="s">
        <v>67</v>
      </c>
      <c r="F316" s="5" t="s">
        <v>179</v>
      </c>
      <c r="G316" s="84">
        <v>330000</v>
      </c>
      <c r="H316" s="163"/>
    </row>
    <row r="317" spans="1:7" ht="12.75">
      <c r="A317" s="30" t="s">
        <v>248</v>
      </c>
      <c r="B317" s="50" t="s">
        <v>291</v>
      </c>
      <c r="C317" s="22" t="s">
        <v>139</v>
      </c>
      <c r="D317" s="4" t="s">
        <v>115</v>
      </c>
      <c r="E317" s="4" t="s">
        <v>78</v>
      </c>
      <c r="F317" s="4"/>
      <c r="G317" s="87">
        <f>G318+G319</f>
        <v>2431962.59</v>
      </c>
    </row>
    <row r="318" spans="1:7" ht="25.5">
      <c r="A318" s="11" t="s">
        <v>178</v>
      </c>
      <c r="B318" s="50" t="s">
        <v>291</v>
      </c>
      <c r="C318" s="6" t="s">
        <v>139</v>
      </c>
      <c r="D318" s="5" t="s">
        <v>115</v>
      </c>
      <c r="E318" s="5" t="s">
        <v>78</v>
      </c>
      <c r="F318" s="5" t="s">
        <v>179</v>
      </c>
      <c r="G318" s="84">
        <v>1129771.56</v>
      </c>
    </row>
    <row r="319" spans="1:7" ht="25.5">
      <c r="A319" s="11" t="s">
        <v>249</v>
      </c>
      <c r="B319" s="50" t="s">
        <v>291</v>
      </c>
      <c r="C319" s="6" t="s">
        <v>139</v>
      </c>
      <c r="D319" s="5" t="s">
        <v>115</v>
      </c>
      <c r="E319" s="5" t="s">
        <v>78</v>
      </c>
      <c r="F319" s="5" t="s">
        <v>250</v>
      </c>
      <c r="G319" s="84">
        <v>1302191.03</v>
      </c>
    </row>
    <row r="320" spans="1:7" ht="25.5">
      <c r="A320" s="60" t="s">
        <v>99</v>
      </c>
      <c r="B320" s="61" t="s">
        <v>291</v>
      </c>
      <c r="C320" s="128" t="s">
        <v>139</v>
      </c>
      <c r="D320" s="129" t="s">
        <v>115</v>
      </c>
      <c r="E320" s="129" t="s">
        <v>98</v>
      </c>
      <c r="F320" s="129"/>
      <c r="G320" s="130">
        <f>G321</f>
        <v>2804821</v>
      </c>
    </row>
    <row r="321" spans="1:7" ht="38.25">
      <c r="A321" s="11" t="s">
        <v>269</v>
      </c>
      <c r="B321" s="50" t="s">
        <v>291</v>
      </c>
      <c r="C321" s="6" t="s">
        <v>139</v>
      </c>
      <c r="D321" s="5" t="s">
        <v>115</v>
      </c>
      <c r="E321" s="5" t="s">
        <v>98</v>
      </c>
      <c r="F321" s="5" t="s">
        <v>217</v>
      </c>
      <c r="G321" s="84">
        <v>2804821</v>
      </c>
    </row>
    <row r="322" spans="1:7" ht="12.75">
      <c r="A322" s="75" t="s">
        <v>159</v>
      </c>
      <c r="B322" s="72" t="s">
        <v>291</v>
      </c>
      <c r="C322" s="127" t="s">
        <v>113</v>
      </c>
      <c r="D322" s="127"/>
      <c r="E322" s="106"/>
      <c r="F322" s="127"/>
      <c r="G322" s="126">
        <f>G323</f>
        <v>600000</v>
      </c>
    </row>
    <row r="323" spans="1:7" ht="12.75">
      <c r="A323" s="24" t="s">
        <v>135</v>
      </c>
      <c r="B323" s="50" t="s">
        <v>291</v>
      </c>
      <c r="C323" s="23" t="s">
        <v>113</v>
      </c>
      <c r="D323" s="74" t="s">
        <v>116</v>
      </c>
      <c r="E323" s="86"/>
      <c r="F323" s="74"/>
      <c r="G323" s="82">
        <f>G324</f>
        <v>600000</v>
      </c>
    </row>
    <row r="324" spans="1:7" ht="25.5">
      <c r="A324" s="42" t="s">
        <v>257</v>
      </c>
      <c r="B324" s="50" t="s">
        <v>291</v>
      </c>
      <c r="C324" s="131" t="s">
        <v>113</v>
      </c>
      <c r="D324" s="132" t="s">
        <v>116</v>
      </c>
      <c r="E324" s="132" t="s">
        <v>68</v>
      </c>
      <c r="F324" s="132"/>
      <c r="G324" s="90">
        <f>G325</f>
        <v>600000</v>
      </c>
    </row>
    <row r="325" spans="1:7" ht="36" customHeight="1">
      <c r="A325" s="11" t="s">
        <v>212</v>
      </c>
      <c r="B325" s="50" t="s">
        <v>291</v>
      </c>
      <c r="C325" s="6" t="s">
        <v>113</v>
      </c>
      <c r="D325" s="5" t="s">
        <v>116</v>
      </c>
      <c r="E325" s="5" t="s">
        <v>68</v>
      </c>
      <c r="F325" s="5" t="s">
        <v>211</v>
      </c>
      <c r="G325" s="84">
        <v>600000</v>
      </c>
    </row>
    <row r="326" spans="1:7" ht="31.5">
      <c r="A326" s="73" t="s">
        <v>155</v>
      </c>
      <c r="B326" s="72" t="s">
        <v>291</v>
      </c>
      <c r="C326" s="122" t="s">
        <v>152</v>
      </c>
      <c r="D326" s="104"/>
      <c r="E326" s="104"/>
      <c r="F326" s="104"/>
      <c r="G326" s="105">
        <f>G327</f>
        <v>2600000</v>
      </c>
    </row>
    <row r="327" spans="1:7" ht="12.75">
      <c r="A327" s="24" t="s">
        <v>207</v>
      </c>
      <c r="B327" s="50" t="s">
        <v>291</v>
      </c>
      <c r="C327" s="94" t="s">
        <v>152</v>
      </c>
      <c r="D327" s="85" t="s">
        <v>109</v>
      </c>
      <c r="E327" s="85"/>
      <c r="F327" s="85"/>
      <c r="G327" s="95">
        <f>G328</f>
        <v>2600000</v>
      </c>
    </row>
    <row r="328" spans="1:7" ht="12.75">
      <c r="A328" s="30" t="s">
        <v>207</v>
      </c>
      <c r="B328" s="50" t="s">
        <v>291</v>
      </c>
      <c r="C328" s="22" t="s">
        <v>152</v>
      </c>
      <c r="D328" s="4" t="s">
        <v>109</v>
      </c>
      <c r="E328" s="4" t="s">
        <v>69</v>
      </c>
      <c r="F328" s="4"/>
      <c r="G328" s="87">
        <f>G329</f>
        <v>2600000</v>
      </c>
    </row>
    <row r="329" spans="1:7" ht="12.75">
      <c r="A329" s="12" t="s">
        <v>251</v>
      </c>
      <c r="B329" s="50" t="s">
        <v>291</v>
      </c>
      <c r="C329" s="6" t="s">
        <v>152</v>
      </c>
      <c r="D329" s="5" t="s">
        <v>109</v>
      </c>
      <c r="E329" s="5" t="s">
        <v>69</v>
      </c>
      <c r="F329" s="5" t="s">
        <v>208</v>
      </c>
      <c r="G329" s="84">
        <v>2600000</v>
      </c>
    </row>
    <row r="330" spans="1:7" ht="38.25">
      <c r="A330" s="75" t="s">
        <v>160</v>
      </c>
      <c r="B330" s="72" t="s">
        <v>291</v>
      </c>
      <c r="C330" s="133" t="s">
        <v>141</v>
      </c>
      <c r="D330" s="106"/>
      <c r="E330" s="106"/>
      <c r="F330" s="106"/>
      <c r="G330" s="126">
        <f>G331</f>
        <v>7258000</v>
      </c>
    </row>
    <row r="331" spans="1:7" ht="25.5">
      <c r="A331" s="46" t="s">
        <v>161</v>
      </c>
      <c r="B331" s="50" t="s">
        <v>291</v>
      </c>
      <c r="C331" s="94" t="s">
        <v>141</v>
      </c>
      <c r="D331" s="85" t="s">
        <v>109</v>
      </c>
      <c r="E331" s="85"/>
      <c r="F331" s="85"/>
      <c r="G331" s="82">
        <f>G336+G334+G332</f>
        <v>7258000</v>
      </c>
    </row>
    <row r="332" spans="1:7" ht="25.5">
      <c r="A332" s="43" t="s">
        <v>146</v>
      </c>
      <c r="B332" s="50" t="s">
        <v>291</v>
      </c>
      <c r="C332" s="134" t="s">
        <v>141</v>
      </c>
      <c r="D332" s="134" t="s">
        <v>109</v>
      </c>
      <c r="E332" s="134" t="s">
        <v>71</v>
      </c>
      <c r="F332" s="81"/>
      <c r="G332" s="87">
        <f>G333</f>
        <v>1762000</v>
      </c>
    </row>
    <row r="333" spans="1:7" ht="12.75">
      <c r="A333" s="44" t="s">
        <v>209</v>
      </c>
      <c r="B333" s="50" t="s">
        <v>291</v>
      </c>
      <c r="C333" s="6" t="s">
        <v>141</v>
      </c>
      <c r="D333" s="83" t="s">
        <v>109</v>
      </c>
      <c r="E333" s="135" t="s">
        <v>71</v>
      </c>
      <c r="F333" s="83" t="s">
        <v>210</v>
      </c>
      <c r="G333" s="99">
        <v>1762000</v>
      </c>
    </row>
    <row r="334" spans="1:7" ht="12.75">
      <c r="A334" s="43" t="s">
        <v>147</v>
      </c>
      <c r="B334" s="50" t="s">
        <v>291</v>
      </c>
      <c r="C334" s="134" t="s">
        <v>141</v>
      </c>
      <c r="D334" s="134" t="s">
        <v>109</v>
      </c>
      <c r="E334" s="134" t="s">
        <v>70</v>
      </c>
      <c r="F334" s="81"/>
      <c r="G334" s="87">
        <f>G335</f>
        <v>4000000</v>
      </c>
    </row>
    <row r="335" spans="1:7" ht="12.75">
      <c r="A335" s="57" t="s">
        <v>209</v>
      </c>
      <c r="B335" s="50" t="s">
        <v>291</v>
      </c>
      <c r="C335" s="6" t="s">
        <v>141</v>
      </c>
      <c r="D335" s="83" t="s">
        <v>109</v>
      </c>
      <c r="E335" s="135" t="s">
        <v>70</v>
      </c>
      <c r="F335" s="83" t="s">
        <v>210</v>
      </c>
      <c r="G335" s="120">
        <v>4000000</v>
      </c>
    </row>
    <row r="336" spans="1:7" ht="38.25">
      <c r="A336" s="55" t="s">
        <v>283</v>
      </c>
      <c r="B336" s="56" t="s">
        <v>291</v>
      </c>
      <c r="C336" s="136" t="s">
        <v>141</v>
      </c>
      <c r="D336" s="136" t="s">
        <v>109</v>
      </c>
      <c r="E336" s="136" t="s">
        <v>294</v>
      </c>
      <c r="F336" s="137"/>
      <c r="G336" s="138">
        <f>G337</f>
        <v>1496000</v>
      </c>
    </row>
    <row r="337" spans="1:7" ht="13.5" thickBot="1">
      <c r="A337" s="48" t="s">
        <v>209</v>
      </c>
      <c r="B337" s="50" t="s">
        <v>291</v>
      </c>
      <c r="C337" s="139" t="s">
        <v>141</v>
      </c>
      <c r="D337" s="140" t="s">
        <v>109</v>
      </c>
      <c r="E337" s="141" t="s">
        <v>294</v>
      </c>
      <c r="F337" s="140" t="s">
        <v>210</v>
      </c>
      <c r="G337" s="142">
        <v>1496000</v>
      </c>
    </row>
    <row r="338" spans="1:7" ht="16.5" thickBot="1">
      <c r="A338" s="76" t="s">
        <v>126</v>
      </c>
      <c r="B338" s="72"/>
      <c r="C338" s="143"/>
      <c r="D338" s="143"/>
      <c r="E338" s="143"/>
      <c r="F338" s="143"/>
      <c r="G338" s="144">
        <f>G14+G79+G83+G101+G119+G255+G277+G281+G312+G322+G326+G330</f>
        <v>446653993.99999994</v>
      </c>
    </row>
  </sheetData>
  <sheetProtection/>
  <mergeCells count="8">
    <mergeCell ref="A7:A12"/>
    <mergeCell ref="C7:C12"/>
    <mergeCell ref="D7:D12"/>
    <mergeCell ref="A5:G5"/>
    <mergeCell ref="E7:E12"/>
    <mergeCell ref="F7:F12"/>
    <mergeCell ref="G7:G12"/>
    <mergeCell ref="B7:B12"/>
  </mergeCells>
  <printOptions/>
  <pageMargins left="0.8267716535433072" right="0.15748031496062992" top="0.17" bottom="0.15748031496062992" header="0.17" footer="0.15748031496062992"/>
  <pageSetup fitToHeight="6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2"/>
  <sheetViews>
    <sheetView tabSelected="1" zoomScalePageLayoutView="0" workbookViewId="0" topLeftCell="A340">
      <selection activeCell="I372" sqref="I372"/>
    </sheetView>
  </sheetViews>
  <sheetFormatPr defaultColWidth="9.00390625" defaultRowHeight="12.75"/>
  <cols>
    <col min="1" max="1" width="60.875" style="0" customWidth="1"/>
    <col min="2" max="2" width="8.75390625" style="0" customWidth="1"/>
    <col min="3" max="3" width="6.875" style="0" customWidth="1"/>
    <col min="4" max="4" width="6.375" style="0" customWidth="1"/>
    <col min="5" max="5" width="12.25390625" style="0" customWidth="1"/>
    <col min="6" max="6" width="6.25390625" style="0" customWidth="1"/>
    <col min="7" max="7" width="15.125" style="0" customWidth="1"/>
    <col min="8" max="8" width="15.25390625" style="0" customWidth="1"/>
    <col min="9" max="9" width="13.625" style="0" customWidth="1"/>
    <col min="10" max="10" width="16.25390625" style="14" hidden="1" customWidth="1"/>
    <col min="11" max="11" width="21.25390625" style="14" customWidth="1"/>
  </cols>
  <sheetData>
    <row r="1" spans="1:9" ht="20.25" customHeight="1">
      <c r="A1" s="196" t="s">
        <v>333</v>
      </c>
      <c r="B1" s="197"/>
      <c r="C1" s="197"/>
      <c r="D1" s="197"/>
      <c r="E1" s="197"/>
      <c r="F1" s="197"/>
      <c r="G1" s="197"/>
      <c r="H1" s="53"/>
      <c r="I1" s="53"/>
    </row>
    <row r="2" spans="1:6" ht="13.5" thickBot="1">
      <c r="A2" s="1"/>
      <c r="B2" s="1"/>
      <c r="C2" s="2"/>
      <c r="D2" s="2"/>
      <c r="E2" s="3"/>
      <c r="F2" s="3"/>
    </row>
    <row r="3" spans="1:9" ht="12.75" customHeight="1">
      <c r="A3" s="179" t="s">
        <v>107</v>
      </c>
      <c r="B3" s="194" t="s">
        <v>290</v>
      </c>
      <c r="C3" s="173" t="s">
        <v>108</v>
      </c>
      <c r="D3" s="181" t="s">
        <v>117</v>
      </c>
      <c r="E3" s="184" t="s">
        <v>127</v>
      </c>
      <c r="F3" s="186" t="s">
        <v>128</v>
      </c>
      <c r="G3" s="176" t="s">
        <v>305</v>
      </c>
      <c r="H3" s="176" t="s">
        <v>304</v>
      </c>
      <c r="I3" s="176" t="s">
        <v>303</v>
      </c>
    </row>
    <row r="4" spans="1:9" ht="12.75" customHeight="1">
      <c r="A4" s="180"/>
      <c r="B4" s="195"/>
      <c r="C4" s="174"/>
      <c r="D4" s="182"/>
      <c r="E4" s="185"/>
      <c r="F4" s="187"/>
      <c r="G4" s="177"/>
      <c r="H4" s="177"/>
      <c r="I4" s="177"/>
    </row>
    <row r="5" spans="1:9" ht="12.75">
      <c r="A5" s="180"/>
      <c r="B5" s="195"/>
      <c r="C5" s="174"/>
      <c r="D5" s="182"/>
      <c r="E5" s="185"/>
      <c r="F5" s="187"/>
      <c r="G5" s="177"/>
      <c r="H5" s="177"/>
      <c r="I5" s="177"/>
    </row>
    <row r="6" spans="1:9" ht="12.75">
      <c r="A6" s="180"/>
      <c r="B6" s="195"/>
      <c r="C6" s="174"/>
      <c r="D6" s="182"/>
      <c r="E6" s="185"/>
      <c r="F6" s="187"/>
      <c r="G6" s="177"/>
      <c r="H6" s="177"/>
      <c r="I6" s="177"/>
    </row>
    <row r="7" spans="1:9" ht="12.75">
      <c r="A7" s="180"/>
      <c r="B7" s="195"/>
      <c r="C7" s="174"/>
      <c r="D7" s="182"/>
      <c r="E7" s="185"/>
      <c r="F7" s="187"/>
      <c r="G7" s="177"/>
      <c r="H7" s="177"/>
      <c r="I7" s="177"/>
    </row>
    <row r="8" spans="1:9" ht="12.75">
      <c r="A8" s="180"/>
      <c r="B8" s="195"/>
      <c r="C8" s="175"/>
      <c r="D8" s="183"/>
      <c r="E8" s="185"/>
      <c r="F8" s="188"/>
      <c r="G8" s="177"/>
      <c r="H8" s="177"/>
      <c r="I8" s="177"/>
    </row>
    <row r="9" spans="1:9" ht="16.5" thickBot="1">
      <c r="A9" s="145" t="s">
        <v>293</v>
      </c>
      <c r="B9" s="146" t="s">
        <v>291</v>
      </c>
      <c r="C9" s="51"/>
      <c r="D9" s="51"/>
      <c r="E9" s="91"/>
      <c r="F9" s="51"/>
      <c r="G9" s="52">
        <f>G359</f>
        <v>401821776.00000006</v>
      </c>
      <c r="H9" s="52">
        <f>H359</f>
        <v>446653993.99999994</v>
      </c>
      <c r="I9" s="52">
        <f>H9-G9</f>
        <v>44832217.99999988</v>
      </c>
    </row>
    <row r="10" spans="1:9" ht="18.75">
      <c r="A10" s="45" t="s">
        <v>123</v>
      </c>
      <c r="B10" s="54" t="s">
        <v>291</v>
      </c>
      <c r="C10" s="92" t="s">
        <v>109</v>
      </c>
      <c r="D10" s="92"/>
      <c r="E10" s="92"/>
      <c r="F10" s="92"/>
      <c r="G10" s="93">
        <f>G11+G15+G59+G56</f>
        <v>25868265</v>
      </c>
      <c r="H10" s="169">
        <f>H11+H15+H59</f>
        <v>28453265</v>
      </c>
      <c r="I10" s="52">
        <f aca="true" t="shared" si="0" ref="I10:I72">H10-G10</f>
        <v>2585000</v>
      </c>
    </row>
    <row r="11" spans="1:10" ht="37.5" customHeight="1">
      <c r="A11" s="32" t="s">
        <v>142</v>
      </c>
      <c r="B11" s="50" t="s">
        <v>291</v>
      </c>
      <c r="C11" s="94" t="s">
        <v>109</v>
      </c>
      <c r="D11" s="86" t="s">
        <v>118</v>
      </c>
      <c r="E11" s="86"/>
      <c r="F11" s="86"/>
      <c r="G11" s="82">
        <f>G12</f>
        <v>300100</v>
      </c>
      <c r="H11" s="82">
        <f>H12</f>
        <v>300100</v>
      </c>
      <c r="I11" s="52">
        <f t="shared" si="0"/>
        <v>0</v>
      </c>
      <c r="J11" s="15"/>
    </row>
    <row r="12" spans="1:9" ht="15.75" customHeight="1">
      <c r="A12" s="25" t="s">
        <v>213</v>
      </c>
      <c r="B12" s="50" t="s">
        <v>291</v>
      </c>
      <c r="C12" s="22" t="s">
        <v>109</v>
      </c>
      <c r="D12" s="4" t="s">
        <v>118</v>
      </c>
      <c r="E12" s="4" t="s">
        <v>4</v>
      </c>
      <c r="F12" s="4"/>
      <c r="G12" s="87">
        <f>G13+G14</f>
        <v>300100</v>
      </c>
      <c r="H12" s="87">
        <f>H13+H14</f>
        <v>300100</v>
      </c>
      <c r="I12" s="52">
        <f t="shared" si="0"/>
        <v>0</v>
      </c>
    </row>
    <row r="13" spans="1:9" ht="42.75" customHeight="1">
      <c r="A13" s="11" t="s">
        <v>260</v>
      </c>
      <c r="B13" s="50" t="s">
        <v>291</v>
      </c>
      <c r="C13" s="6" t="s">
        <v>109</v>
      </c>
      <c r="D13" s="5" t="s">
        <v>118</v>
      </c>
      <c r="E13" s="5" t="s">
        <v>4</v>
      </c>
      <c r="F13" s="5" t="s">
        <v>259</v>
      </c>
      <c r="G13" s="84">
        <v>172100</v>
      </c>
      <c r="H13" s="84">
        <v>172100</v>
      </c>
      <c r="I13" s="52">
        <f t="shared" si="0"/>
        <v>0</v>
      </c>
    </row>
    <row r="14" spans="1:10" ht="30.75" customHeight="1">
      <c r="A14" s="11" t="s">
        <v>178</v>
      </c>
      <c r="B14" s="50" t="s">
        <v>291</v>
      </c>
      <c r="C14" s="6" t="s">
        <v>109</v>
      </c>
      <c r="D14" s="5" t="s">
        <v>118</v>
      </c>
      <c r="E14" s="5" t="s">
        <v>4</v>
      </c>
      <c r="F14" s="5" t="s">
        <v>179</v>
      </c>
      <c r="G14" s="84">
        <v>128000</v>
      </c>
      <c r="H14" s="84">
        <v>128000</v>
      </c>
      <c r="I14" s="52">
        <f t="shared" si="0"/>
        <v>0</v>
      </c>
      <c r="J14" s="15"/>
    </row>
    <row r="15" spans="1:9" ht="29.25" customHeight="1">
      <c r="A15" s="24" t="s">
        <v>136</v>
      </c>
      <c r="B15" s="50" t="s">
        <v>291</v>
      </c>
      <c r="C15" s="94" t="s">
        <v>109</v>
      </c>
      <c r="D15" s="86" t="s">
        <v>119</v>
      </c>
      <c r="E15" s="86"/>
      <c r="F15" s="86"/>
      <c r="G15" s="82">
        <f>G16+G21+G24+G29+G33+G39+G41+G45+G47+G49+G52+G54</f>
        <v>17728000</v>
      </c>
      <c r="H15" s="95">
        <f>H16+H21+H24+H29+H33+H39+H41+H45+H47+H49+H52+H54</f>
        <v>19958000</v>
      </c>
      <c r="I15" s="52">
        <f t="shared" si="0"/>
        <v>2230000</v>
      </c>
    </row>
    <row r="16" spans="1:9" ht="33" customHeight="1">
      <c r="A16" s="25" t="s">
        <v>184</v>
      </c>
      <c r="B16" s="50" t="s">
        <v>291</v>
      </c>
      <c r="C16" s="22" t="s">
        <v>109</v>
      </c>
      <c r="D16" s="4" t="s">
        <v>119</v>
      </c>
      <c r="E16" s="4" t="s">
        <v>21</v>
      </c>
      <c r="F16" s="4"/>
      <c r="G16" s="87">
        <f>SUM(G17:G20)</f>
        <v>15241000</v>
      </c>
      <c r="H16" s="87">
        <f>SUM(H17:H20)</f>
        <v>16806397.79</v>
      </c>
      <c r="I16" s="52">
        <f t="shared" si="0"/>
        <v>1565397.789999999</v>
      </c>
    </row>
    <row r="17" spans="1:11" ht="18.75" customHeight="1">
      <c r="A17" s="11" t="s">
        <v>74</v>
      </c>
      <c r="B17" s="50" t="s">
        <v>291</v>
      </c>
      <c r="C17" s="6" t="s">
        <v>109</v>
      </c>
      <c r="D17" s="5" t="s">
        <v>119</v>
      </c>
      <c r="E17" s="5" t="s">
        <v>21</v>
      </c>
      <c r="F17" s="5" t="s">
        <v>181</v>
      </c>
      <c r="G17" s="84">
        <v>10300000</v>
      </c>
      <c r="H17" s="84">
        <v>11666284.15</v>
      </c>
      <c r="I17" s="52">
        <f t="shared" si="0"/>
        <v>1366284.1500000004</v>
      </c>
      <c r="K17" s="14">
        <v>1600</v>
      </c>
    </row>
    <row r="18" spans="1:10" ht="21.75" customHeight="1">
      <c r="A18" s="11" t="s">
        <v>185</v>
      </c>
      <c r="B18" s="50" t="s">
        <v>291</v>
      </c>
      <c r="C18" s="6" t="s">
        <v>186</v>
      </c>
      <c r="D18" s="5" t="s">
        <v>119</v>
      </c>
      <c r="E18" s="5" t="s">
        <v>21</v>
      </c>
      <c r="F18" s="5" t="s">
        <v>187</v>
      </c>
      <c r="G18" s="84">
        <v>270000</v>
      </c>
      <c r="H18" s="84">
        <v>270000</v>
      </c>
      <c r="I18" s="52">
        <f t="shared" si="0"/>
        <v>0</v>
      </c>
      <c r="J18" s="15"/>
    </row>
    <row r="19" spans="1:10" ht="36" customHeight="1">
      <c r="A19" s="11" t="s">
        <v>72</v>
      </c>
      <c r="B19" s="50" t="s">
        <v>291</v>
      </c>
      <c r="C19" s="6" t="s">
        <v>186</v>
      </c>
      <c r="D19" s="5" t="s">
        <v>119</v>
      </c>
      <c r="E19" s="5" t="s">
        <v>21</v>
      </c>
      <c r="F19" s="5" t="s">
        <v>73</v>
      </c>
      <c r="G19" s="84">
        <v>3171000</v>
      </c>
      <c r="H19" s="84">
        <v>3050113.64</v>
      </c>
      <c r="I19" s="52">
        <f t="shared" si="0"/>
        <v>-120886.35999999987</v>
      </c>
      <c r="J19" s="16"/>
    </row>
    <row r="20" spans="1:9" ht="26.25" customHeight="1">
      <c r="A20" s="11" t="s">
        <v>178</v>
      </c>
      <c r="B20" s="50" t="s">
        <v>291</v>
      </c>
      <c r="C20" s="6" t="s">
        <v>109</v>
      </c>
      <c r="D20" s="5" t="s">
        <v>119</v>
      </c>
      <c r="E20" s="5" t="s">
        <v>21</v>
      </c>
      <c r="F20" s="5" t="s">
        <v>179</v>
      </c>
      <c r="G20" s="84">
        <v>1500000</v>
      </c>
      <c r="H20" s="84">
        <v>1820000</v>
      </c>
      <c r="I20" s="52">
        <f t="shared" si="0"/>
        <v>320000</v>
      </c>
    </row>
    <row r="21" spans="1:9" ht="27" customHeight="1">
      <c r="A21" s="30" t="s">
        <v>140</v>
      </c>
      <c r="B21" s="50" t="s">
        <v>291</v>
      </c>
      <c r="C21" s="22" t="s">
        <v>109</v>
      </c>
      <c r="D21" s="4" t="s">
        <v>119</v>
      </c>
      <c r="E21" s="4" t="s">
        <v>22</v>
      </c>
      <c r="F21" s="4"/>
      <c r="G21" s="87">
        <f>G22+G23</f>
        <v>1400000</v>
      </c>
      <c r="H21" s="87">
        <f>H22+H23</f>
        <v>2064602.21</v>
      </c>
      <c r="I21" s="52">
        <f t="shared" si="0"/>
        <v>664602.21</v>
      </c>
    </row>
    <row r="22" spans="1:11" ht="20.25" customHeight="1">
      <c r="A22" s="11" t="s">
        <v>75</v>
      </c>
      <c r="B22" s="50" t="s">
        <v>291</v>
      </c>
      <c r="C22" s="6" t="s">
        <v>109</v>
      </c>
      <c r="D22" s="5" t="s">
        <v>119</v>
      </c>
      <c r="E22" s="5" t="s">
        <v>22</v>
      </c>
      <c r="F22" s="5" t="s">
        <v>181</v>
      </c>
      <c r="G22" s="84">
        <v>1100000</v>
      </c>
      <c r="H22" s="84">
        <v>1586602.21</v>
      </c>
      <c r="I22" s="52">
        <f t="shared" si="0"/>
        <v>486602.20999999996</v>
      </c>
      <c r="K22" s="14">
        <v>330</v>
      </c>
    </row>
    <row r="23" spans="1:9" ht="39.75" customHeight="1">
      <c r="A23" s="11" t="s">
        <v>72</v>
      </c>
      <c r="B23" s="50" t="s">
        <v>291</v>
      </c>
      <c r="C23" s="6" t="s">
        <v>109</v>
      </c>
      <c r="D23" s="5" t="s">
        <v>119</v>
      </c>
      <c r="E23" s="5" t="s">
        <v>22</v>
      </c>
      <c r="F23" s="5" t="s">
        <v>73</v>
      </c>
      <c r="G23" s="84">
        <v>300000</v>
      </c>
      <c r="H23" s="84">
        <v>478000</v>
      </c>
      <c r="I23" s="52">
        <f t="shared" si="0"/>
        <v>178000</v>
      </c>
    </row>
    <row r="24" spans="1:9" ht="27" customHeight="1">
      <c r="A24" s="26" t="s">
        <v>154</v>
      </c>
      <c r="B24" s="50" t="s">
        <v>291</v>
      </c>
      <c r="C24" s="22" t="s">
        <v>109</v>
      </c>
      <c r="D24" s="4" t="s">
        <v>119</v>
      </c>
      <c r="E24" s="4" t="s">
        <v>23</v>
      </c>
      <c r="F24" s="4"/>
      <c r="G24" s="87">
        <f>SUM(G25:G28)</f>
        <v>333000</v>
      </c>
      <c r="H24" s="87">
        <f>SUM(H25:H28)</f>
        <v>333000</v>
      </c>
      <c r="I24" s="52">
        <f t="shared" si="0"/>
        <v>0</v>
      </c>
    </row>
    <row r="25" spans="1:9" ht="14.25" customHeight="1">
      <c r="A25" s="11" t="s">
        <v>75</v>
      </c>
      <c r="B25" s="50" t="s">
        <v>291</v>
      </c>
      <c r="C25" s="6" t="s">
        <v>109</v>
      </c>
      <c r="D25" s="5" t="s">
        <v>119</v>
      </c>
      <c r="E25" s="5" t="s">
        <v>23</v>
      </c>
      <c r="F25" s="5" t="s">
        <v>181</v>
      </c>
      <c r="G25" s="84">
        <v>174000</v>
      </c>
      <c r="H25" s="84">
        <v>174000</v>
      </c>
      <c r="I25" s="52">
        <f t="shared" si="0"/>
        <v>0</v>
      </c>
    </row>
    <row r="26" spans="1:9" ht="18.75" customHeight="1">
      <c r="A26" s="11" t="s">
        <v>185</v>
      </c>
      <c r="B26" s="50" t="s">
        <v>291</v>
      </c>
      <c r="C26" s="6" t="s">
        <v>109</v>
      </c>
      <c r="D26" s="5" t="s">
        <v>119</v>
      </c>
      <c r="E26" s="5" t="s">
        <v>23</v>
      </c>
      <c r="F26" s="5" t="s">
        <v>187</v>
      </c>
      <c r="G26" s="84">
        <v>11000</v>
      </c>
      <c r="H26" s="84">
        <v>11000</v>
      </c>
      <c r="I26" s="52">
        <f t="shared" si="0"/>
        <v>0</v>
      </c>
    </row>
    <row r="27" spans="1:9" ht="37.5" customHeight="1">
      <c r="A27" s="11" t="s">
        <v>72</v>
      </c>
      <c r="B27" s="50" t="s">
        <v>291</v>
      </c>
      <c r="C27" s="6" t="s">
        <v>109</v>
      </c>
      <c r="D27" s="5" t="s">
        <v>119</v>
      </c>
      <c r="E27" s="5" t="s">
        <v>23</v>
      </c>
      <c r="F27" s="5" t="s">
        <v>73</v>
      </c>
      <c r="G27" s="84">
        <v>85000</v>
      </c>
      <c r="H27" s="84">
        <v>130500</v>
      </c>
      <c r="I27" s="52">
        <f t="shared" si="0"/>
        <v>45500</v>
      </c>
    </row>
    <row r="28" spans="1:9" ht="27.75" customHeight="1">
      <c r="A28" s="11" t="s">
        <v>178</v>
      </c>
      <c r="B28" s="50" t="s">
        <v>291</v>
      </c>
      <c r="C28" s="6" t="s">
        <v>109</v>
      </c>
      <c r="D28" s="5" t="s">
        <v>119</v>
      </c>
      <c r="E28" s="5" t="s">
        <v>23</v>
      </c>
      <c r="F28" s="5" t="s">
        <v>179</v>
      </c>
      <c r="G28" s="84">
        <v>63000</v>
      </c>
      <c r="H28" s="84">
        <v>17500</v>
      </c>
      <c r="I28" s="52">
        <f t="shared" si="0"/>
        <v>-45500</v>
      </c>
    </row>
    <row r="29" spans="1:9" ht="29.25" customHeight="1">
      <c r="A29" s="25" t="s">
        <v>144</v>
      </c>
      <c r="B29" s="50" t="s">
        <v>291</v>
      </c>
      <c r="C29" s="22" t="s">
        <v>109</v>
      </c>
      <c r="D29" s="4" t="s">
        <v>119</v>
      </c>
      <c r="E29" s="4" t="s">
        <v>24</v>
      </c>
      <c r="F29" s="4"/>
      <c r="G29" s="87">
        <f>SUM(G30:G32)</f>
        <v>69000</v>
      </c>
      <c r="H29" s="87">
        <f>SUM(H30:H32)</f>
        <v>69000</v>
      </c>
      <c r="I29" s="52">
        <f t="shared" si="0"/>
        <v>0</v>
      </c>
    </row>
    <row r="30" spans="1:9" ht="18.75" customHeight="1">
      <c r="A30" s="11" t="s">
        <v>75</v>
      </c>
      <c r="B30" s="50" t="s">
        <v>291</v>
      </c>
      <c r="C30" s="6" t="s">
        <v>109</v>
      </c>
      <c r="D30" s="5" t="s">
        <v>119</v>
      </c>
      <c r="E30" s="5" t="s">
        <v>24</v>
      </c>
      <c r="F30" s="5" t="s">
        <v>181</v>
      </c>
      <c r="G30" s="84">
        <v>51200</v>
      </c>
      <c r="H30" s="84">
        <v>45200</v>
      </c>
      <c r="I30" s="52">
        <f t="shared" si="0"/>
        <v>-6000</v>
      </c>
    </row>
    <row r="31" spans="1:9" ht="24.75" customHeight="1">
      <c r="A31" s="11" t="s">
        <v>72</v>
      </c>
      <c r="B31" s="50" t="s">
        <v>291</v>
      </c>
      <c r="C31" s="6" t="s">
        <v>109</v>
      </c>
      <c r="D31" s="5" t="s">
        <v>119</v>
      </c>
      <c r="E31" s="5" t="s">
        <v>24</v>
      </c>
      <c r="F31" s="5" t="s">
        <v>73</v>
      </c>
      <c r="G31" s="84">
        <v>15800</v>
      </c>
      <c r="H31" s="84">
        <v>21800</v>
      </c>
      <c r="I31" s="52">
        <f t="shared" si="0"/>
        <v>6000</v>
      </c>
    </row>
    <row r="32" spans="1:9" ht="29.25" customHeight="1">
      <c r="A32" s="11" t="s">
        <v>178</v>
      </c>
      <c r="B32" s="50" t="s">
        <v>291</v>
      </c>
      <c r="C32" s="6" t="s">
        <v>109</v>
      </c>
      <c r="D32" s="5" t="s">
        <v>119</v>
      </c>
      <c r="E32" s="5" t="s">
        <v>24</v>
      </c>
      <c r="F32" s="5" t="s">
        <v>179</v>
      </c>
      <c r="G32" s="84">
        <v>2000</v>
      </c>
      <c r="H32" s="84">
        <v>2000</v>
      </c>
      <c r="I32" s="52">
        <f t="shared" si="0"/>
        <v>0</v>
      </c>
    </row>
    <row r="33" spans="1:9" ht="39" customHeight="1">
      <c r="A33" s="27" t="s">
        <v>173</v>
      </c>
      <c r="B33" s="50" t="s">
        <v>291</v>
      </c>
      <c r="C33" s="96" t="s">
        <v>109</v>
      </c>
      <c r="D33" s="97" t="s">
        <v>119</v>
      </c>
      <c r="E33" s="97" t="s">
        <v>25</v>
      </c>
      <c r="F33" s="97"/>
      <c r="G33" s="87">
        <f>SUM(G34:G38)</f>
        <v>342000</v>
      </c>
      <c r="H33" s="87">
        <f>SUM(H34:H38)</f>
        <v>342000</v>
      </c>
      <c r="I33" s="52">
        <f t="shared" si="0"/>
        <v>0</v>
      </c>
    </row>
    <row r="34" spans="1:9" ht="17.25" customHeight="1">
      <c r="A34" s="11" t="s">
        <v>74</v>
      </c>
      <c r="B34" s="50" t="s">
        <v>291</v>
      </c>
      <c r="C34" s="6" t="s">
        <v>109</v>
      </c>
      <c r="D34" s="5" t="s">
        <v>119</v>
      </c>
      <c r="E34" s="5" t="s">
        <v>25</v>
      </c>
      <c r="F34" s="5" t="s">
        <v>181</v>
      </c>
      <c r="G34" s="84">
        <v>214000</v>
      </c>
      <c r="H34" s="84">
        <v>214000</v>
      </c>
      <c r="I34" s="52">
        <f t="shared" si="0"/>
        <v>0</v>
      </c>
    </row>
    <row r="35" spans="1:9" ht="18.75" customHeight="1">
      <c r="A35" s="11" t="s">
        <v>185</v>
      </c>
      <c r="B35" s="50" t="s">
        <v>291</v>
      </c>
      <c r="C35" s="6" t="s">
        <v>109</v>
      </c>
      <c r="D35" s="5" t="s">
        <v>119</v>
      </c>
      <c r="E35" s="5" t="s">
        <v>25</v>
      </c>
      <c r="F35" s="5" t="s">
        <v>187</v>
      </c>
      <c r="G35" s="84">
        <v>14000</v>
      </c>
      <c r="H35" s="84">
        <v>14000</v>
      </c>
      <c r="I35" s="52">
        <f t="shared" si="0"/>
        <v>0</v>
      </c>
    </row>
    <row r="36" spans="1:9" ht="40.5" customHeight="1">
      <c r="A36" s="11" t="s">
        <v>72</v>
      </c>
      <c r="B36" s="50" t="s">
        <v>291</v>
      </c>
      <c r="C36" s="6" t="s">
        <v>109</v>
      </c>
      <c r="D36" s="5" t="s">
        <v>119</v>
      </c>
      <c r="E36" s="5" t="s">
        <v>25</v>
      </c>
      <c r="F36" s="5" t="s">
        <v>73</v>
      </c>
      <c r="G36" s="84">
        <v>62000</v>
      </c>
      <c r="H36" s="84">
        <v>62000</v>
      </c>
      <c r="I36" s="52">
        <f t="shared" si="0"/>
        <v>0</v>
      </c>
    </row>
    <row r="37" spans="1:9" ht="27" customHeight="1">
      <c r="A37" s="11" t="s">
        <v>178</v>
      </c>
      <c r="B37" s="50" t="s">
        <v>291</v>
      </c>
      <c r="C37" s="6" t="s">
        <v>109</v>
      </c>
      <c r="D37" s="5" t="s">
        <v>119</v>
      </c>
      <c r="E37" s="5" t="s">
        <v>25</v>
      </c>
      <c r="F37" s="5" t="s">
        <v>179</v>
      </c>
      <c r="G37" s="84">
        <v>42000</v>
      </c>
      <c r="H37" s="84">
        <v>42000</v>
      </c>
      <c r="I37" s="52">
        <f t="shared" si="0"/>
        <v>0</v>
      </c>
    </row>
    <row r="38" spans="1:9" ht="18" customHeight="1">
      <c r="A38" s="11" t="s">
        <v>188</v>
      </c>
      <c r="B38" s="50" t="s">
        <v>291</v>
      </c>
      <c r="C38" s="6" t="s">
        <v>109</v>
      </c>
      <c r="D38" s="5" t="s">
        <v>119</v>
      </c>
      <c r="E38" s="5" t="s">
        <v>25</v>
      </c>
      <c r="F38" s="5" t="s">
        <v>170</v>
      </c>
      <c r="G38" s="84">
        <v>10000</v>
      </c>
      <c r="H38" s="84">
        <v>10000</v>
      </c>
      <c r="I38" s="52">
        <f t="shared" si="0"/>
        <v>0</v>
      </c>
    </row>
    <row r="39" spans="1:9" ht="27.75" customHeight="1">
      <c r="A39" s="25" t="s">
        <v>182</v>
      </c>
      <c r="B39" s="50" t="s">
        <v>291</v>
      </c>
      <c r="C39" s="22" t="s">
        <v>109</v>
      </c>
      <c r="D39" s="4" t="s">
        <v>119</v>
      </c>
      <c r="E39" s="4" t="s">
        <v>83</v>
      </c>
      <c r="F39" s="4"/>
      <c r="G39" s="87">
        <f>G40</f>
        <v>200000</v>
      </c>
      <c r="H39" s="87">
        <f>H40</f>
        <v>200000</v>
      </c>
      <c r="I39" s="52">
        <f t="shared" si="0"/>
        <v>0</v>
      </c>
    </row>
    <row r="40" spans="1:9" ht="29.25" customHeight="1">
      <c r="A40" s="11" t="s">
        <v>178</v>
      </c>
      <c r="B40" s="50" t="s">
        <v>291</v>
      </c>
      <c r="C40" s="6" t="s">
        <v>109</v>
      </c>
      <c r="D40" s="5" t="s">
        <v>119</v>
      </c>
      <c r="E40" s="5" t="s">
        <v>83</v>
      </c>
      <c r="F40" s="5" t="s">
        <v>179</v>
      </c>
      <c r="G40" s="84">
        <v>200000</v>
      </c>
      <c r="H40" s="84">
        <v>200000</v>
      </c>
      <c r="I40" s="52">
        <f t="shared" si="0"/>
        <v>0</v>
      </c>
    </row>
    <row r="41" spans="1:9" ht="37.5" customHeight="1">
      <c r="A41" s="25" t="s">
        <v>262</v>
      </c>
      <c r="B41" s="50" t="s">
        <v>291</v>
      </c>
      <c r="C41" s="22" t="s">
        <v>109</v>
      </c>
      <c r="D41" s="4" t="s">
        <v>119</v>
      </c>
      <c r="E41" s="4" t="s">
        <v>84</v>
      </c>
      <c r="F41" s="4"/>
      <c r="G41" s="87">
        <f>SUM(G42:G44)</f>
        <v>50000</v>
      </c>
      <c r="H41" s="87">
        <f>SUM(H42:H44)</f>
        <v>50000</v>
      </c>
      <c r="I41" s="52">
        <f t="shared" si="0"/>
        <v>0</v>
      </c>
    </row>
    <row r="42" spans="1:9" ht="18.75" customHeight="1">
      <c r="A42" s="11" t="s">
        <v>75</v>
      </c>
      <c r="B42" s="50" t="s">
        <v>291</v>
      </c>
      <c r="C42" s="6" t="s">
        <v>109</v>
      </c>
      <c r="D42" s="5" t="s">
        <v>119</v>
      </c>
      <c r="E42" s="5" t="s">
        <v>84</v>
      </c>
      <c r="F42" s="5" t="s">
        <v>181</v>
      </c>
      <c r="G42" s="84">
        <v>37000</v>
      </c>
      <c r="H42" s="84">
        <v>37000</v>
      </c>
      <c r="I42" s="52">
        <f t="shared" si="0"/>
        <v>0</v>
      </c>
    </row>
    <row r="43" spans="1:9" ht="45" customHeight="1">
      <c r="A43" s="11" t="s">
        <v>72</v>
      </c>
      <c r="B43" s="50" t="s">
        <v>291</v>
      </c>
      <c r="C43" s="6" t="s">
        <v>109</v>
      </c>
      <c r="D43" s="5" t="s">
        <v>119</v>
      </c>
      <c r="E43" s="5" t="s">
        <v>84</v>
      </c>
      <c r="F43" s="5" t="s">
        <v>73</v>
      </c>
      <c r="G43" s="84">
        <v>11000</v>
      </c>
      <c r="H43" s="84">
        <v>11000</v>
      </c>
      <c r="I43" s="52">
        <f t="shared" si="0"/>
        <v>0</v>
      </c>
    </row>
    <row r="44" spans="1:9" ht="28.5" customHeight="1">
      <c r="A44" s="11" t="s">
        <v>178</v>
      </c>
      <c r="B44" s="50" t="s">
        <v>291</v>
      </c>
      <c r="C44" s="6" t="s">
        <v>109</v>
      </c>
      <c r="D44" s="5" t="s">
        <v>119</v>
      </c>
      <c r="E44" s="5" t="s">
        <v>84</v>
      </c>
      <c r="F44" s="5" t="s">
        <v>179</v>
      </c>
      <c r="G44" s="84">
        <v>2000</v>
      </c>
      <c r="H44" s="84">
        <v>2000</v>
      </c>
      <c r="I44" s="52">
        <f t="shared" si="0"/>
        <v>0</v>
      </c>
    </row>
    <row r="45" spans="1:9" ht="35.25" customHeight="1">
      <c r="A45" s="25" t="s">
        <v>276</v>
      </c>
      <c r="B45" s="50" t="s">
        <v>291</v>
      </c>
      <c r="C45" s="22" t="s">
        <v>109</v>
      </c>
      <c r="D45" s="4" t="s">
        <v>119</v>
      </c>
      <c r="E45" s="4" t="s">
        <v>85</v>
      </c>
      <c r="F45" s="4"/>
      <c r="G45" s="87">
        <f>G46</f>
        <v>5000</v>
      </c>
      <c r="H45" s="87">
        <f>H46</f>
        <v>5000</v>
      </c>
      <c r="I45" s="52">
        <f t="shared" si="0"/>
        <v>0</v>
      </c>
    </row>
    <row r="46" spans="1:9" ht="34.5" customHeight="1">
      <c r="A46" s="11" t="s">
        <v>178</v>
      </c>
      <c r="B46" s="50" t="s">
        <v>291</v>
      </c>
      <c r="C46" s="6" t="s">
        <v>109</v>
      </c>
      <c r="D46" s="5" t="s">
        <v>119</v>
      </c>
      <c r="E46" s="5" t="s">
        <v>85</v>
      </c>
      <c r="F46" s="5" t="s">
        <v>179</v>
      </c>
      <c r="G46" s="84">
        <v>5000</v>
      </c>
      <c r="H46" s="84">
        <v>5000</v>
      </c>
      <c r="I46" s="52">
        <f t="shared" si="0"/>
        <v>0</v>
      </c>
    </row>
    <row r="47" spans="1:9" ht="31.5" customHeight="1">
      <c r="A47" s="26" t="s">
        <v>79</v>
      </c>
      <c r="B47" s="50" t="s">
        <v>291</v>
      </c>
      <c r="C47" s="22" t="s">
        <v>109</v>
      </c>
      <c r="D47" s="4" t="s">
        <v>119</v>
      </c>
      <c r="E47" s="4" t="s">
        <v>86</v>
      </c>
      <c r="F47" s="4"/>
      <c r="G47" s="87">
        <f>G48</f>
        <v>11000</v>
      </c>
      <c r="H47" s="87">
        <f>H48</f>
        <v>11000</v>
      </c>
      <c r="I47" s="52">
        <f t="shared" si="0"/>
        <v>0</v>
      </c>
    </row>
    <row r="48" spans="1:9" ht="24" customHeight="1">
      <c r="A48" s="11" t="s">
        <v>178</v>
      </c>
      <c r="B48" s="50" t="s">
        <v>291</v>
      </c>
      <c r="C48" s="6" t="s">
        <v>109</v>
      </c>
      <c r="D48" s="5" t="s">
        <v>119</v>
      </c>
      <c r="E48" s="5" t="s">
        <v>87</v>
      </c>
      <c r="F48" s="5" t="s">
        <v>179</v>
      </c>
      <c r="G48" s="84">
        <v>11000</v>
      </c>
      <c r="H48" s="84">
        <v>11000</v>
      </c>
      <c r="I48" s="52">
        <f t="shared" si="0"/>
        <v>0</v>
      </c>
    </row>
    <row r="49" spans="1:9" ht="29.25" customHeight="1">
      <c r="A49" s="26" t="s">
        <v>80</v>
      </c>
      <c r="B49" s="50" t="s">
        <v>291</v>
      </c>
      <c r="C49" s="22" t="s">
        <v>109</v>
      </c>
      <c r="D49" s="4" t="s">
        <v>119</v>
      </c>
      <c r="E49" s="4" t="s">
        <v>88</v>
      </c>
      <c r="F49" s="4"/>
      <c r="G49" s="87">
        <f>SUM(G50:G51)</f>
        <v>33000</v>
      </c>
      <c r="H49" s="87">
        <f>SUM(H50:H51)</f>
        <v>33000</v>
      </c>
      <c r="I49" s="52">
        <f t="shared" si="0"/>
        <v>0</v>
      </c>
    </row>
    <row r="50" spans="1:9" ht="33" customHeight="1">
      <c r="A50" s="11" t="s">
        <v>72</v>
      </c>
      <c r="B50" s="50" t="s">
        <v>291</v>
      </c>
      <c r="C50" s="6" t="s">
        <v>109</v>
      </c>
      <c r="D50" s="5" t="s">
        <v>119</v>
      </c>
      <c r="E50" s="5" t="s">
        <v>88</v>
      </c>
      <c r="F50" s="5" t="s">
        <v>73</v>
      </c>
      <c r="G50" s="84">
        <v>4000</v>
      </c>
      <c r="H50" s="84">
        <v>4000</v>
      </c>
      <c r="I50" s="52">
        <f t="shared" si="0"/>
        <v>0</v>
      </c>
    </row>
    <row r="51" spans="1:9" ht="25.5" customHeight="1">
      <c r="A51" s="11" t="s">
        <v>178</v>
      </c>
      <c r="B51" s="50" t="s">
        <v>291</v>
      </c>
      <c r="C51" s="6" t="s">
        <v>109</v>
      </c>
      <c r="D51" s="5" t="s">
        <v>119</v>
      </c>
      <c r="E51" s="5" t="s">
        <v>88</v>
      </c>
      <c r="F51" s="5" t="s">
        <v>179</v>
      </c>
      <c r="G51" s="84">
        <v>29000</v>
      </c>
      <c r="H51" s="84">
        <v>29000</v>
      </c>
      <c r="I51" s="52">
        <f t="shared" si="0"/>
        <v>0</v>
      </c>
    </row>
    <row r="52" spans="1:9" ht="37.5" customHeight="1">
      <c r="A52" s="26" t="s">
        <v>81</v>
      </c>
      <c r="B52" s="50" t="s">
        <v>291</v>
      </c>
      <c r="C52" s="22" t="s">
        <v>109</v>
      </c>
      <c r="D52" s="4" t="s">
        <v>119</v>
      </c>
      <c r="E52" s="4" t="s">
        <v>89</v>
      </c>
      <c r="F52" s="4"/>
      <c r="G52" s="87">
        <f>G53</f>
        <v>11000</v>
      </c>
      <c r="H52" s="87">
        <f>H53</f>
        <v>11000</v>
      </c>
      <c r="I52" s="52">
        <f t="shared" si="0"/>
        <v>0</v>
      </c>
    </row>
    <row r="53" spans="1:9" ht="30.75" customHeight="1">
      <c r="A53" s="11" t="s">
        <v>178</v>
      </c>
      <c r="B53" s="50" t="s">
        <v>291</v>
      </c>
      <c r="C53" s="6" t="s">
        <v>109</v>
      </c>
      <c r="D53" s="5" t="s">
        <v>119</v>
      </c>
      <c r="E53" s="5" t="s">
        <v>89</v>
      </c>
      <c r="F53" s="5" t="s">
        <v>179</v>
      </c>
      <c r="G53" s="84">
        <v>11000</v>
      </c>
      <c r="H53" s="84">
        <v>11000</v>
      </c>
      <c r="I53" s="52">
        <f t="shared" si="0"/>
        <v>0</v>
      </c>
    </row>
    <row r="54" spans="1:9" ht="24.75" customHeight="1">
      <c r="A54" s="26" t="s">
        <v>82</v>
      </c>
      <c r="B54" s="50" t="s">
        <v>291</v>
      </c>
      <c r="C54" s="22" t="s">
        <v>109</v>
      </c>
      <c r="D54" s="4" t="s">
        <v>119</v>
      </c>
      <c r="E54" s="4" t="s">
        <v>295</v>
      </c>
      <c r="F54" s="4"/>
      <c r="G54" s="87">
        <f>G55</f>
        <v>33000</v>
      </c>
      <c r="H54" s="87">
        <f>H55</f>
        <v>33000</v>
      </c>
      <c r="I54" s="52">
        <f t="shared" si="0"/>
        <v>0</v>
      </c>
    </row>
    <row r="55" spans="1:9" ht="39.75" customHeight="1">
      <c r="A55" s="11" t="s">
        <v>178</v>
      </c>
      <c r="B55" s="50" t="s">
        <v>291</v>
      </c>
      <c r="C55" s="6" t="s">
        <v>109</v>
      </c>
      <c r="D55" s="5" t="s">
        <v>119</v>
      </c>
      <c r="E55" s="5" t="s">
        <v>295</v>
      </c>
      <c r="F55" s="5" t="s">
        <v>179</v>
      </c>
      <c r="G55" s="84">
        <v>33000</v>
      </c>
      <c r="H55" s="84">
        <v>33000</v>
      </c>
      <c r="I55" s="52">
        <f t="shared" si="0"/>
        <v>0</v>
      </c>
    </row>
    <row r="56" spans="1:9" ht="0.75" customHeight="1">
      <c r="A56" s="28" t="s">
        <v>148</v>
      </c>
      <c r="B56" s="50" t="s">
        <v>291</v>
      </c>
      <c r="C56" s="94" t="s">
        <v>109</v>
      </c>
      <c r="D56" s="86" t="s">
        <v>139</v>
      </c>
      <c r="E56" s="86"/>
      <c r="F56" s="86"/>
      <c r="G56" s="82">
        <f>G57</f>
        <v>100000</v>
      </c>
      <c r="H56" s="82">
        <f>H57</f>
        <v>0</v>
      </c>
      <c r="I56" s="52">
        <f t="shared" si="0"/>
        <v>-100000</v>
      </c>
    </row>
    <row r="57" spans="1:9" ht="15.75" customHeight="1">
      <c r="A57" s="157" t="s">
        <v>149</v>
      </c>
      <c r="B57" s="50" t="s">
        <v>291</v>
      </c>
      <c r="C57" s="22" t="s">
        <v>109</v>
      </c>
      <c r="D57" s="4" t="s">
        <v>139</v>
      </c>
      <c r="E57" s="4" t="s">
        <v>26</v>
      </c>
      <c r="F57" s="4"/>
      <c r="G57" s="87">
        <f>G58</f>
        <v>100000</v>
      </c>
      <c r="H57" s="87">
        <f>H58</f>
        <v>0</v>
      </c>
      <c r="I57" s="52">
        <f t="shared" si="0"/>
        <v>-100000</v>
      </c>
    </row>
    <row r="58" spans="1:9" ht="13.5" customHeight="1">
      <c r="A58" s="29" t="s">
        <v>189</v>
      </c>
      <c r="B58" s="50" t="s">
        <v>291</v>
      </c>
      <c r="C58" s="6" t="s">
        <v>109</v>
      </c>
      <c r="D58" s="5" t="s">
        <v>139</v>
      </c>
      <c r="E58" s="5" t="s">
        <v>11</v>
      </c>
      <c r="F58" s="5" t="s">
        <v>172</v>
      </c>
      <c r="G58" s="99">
        <v>100000</v>
      </c>
      <c r="H58" s="84">
        <v>0</v>
      </c>
      <c r="I58" s="52">
        <f t="shared" si="0"/>
        <v>-100000</v>
      </c>
    </row>
    <row r="59" spans="1:9" ht="16.5" customHeight="1">
      <c r="A59" s="24" t="s">
        <v>124</v>
      </c>
      <c r="B59" s="50" t="s">
        <v>291</v>
      </c>
      <c r="C59" s="94" t="s">
        <v>109</v>
      </c>
      <c r="D59" s="86" t="s">
        <v>152</v>
      </c>
      <c r="E59" s="86" t="s">
        <v>268</v>
      </c>
      <c r="F59" s="86"/>
      <c r="G59" s="82">
        <f>G60+G67+G76</f>
        <v>7740165</v>
      </c>
      <c r="H59" s="95">
        <f>H60+H67+H76</f>
        <v>8195165</v>
      </c>
      <c r="I59" s="52">
        <f t="shared" si="0"/>
        <v>455000</v>
      </c>
    </row>
    <row r="60" spans="1:9" ht="27" customHeight="1">
      <c r="A60" s="25" t="s">
        <v>214</v>
      </c>
      <c r="B60" s="50" t="s">
        <v>291</v>
      </c>
      <c r="C60" s="22" t="s">
        <v>109</v>
      </c>
      <c r="D60" s="4" t="s">
        <v>152</v>
      </c>
      <c r="E60" s="4" t="s">
        <v>296</v>
      </c>
      <c r="F60" s="4"/>
      <c r="G60" s="87">
        <f>SUM(G61:G66)</f>
        <v>701165</v>
      </c>
      <c r="H60" s="87">
        <f>SUM(H61:H66)</f>
        <v>701165</v>
      </c>
      <c r="I60" s="52">
        <f t="shared" si="0"/>
        <v>0</v>
      </c>
    </row>
    <row r="61" spans="1:9" ht="27" customHeight="1">
      <c r="A61" s="11" t="s">
        <v>178</v>
      </c>
      <c r="B61" s="50" t="s">
        <v>291</v>
      </c>
      <c r="C61" s="6" t="s">
        <v>109</v>
      </c>
      <c r="D61" s="5" t="s">
        <v>152</v>
      </c>
      <c r="E61" s="5" t="s">
        <v>296</v>
      </c>
      <c r="F61" s="5" t="s">
        <v>179</v>
      </c>
      <c r="G61" s="84">
        <v>425165</v>
      </c>
      <c r="H61" s="84">
        <v>525165</v>
      </c>
      <c r="I61" s="52">
        <f t="shared" si="0"/>
        <v>100000</v>
      </c>
    </row>
    <row r="62" spans="1:9" ht="17.25" customHeight="1">
      <c r="A62" s="11" t="s">
        <v>93</v>
      </c>
      <c r="B62" s="50" t="s">
        <v>291</v>
      </c>
      <c r="C62" s="6" t="s">
        <v>109</v>
      </c>
      <c r="D62" s="5" t="s">
        <v>152</v>
      </c>
      <c r="E62" s="5" t="s">
        <v>296</v>
      </c>
      <c r="F62" s="5" t="s">
        <v>92</v>
      </c>
      <c r="G62" s="84">
        <v>16000</v>
      </c>
      <c r="H62" s="84">
        <v>16000</v>
      </c>
      <c r="I62" s="52">
        <f t="shared" si="0"/>
        <v>0</v>
      </c>
    </row>
    <row r="63" spans="1:9" ht="30.75" customHeight="1">
      <c r="A63" s="31" t="s">
        <v>300</v>
      </c>
      <c r="B63" s="50" t="s">
        <v>291</v>
      </c>
      <c r="C63" s="6" t="s">
        <v>109</v>
      </c>
      <c r="D63" s="5" t="s">
        <v>152</v>
      </c>
      <c r="E63" s="5" t="s">
        <v>296</v>
      </c>
      <c r="F63" s="5" t="s">
        <v>191</v>
      </c>
      <c r="G63" s="84">
        <v>135000</v>
      </c>
      <c r="H63" s="84">
        <v>35000</v>
      </c>
      <c r="I63" s="52">
        <f t="shared" si="0"/>
        <v>-100000</v>
      </c>
    </row>
    <row r="64" spans="1:9" ht="15.75" customHeight="1">
      <c r="A64" s="11" t="s">
        <v>190</v>
      </c>
      <c r="B64" s="50" t="s">
        <v>291</v>
      </c>
      <c r="C64" s="6" t="s">
        <v>109</v>
      </c>
      <c r="D64" s="5" t="s">
        <v>152</v>
      </c>
      <c r="E64" s="5" t="s">
        <v>296</v>
      </c>
      <c r="F64" s="5" t="s">
        <v>193</v>
      </c>
      <c r="G64" s="84">
        <v>35000</v>
      </c>
      <c r="H64" s="84">
        <v>35000</v>
      </c>
      <c r="I64" s="52">
        <f t="shared" si="0"/>
        <v>0</v>
      </c>
    </row>
    <row r="65" spans="1:9" ht="15.75" customHeight="1">
      <c r="A65" s="11" t="s">
        <v>192</v>
      </c>
      <c r="B65" s="50" t="s">
        <v>291</v>
      </c>
      <c r="C65" s="6" t="s">
        <v>109</v>
      </c>
      <c r="D65" s="5" t="s">
        <v>152</v>
      </c>
      <c r="E65" s="5" t="s">
        <v>296</v>
      </c>
      <c r="F65" s="5" t="s">
        <v>194</v>
      </c>
      <c r="G65" s="84">
        <v>47000</v>
      </c>
      <c r="H65" s="84">
        <v>47000</v>
      </c>
      <c r="I65" s="52">
        <f t="shared" si="0"/>
        <v>0</v>
      </c>
    </row>
    <row r="66" spans="1:9" ht="13.5" customHeight="1">
      <c r="A66" s="11" t="s">
        <v>95</v>
      </c>
      <c r="B66" s="50" t="s">
        <v>291</v>
      </c>
      <c r="C66" s="6" t="s">
        <v>109</v>
      </c>
      <c r="D66" s="5" t="s">
        <v>152</v>
      </c>
      <c r="E66" s="5" t="s">
        <v>296</v>
      </c>
      <c r="F66" s="5" t="s">
        <v>94</v>
      </c>
      <c r="G66" s="84">
        <v>43000</v>
      </c>
      <c r="H66" s="84">
        <v>43000</v>
      </c>
      <c r="I66" s="52">
        <f t="shared" si="0"/>
        <v>0</v>
      </c>
    </row>
    <row r="67" spans="1:9" ht="15.75" customHeight="1">
      <c r="A67" s="25" t="s">
        <v>171</v>
      </c>
      <c r="B67" s="50" t="s">
        <v>291</v>
      </c>
      <c r="C67" s="22" t="s">
        <v>109</v>
      </c>
      <c r="D67" s="4" t="s">
        <v>152</v>
      </c>
      <c r="E67" s="4" t="s">
        <v>27</v>
      </c>
      <c r="F67" s="4"/>
      <c r="G67" s="98">
        <f>SUM(G68:G75)</f>
        <v>6989000</v>
      </c>
      <c r="H67" s="98">
        <f>SUM(H68:H75)</f>
        <v>7489000</v>
      </c>
      <c r="I67" s="52">
        <f t="shared" si="0"/>
        <v>500000</v>
      </c>
    </row>
    <row r="68" spans="1:9" ht="15.75" customHeight="1">
      <c r="A68" s="11" t="s">
        <v>47</v>
      </c>
      <c r="B68" s="50" t="s">
        <v>291</v>
      </c>
      <c r="C68" s="6" t="s">
        <v>109</v>
      </c>
      <c r="D68" s="5" t="s">
        <v>152</v>
      </c>
      <c r="E68" s="5" t="s">
        <v>27</v>
      </c>
      <c r="F68" s="5" t="s">
        <v>196</v>
      </c>
      <c r="G68" s="99">
        <v>3000000</v>
      </c>
      <c r="H68" s="99">
        <v>3000000</v>
      </c>
      <c r="I68" s="52">
        <f t="shared" si="0"/>
        <v>0</v>
      </c>
    </row>
    <row r="69" spans="1:9" ht="29.25" customHeight="1">
      <c r="A69" s="11" t="s">
        <v>198</v>
      </c>
      <c r="B69" s="50" t="s">
        <v>291</v>
      </c>
      <c r="C69" s="6" t="s">
        <v>109</v>
      </c>
      <c r="D69" s="5" t="s">
        <v>152</v>
      </c>
      <c r="E69" s="5" t="s">
        <v>27</v>
      </c>
      <c r="F69" s="5" t="s">
        <v>197</v>
      </c>
      <c r="G69" s="99">
        <v>20000</v>
      </c>
      <c r="H69" s="99">
        <v>20000</v>
      </c>
      <c r="I69" s="52">
        <f t="shared" si="0"/>
        <v>0</v>
      </c>
    </row>
    <row r="70" spans="1:9" ht="42" customHeight="1">
      <c r="A70" s="11" t="s">
        <v>42</v>
      </c>
      <c r="B70" s="50" t="s">
        <v>291</v>
      </c>
      <c r="C70" s="6" t="s">
        <v>109</v>
      </c>
      <c r="D70" s="5" t="s">
        <v>152</v>
      </c>
      <c r="E70" s="5" t="s">
        <v>27</v>
      </c>
      <c r="F70" s="5" t="s">
        <v>28</v>
      </c>
      <c r="G70" s="99">
        <v>906000</v>
      </c>
      <c r="H70" s="99">
        <v>906000</v>
      </c>
      <c r="I70" s="52">
        <f t="shared" si="0"/>
        <v>0</v>
      </c>
    </row>
    <row r="71" spans="1:11" ht="25.5" customHeight="1">
      <c r="A71" s="11" t="s">
        <v>199</v>
      </c>
      <c r="B71" s="50" t="s">
        <v>291</v>
      </c>
      <c r="C71" s="6" t="s">
        <v>109</v>
      </c>
      <c r="D71" s="5" t="s">
        <v>152</v>
      </c>
      <c r="E71" s="5" t="s">
        <v>27</v>
      </c>
      <c r="F71" s="5" t="s">
        <v>179</v>
      </c>
      <c r="G71" s="99">
        <v>2740000</v>
      </c>
      <c r="H71" s="99">
        <f>2740000+500000</f>
        <v>3240000</v>
      </c>
      <c r="I71" s="52">
        <f t="shared" si="0"/>
        <v>500000</v>
      </c>
      <c r="K71" s="14">
        <v>500</v>
      </c>
    </row>
    <row r="72" spans="1:9" ht="73.5" customHeight="1">
      <c r="A72" s="31" t="s">
        <v>195</v>
      </c>
      <c r="B72" s="50" t="s">
        <v>291</v>
      </c>
      <c r="C72" s="6" t="s">
        <v>109</v>
      </c>
      <c r="D72" s="5" t="s">
        <v>152</v>
      </c>
      <c r="E72" s="5" t="s">
        <v>27</v>
      </c>
      <c r="F72" s="5" t="s">
        <v>191</v>
      </c>
      <c r="G72" s="99">
        <v>50000</v>
      </c>
      <c r="H72" s="99">
        <v>50000</v>
      </c>
      <c r="I72" s="52">
        <f t="shared" si="0"/>
        <v>0</v>
      </c>
    </row>
    <row r="73" spans="1:9" ht="20.25" customHeight="1">
      <c r="A73" s="11" t="s">
        <v>190</v>
      </c>
      <c r="B73" s="50" t="s">
        <v>291</v>
      </c>
      <c r="C73" s="6" t="s">
        <v>109</v>
      </c>
      <c r="D73" s="5" t="s">
        <v>152</v>
      </c>
      <c r="E73" s="5" t="s">
        <v>27</v>
      </c>
      <c r="F73" s="5" t="s">
        <v>193</v>
      </c>
      <c r="G73" s="84">
        <v>106000</v>
      </c>
      <c r="H73" s="84">
        <v>106000</v>
      </c>
      <c r="I73" s="52">
        <f aca="true" t="shared" si="1" ref="I73:I158">H73-G73</f>
        <v>0</v>
      </c>
    </row>
    <row r="74" spans="1:9" ht="18" customHeight="1">
      <c r="A74" s="11" t="s">
        <v>192</v>
      </c>
      <c r="B74" s="50" t="s">
        <v>291</v>
      </c>
      <c r="C74" s="6" t="s">
        <v>109</v>
      </c>
      <c r="D74" s="5" t="s">
        <v>152</v>
      </c>
      <c r="E74" s="5" t="s">
        <v>27</v>
      </c>
      <c r="F74" s="5" t="s">
        <v>194</v>
      </c>
      <c r="G74" s="84">
        <v>135000</v>
      </c>
      <c r="H74" s="84">
        <v>135000</v>
      </c>
      <c r="I74" s="52">
        <f t="shared" si="1"/>
        <v>0</v>
      </c>
    </row>
    <row r="75" spans="1:9" ht="17.25" customHeight="1">
      <c r="A75" s="11" t="s">
        <v>95</v>
      </c>
      <c r="B75" s="50" t="s">
        <v>291</v>
      </c>
      <c r="C75" s="6" t="s">
        <v>109</v>
      </c>
      <c r="D75" s="5" t="s">
        <v>152</v>
      </c>
      <c r="E75" s="5" t="s">
        <v>27</v>
      </c>
      <c r="F75" s="5" t="s">
        <v>94</v>
      </c>
      <c r="G75" s="84">
        <v>32000</v>
      </c>
      <c r="H75" s="84">
        <v>32000</v>
      </c>
      <c r="I75" s="52">
        <f t="shared" si="1"/>
        <v>0</v>
      </c>
    </row>
    <row r="76" spans="1:9" ht="29.25" customHeight="1">
      <c r="A76" s="30" t="s">
        <v>258</v>
      </c>
      <c r="B76" s="50" t="s">
        <v>291</v>
      </c>
      <c r="C76" s="100" t="s">
        <v>109</v>
      </c>
      <c r="D76" s="4" t="s">
        <v>152</v>
      </c>
      <c r="E76" s="4" t="s">
        <v>29</v>
      </c>
      <c r="F76" s="101"/>
      <c r="G76" s="87">
        <f>SUM(G77:G77)</f>
        <v>50000</v>
      </c>
      <c r="H76" s="87">
        <f>SUM(H77:H77)</f>
        <v>5000</v>
      </c>
      <c r="I76" s="52">
        <f t="shared" si="1"/>
        <v>-45000</v>
      </c>
    </row>
    <row r="77" spans="1:9" ht="38.25" customHeight="1">
      <c r="A77" s="11" t="s">
        <v>199</v>
      </c>
      <c r="B77" s="50" t="s">
        <v>291</v>
      </c>
      <c r="C77" s="102" t="s">
        <v>109</v>
      </c>
      <c r="D77" s="101" t="s">
        <v>152</v>
      </c>
      <c r="E77" s="5" t="s">
        <v>29</v>
      </c>
      <c r="F77" s="101" t="s">
        <v>179</v>
      </c>
      <c r="G77" s="84">
        <v>50000</v>
      </c>
      <c r="H77" s="84">
        <v>5000</v>
      </c>
      <c r="I77" s="52">
        <f t="shared" si="1"/>
        <v>-45000</v>
      </c>
    </row>
    <row r="78" spans="1:9" ht="17.25" customHeight="1">
      <c r="A78" s="71" t="s">
        <v>162</v>
      </c>
      <c r="B78" s="79" t="s">
        <v>291</v>
      </c>
      <c r="C78" s="103" t="s">
        <v>116</v>
      </c>
      <c r="D78" s="104"/>
      <c r="E78" s="104"/>
      <c r="F78" s="104"/>
      <c r="G78" s="105">
        <f aca="true" t="shared" si="2" ref="G78:H80">G79</f>
        <v>636000</v>
      </c>
      <c r="H78" s="170">
        <f t="shared" si="2"/>
        <v>636000</v>
      </c>
      <c r="I78" s="52">
        <f t="shared" si="1"/>
        <v>0</v>
      </c>
    </row>
    <row r="79" spans="1:9" ht="14.25" customHeight="1">
      <c r="A79" s="77" t="s">
        <v>163</v>
      </c>
      <c r="B79" s="50" t="s">
        <v>291</v>
      </c>
      <c r="C79" s="94" t="s">
        <v>116</v>
      </c>
      <c r="D79" s="86" t="s">
        <v>118</v>
      </c>
      <c r="E79" s="86"/>
      <c r="F79" s="86"/>
      <c r="G79" s="82">
        <f t="shared" si="2"/>
        <v>636000</v>
      </c>
      <c r="H79" s="82">
        <f t="shared" si="2"/>
        <v>636000</v>
      </c>
      <c r="I79" s="52">
        <f t="shared" si="1"/>
        <v>0</v>
      </c>
    </row>
    <row r="80" spans="1:9" ht="25.5" customHeight="1">
      <c r="A80" s="26" t="s">
        <v>153</v>
      </c>
      <c r="B80" s="50" t="s">
        <v>291</v>
      </c>
      <c r="C80" s="22" t="s">
        <v>116</v>
      </c>
      <c r="D80" s="4" t="s">
        <v>118</v>
      </c>
      <c r="E80" s="4" t="s">
        <v>34</v>
      </c>
      <c r="F80" s="4"/>
      <c r="G80" s="87">
        <f t="shared" si="2"/>
        <v>636000</v>
      </c>
      <c r="H80" s="87">
        <f t="shared" si="2"/>
        <v>636000</v>
      </c>
      <c r="I80" s="52">
        <f t="shared" si="1"/>
        <v>0</v>
      </c>
    </row>
    <row r="81" spans="1:9" ht="19.5" customHeight="1">
      <c r="A81" s="11" t="s">
        <v>188</v>
      </c>
      <c r="B81" s="50" t="s">
        <v>291</v>
      </c>
      <c r="C81" s="6" t="s">
        <v>116</v>
      </c>
      <c r="D81" s="5" t="s">
        <v>118</v>
      </c>
      <c r="E81" s="5" t="s">
        <v>34</v>
      </c>
      <c r="F81" s="5" t="s">
        <v>170</v>
      </c>
      <c r="G81" s="84">
        <v>636000</v>
      </c>
      <c r="H81" s="84">
        <v>636000</v>
      </c>
      <c r="I81" s="52">
        <f t="shared" si="1"/>
        <v>0</v>
      </c>
    </row>
    <row r="82" spans="1:9" ht="22.5" customHeight="1">
      <c r="A82" s="71" t="s">
        <v>137</v>
      </c>
      <c r="B82" s="79" t="s">
        <v>291</v>
      </c>
      <c r="C82" s="103" t="s">
        <v>119</v>
      </c>
      <c r="D82" s="106"/>
      <c r="E82" s="106"/>
      <c r="F82" s="106"/>
      <c r="G82" s="105">
        <f>G86+G91+G102+G84</f>
        <v>14473000</v>
      </c>
      <c r="H82" s="170">
        <f>H86+H91+H102+H84</f>
        <v>14489600</v>
      </c>
      <c r="I82" s="52">
        <f t="shared" si="1"/>
        <v>16600</v>
      </c>
    </row>
    <row r="83" spans="1:9" ht="20.25" customHeight="1">
      <c r="A83" s="78" t="s">
        <v>344</v>
      </c>
      <c r="B83" s="50" t="s">
        <v>291</v>
      </c>
      <c r="C83" s="81" t="s">
        <v>119</v>
      </c>
      <c r="D83" s="4" t="s">
        <v>109</v>
      </c>
      <c r="E83" s="4"/>
      <c r="F83" s="4"/>
      <c r="G83" s="82">
        <f>G84</f>
        <v>0</v>
      </c>
      <c r="H83" s="82">
        <f>H84</f>
        <v>133600</v>
      </c>
      <c r="I83" s="52">
        <f t="shared" si="1"/>
        <v>133600</v>
      </c>
    </row>
    <row r="84" spans="1:9" ht="30" customHeight="1">
      <c r="A84" s="60" t="s">
        <v>345</v>
      </c>
      <c r="B84" s="50" t="s">
        <v>291</v>
      </c>
      <c r="C84" s="83" t="s">
        <v>119</v>
      </c>
      <c r="D84" s="5" t="s">
        <v>109</v>
      </c>
      <c r="E84" s="4" t="s">
        <v>346</v>
      </c>
      <c r="F84" s="5"/>
      <c r="G84" s="84">
        <v>0</v>
      </c>
      <c r="H84" s="84">
        <v>133600</v>
      </c>
      <c r="I84" s="52">
        <f t="shared" si="1"/>
        <v>133600</v>
      </c>
    </row>
    <row r="85" spans="1:9" ht="27" customHeight="1">
      <c r="A85" s="11" t="s">
        <v>199</v>
      </c>
      <c r="B85" s="50" t="s">
        <v>291</v>
      </c>
      <c r="C85" s="83" t="s">
        <v>119</v>
      </c>
      <c r="D85" s="5" t="s">
        <v>109</v>
      </c>
      <c r="E85" s="5" t="s">
        <v>346</v>
      </c>
      <c r="F85" s="5" t="s">
        <v>179</v>
      </c>
      <c r="G85" s="84">
        <v>0</v>
      </c>
      <c r="H85" s="84">
        <v>133600</v>
      </c>
      <c r="I85" s="52">
        <f t="shared" si="1"/>
        <v>133600</v>
      </c>
    </row>
    <row r="86" spans="1:9" ht="16.5" customHeight="1">
      <c r="A86" s="32" t="s">
        <v>215</v>
      </c>
      <c r="B86" s="50" t="s">
        <v>291</v>
      </c>
      <c r="C86" s="85" t="s">
        <v>119</v>
      </c>
      <c r="D86" s="86" t="s">
        <v>115</v>
      </c>
      <c r="E86" s="86"/>
      <c r="F86" s="86"/>
      <c r="G86" s="82">
        <f>G87+G89</f>
        <v>309000</v>
      </c>
      <c r="H86" s="82">
        <f>H87+H89</f>
        <v>309000</v>
      </c>
      <c r="I86" s="52">
        <f t="shared" si="1"/>
        <v>0</v>
      </c>
    </row>
    <row r="87" spans="1:9" ht="48.75" customHeight="1">
      <c r="A87" s="26" t="s">
        <v>216</v>
      </c>
      <c r="B87" s="50" t="s">
        <v>291</v>
      </c>
      <c r="C87" s="81" t="s">
        <v>119</v>
      </c>
      <c r="D87" s="4" t="s">
        <v>115</v>
      </c>
      <c r="E87" s="4" t="s">
        <v>30</v>
      </c>
      <c r="F87" s="4"/>
      <c r="G87" s="87">
        <f>G88</f>
        <v>209000</v>
      </c>
      <c r="H87" s="87">
        <f>H88</f>
        <v>209000</v>
      </c>
      <c r="I87" s="52">
        <f t="shared" si="1"/>
        <v>0</v>
      </c>
    </row>
    <row r="88" spans="1:9" ht="28.5" customHeight="1">
      <c r="A88" s="11" t="s">
        <v>199</v>
      </c>
      <c r="B88" s="50" t="s">
        <v>291</v>
      </c>
      <c r="C88" s="83" t="s">
        <v>119</v>
      </c>
      <c r="D88" s="5" t="s">
        <v>115</v>
      </c>
      <c r="E88" s="5" t="s">
        <v>30</v>
      </c>
      <c r="F88" s="5" t="s">
        <v>179</v>
      </c>
      <c r="G88" s="84">
        <v>209000</v>
      </c>
      <c r="H88" s="84">
        <v>209000</v>
      </c>
      <c r="I88" s="52">
        <f t="shared" si="1"/>
        <v>0</v>
      </c>
    </row>
    <row r="89" spans="1:9" ht="28.5" customHeight="1">
      <c r="A89" s="26" t="s">
        <v>330</v>
      </c>
      <c r="B89" s="50" t="s">
        <v>291</v>
      </c>
      <c r="C89" s="81" t="s">
        <v>119</v>
      </c>
      <c r="D89" s="4" t="s">
        <v>115</v>
      </c>
      <c r="E89" s="4" t="s">
        <v>331</v>
      </c>
      <c r="F89" s="4"/>
      <c r="G89" s="87">
        <f>G90</f>
        <v>100000</v>
      </c>
      <c r="H89" s="87">
        <f>H90</f>
        <v>100000</v>
      </c>
      <c r="I89" s="52">
        <f>H89-G89</f>
        <v>0</v>
      </c>
    </row>
    <row r="90" spans="1:9" ht="28.5" customHeight="1">
      <c r="A90" s="11" t="s">
        <v>199</v>
      </c>
      <c r="B90" s="50" t="s">
        <v>291</v>
      </c>
      <c r="C90" s="83" t="s">
        <v>119</v>
      </c>
      <c r="D90" s="5" t="s">
        <v>115</v>
      </c>
      <c r="E90" s="5" t="s">
        <v>331</v>
      </c>
      <c r="F90" s="5" t="s">
        <v>179</v>
      </c>
      <c r="G90" s="84">
        <v>100000</v>
      </c>
      <c r="H90" s="84">
        <v>100000</v>
      </c>
      <c r="I90" s="52">
        <f>H90-G90</f>
        <v>0</v>
      </c>
    </row>
    <row r="91" spans="1:9" ht="21.75" customHeight="1">
      <c r="A91" s="32" t="s">
        <v>278</v>
      </c>
      <c r="B91" s="50" t="s">
        <v>291</v>
      </c>
      <c r="C91" s="85" t="s">
        <v>119</v>
      </c>
      <c r="D91" s="86" t="s">
        <v>112</v>
      </c>
      <c r="E91" s="86"/>
      <c r="F91" s="86"/>
      <c r="G91" s="82">
        <f>G92+G97+G99</f>
        <v>14114000</v>
      </c>
      <c r="H91" s="82">
        <f>H92+H97+H99</f>
        <v>13997000</v>
      </c>
      <c r="I91" s="52">
        <f t="shared" si="1"/>
        <v>-117000</v>
      </c>
    </row>
    <row r="92" spans="1:9" ht="41.25" customHeight="1">
      <c r="A92" s="42" t="s">
        <v>0</v>
      </c>
      <c r="B92" s="50" t="s">
        <v>291</v>
      </c>
      <c r="C92" s="88" t="s">
        <v>119</v>
      </c>
      <c r="D92" s="89" t="s">
        <v>112</v>
      </c>
      <c r="E92" s="89" t="s">
        <v>12</v>
      </c>
      <c r="F92" s="89"/>
      <c r="G92" s="90">
        <f>G93+G95</f>
        <v>117000</v>
      </c>
      <c r="H92" s="90">
        <f>H93+H95</f>
        <v>0</v>
      </c>
      <c r="I92" s="52">
        <f t="shared" si="1"/>
        <v>-117000</v>
      </c>
    </row>
    <row r="93" spans="1:9" ht="18" customHeight="1">
      <c r="A93" s="30" t="s">
        <v>281</v>
      </c>
      <c r="B93" s="50" t="s">
        <v>291</v>
      </c>
      <c r="C93" s="22" t="s">
        <v>119</v>
      </c>
      <c r="D93" s="4" t="s">
        <v>112</v>
      </c>
      <c r="E93" s="4" t="s">
        <v>31</v>
      </c>
      <c r="F93" s="5"/>
      <c r="G93" s="87">
        <f>G94</f>
        <v>8000</v>
      </c>
      <c r="H93" s="87">
        <f>H94</f>
        <v>0</v>
      </c>
      <c r="I93" s="52">
        <f t="shared" si="1"/>
        <v>-8000</v>
      </c>
    </row>
    <row r="94" spans="1:9" ht="28.5" customHeight="1">
      <c r="A94" s="11" t="s">
        <v>199</v>
      </c>
      <c r="B94" s="50" t="s">
        <v>291</v>
      </c>
      <c r="C94" s="6" t="s">
        <v>119</v>
      </c>
      <c r="D94" s="5" t="s">
        <v>112</v>
      </c>
      <c r="E94" s="5" t="s">
        <v>31</v>
      </c>
      <c r="F94" s="5" t="s">
        <v>179</v>
      </c>
      <c r="G94" s="84">
        <v>8000</v>
      </c>
      <c r="H94" s="84">
        <v>0</v>
      </c>
      <c r="I94" s="52">
        <f t="shared" si="1"/>
        <v>-8000</v>
      </c>
    </row>
    <row r="95" spans="1:10" ht="27" customHeight="1">
      <c r="A95" s="30" t="s">
        <v>282</v>
      </c>
      <c r="B95" s="50" t="s">
        <v>291</v>
      </c>
      <c r="C95" s="22" t="s">
        <v>119</v>
      </c>
      <c r="D95" s="4" t="s">
        <v>112</v>
      </c>
      <c r="E95" s="4" t="s">
        <v>32</v>
      </c>
      <c r="F95" s="5"/>
      <c r="G95" s="87">
        <f>G96</f>
        <v>109000</v>
      </c>
      <c r="H95" s="87">
        <f>H96</f>
        <v>0</v>
      </c>
      <c r="I95" s="52">
        <f t="shared" si="1"/>
        <v>-109000</v>
      </c>
      <c r="J95" s="15"/>
    </row>
    <row r="96" spans="1:9" ht="29.25" customHeight="1">
      <c r="A96" s="11" t="s">
        <v>199</v>
      </c>
      <c r="B96" s="50" t="s">
        <v>291</v>
      </c>
      <c r="C96" s="6" t="s">
        <v>119</v>
      </c>
      <c r="D96" s="5" t="s">
        <v>112</v>
      </c>
      <c r="E96" s="5" t="s">
        <v>32</v>
      </c>
      <c r="F96" s="5" t="s">
        <v>179</v>
      </c>
      <c r="G96" s="84">
        <v>109000</v>
      </c>
      <c r="H96" s="84">
        <v>0</v>
      </c>
      <c r="I96" s="52">
        <f t="shared" si="1"/>
        <v>-109000</v>
      </c>
    </row>
    <row r="97" spans="1:9" ht="29.25" customHeight="1">
      <c r="A97" s="25" t="s">
        <v>99</v>
      </c>
      <c r="B97" s="50" t="s">
        <v>291</v>
      </c>
      <c r="C97" s="22" t="s">
        <v>119</v>
      </c>
      <c r="D97" s="4" t="s">
        <v>112</v>
      </c>
      <c r="E97" s="4" t="s">
        <v>98</v>
      </c>
      <c r="F97" s="5"/>
      <c r="G97" s="87">
        <f>G98</f>
        <v>1000000</v>
      </c>
      <c r="H97" s="87">
        <f>H98</f>
        <v>1000000</v>
      </c>
      <c r="I97" s="52">
        <f t="shared" si="1"/>
        <v>0</v>
      </c>
    </row>
    <row r="98" spans="1:9" ht="36" customHeight="1">
      <c r="A98" s="11" t="s">
        <v>269</v>
      </c>
      <c r="B98" s="50" t="s">
        <v>291</v>
      </c>
      <c r="C98" s="6" t="s">
        <v>119</v>
      </c>
      <c r="D98" s="5" t="s">
        <v>112</v>
      </c>
      <c r="E98" s="5" t="s">
        <v>98</v>
      </c>
      <c r="F98" s="5" t="s">
        <v>217</v>
      </c>
      <c r="G98" s="84">
        <v>1000000</v>
      </c>
      <c r="H98" s="84">
        <v>1000000</v>
      </c>
      <c r="I98" s="52">
        <f t="shared" si="1"/>
        <v>0</v>
      </c>
    </row>
    <row r="99" spans="1:9" ht="54" customHeight="1">
      <c r="A99" s="25" t="s">
        <v>358</v>
      </c>
      <c r="B99" s="50" t="s">
        <v>291</v>
      </c>
      <c r="C99" s="22" t="s">
        <v>119</v>
      </c>
      <c r="D99" s="4" t="s">
        <v>112</v>
      </c>
      <c r="E99" s="4" t="s">
        <v>306</v>
      </c>
      <c r="F99" s="5"/>
      <c r="G99" s="87">
        <f>G100+G101</f>
        <v>12997000</v>
      </c>
      <c r="H99" s="87">
        <f>H100+H101</f>
        <v>12997000</v>
      </c>
      <c r="I99" s="52">
        <f t="shared" si="1"/>
        <v>0</v>
      </c>
    </row>
    <row r="100" spans="1:9" ht="54" customHeight="1">
      <c r="A100" s="11" t="s">
        <v>357</v>
      </c>
      <c r="B100" s="50" t="s">
        <v>291</v>
      </c>
      <c r="C100" s="6" t="s">
        <v>119</v>
      </c>
      <c r="D100" s="5" t="s">
        <v>112</v>
      </c>
      <c r="E100" s="4" t="s">
        <v>306</v>
      </c>
      <c r="F100" s="5" t="s">
        <v>217</v>
      </c>
      <c r="G100" s="84">
        <v>3500000</v>
      </c>
      <c r="H100" s="84">
        <v>3500000</v>
      </c>
      <c r="I100" s="52">
        <f t="shared" si="1"/>
        <v>0</v>
      </c>
    </row>
    <row r="101" spans="1:9" ht="35.25" customHeight="1">
      <c r="A101" s="11" t="s">
        <v>359</v>
      </c>
      <c r="B101" s="50" t="s">
        <v>291</v>
      </c>
      <c r="C101" s="6" t="s">
        <v>119</v>
      </c>
      <c r="D101" s="5" t="s">
        <v>112</v>
      </c>
      <c r="E101" s="4" t="s">
        <v>306</v>
      </c>
      <c r="F101" s="5" t="s">
        <v>217</v>
      </c>
      <c r="G101" s="84">
        <v>9497000</v>
      </c>
      <c r="H101" s="84">
        <v>9497000</v>
      </c>
      <c r="I101" s="52">
        <f t="shared" si="1"/>
        <v>0</v>
      </c>
    </row>
    <row r="102" spans="1:9" ht="20.25" customHeight="1">
      <c r="A102" s="32" t="s">
        <v>150</v>
      </c>
      <c r="B102" s="50" t="s">
        <v>291</v>
      </c>
      <c r="C102" s="85" t="s">
        <v>119</v>
      </c>
      <c r="D102" s="86" t="s">
        <v>113</v>
      </c>
      <c r="E102" s="86"/>
      <c r="F102" s="86"/>
      <c r="G102" s="82">
        <f>G104</f>
        <v>50000</v>
      </c>
      <c r="H102" s="82">
        <f>H104</f>
        <v>50000</v>
      </c>
      <c r="I102" s="52">
        <f t="shared" si="1"/>
        <v>0</v>
      </c>
    </row>
    <row r="103" spans="1:9" ht="27.75" customHeight="1">
      <c r="A103" s="26" t="s">
        <v>266</v>
      </c>
      <c r="B103" s="50" t="s">
        <v>291</v>
      </c>
      <c r="C103" s="81" t="s">
        <v>119</v>
      </c>
      <c r="D103" s="4" t="s">
        <v>113</v>
      </c>
      <c r="E103" s="4" t="s">
        <v>33</v>
      </c>
      <c r="F103" s="4"/>
      <c r="G103" s="87">
        <f>G104</f>
        <v>50000</v>
      </c>
      <c r="H103" s="87">
        <f>H104</f>
        <v>50000</v>
      </c>
      <c r="I103" s="52">
        <f t="shared" si="1"/>
        <v>0</v>
      </c>
    </row>
    <row r="104" spans="1:9" ht="73.5" customHeight="1">
      <c r="A104" s="31" t="s">
        <v>308</v>
      </c>
      <c r="B104" s="50" t="s">
        <v>291</v>
      </c>
      <c r="C104" s="83" t="s">
        <v>119</v>
      </c>
      <c r="D104" s="5" t="s">
        <v>113</v>
      </c>
      <c r="E104" s="5" t="s">
        <v>33</v>
      </c>
      <c r="F104" s="5" t="s">
        <v>307</v>
      </c>
      <c r="G104" s="84">
        <v>50000</v>
      </c>
      <c r="H104" s="84">
        <v>50000</v>
      </c>
      <c r="I104" s="52">
        <f t="shared" si="1"/>
        <v>0</v>
      </c>
    </row>
    <row r="105" spans="1:9" ht="19.5" customHeight="1">
      <c r="A105" s="73" t="s">
        <v>134</v>
      </c>
      <c r="B105" s="80" t="s">
        <v>291</v>
      </c>
      <c r="C105" s="104" t="s">
        <v>115</v>
      </c>
      <c r="D105" s="104"/>
      <c r="E105" s="104"/>
      <c r="F105" s="104"/>
      <c r="G105" s="105">
        <f>G106+G115+G122</f>
        <v>6614283.54</v>
      </c>
      <c r="H105" s="170">
        <f>H106+H115+H122</f>
        <v>39218101.4</v>
      </c>
      <c r="I105" s="52">
        <f t="shared" si="1"/>
        <v>32603817.86</v>
      </c>
    </row>
    <row r="106" spans="1:9" ht="12.75" customHeight="1">
      <c r="A106" s="46" t="s">
        <v>270</v>
      </c>
      <c r="B106" s="50" t="s">
        <v>291</v>
      </c>
      <c r="C106" s="85" t="s">
        <v>115</v>
      </c>
      <c r="D106" s="85" t="s">
        <v>109</v>
      </c>
      <c r="E106" s="107"/>
      <c r="F106" s="107"/>
      <c r="G106" s="95">
        <f>G107+G109+G111+G113</f>
        <v>3587455.54</v>
      </c>
      <c r="H106" s="95">
        <f>H107+H109+H111+H113</f>
        <v>36572273.4</v>
      </c>
      <c r="I106" s="52">
        <f t="shared" si="1"/>
        <v>32984817.86</v>
      </c>
    </row>
    <row r="107" spans="1:9" ht="18" customHeight="1">
      <c r="A107" s="26" t="s">
        <v>9</v>
      </c>
      <c r="B107" s="50" t="s">
        <v>291</v>
      </c>
      <c r="C107" s="81" t="s">
        <v>115</v>
      </c>
      <c r="D107" s="81" t="s">
        <v>109</v>
      </c>
      <c r="E107" s="81" t="s">
        <v>35</v>
      </c>
      <c r="F107" s="107"/>
      <c r="G107" s="98">
        <f>G108</f>
        <v>200000</v>
      </c>
      <c r="H107" s="98">
        <f>H108</f>
        <v>150000</v>
      </c>
      <c r="I107" s="52">
        <f t="shared" si="1"/>
        <v>-50000</v>
      </c>
    </row>
    <row r="108" spans="1:11" ht="29.25" customHeight="1">
      <c r="A108" s="11" t="s">
        <v>199</v>
      </c>
      <c r="B108" s="50" t="s">
        <v>291</v>
      </c>
      <c r="C108" s="83" t="s">
        <v>115</v>
      </c>
      <c r="D108" s="83" t="s">
        <v>109</v>
      </c>
      <c r="E108" s="83" t="s">
        <v>35</v>
      </c>
      <c r="F108" s="5" t="s">
        <v>179</v>
      </c>
      <c r="G108" s="99">
        <v>200000</v>
      </c>
      <c r="H108" s="99">
        <v>150000</v>
      </c>
      <c r="I108" s="52">
        <f t="shared" si="1"/>
        <v>-50000</v>
      </c>
      <c r="K108" s="15"/>
    </row>
    <row r="109" spans="1:9" ht="15.75">
      <c r="A109" s="26" t="s">
        <v>8</v>
      </c>
      <c r="B109" s="50" t="s">
        <v>291</v>
      </c>
      <c r="C109" s="81" t="s">
        <v>115</v>
      </c>
      <c r="D109" s="81" t="s">
        <v>109</v>
      </c>
      <c r="E109" s="81" t="s">
        <v>36</v>
      </c>
      <c r="F109" s="107"/>
      <c r="G109" s="98">
        <f>G110</f>
        <v>700000</v>
      </c>
      <c r="H109" s="98">
        <f>H110</f>
        <v>750000</v>
      </c>
      <c r="I109" s="52">
        <f t="shared" si="1"/>
        <v>50000</v>
      </c>
    </row>
    <row r="110" spans="1:11" ht="25.5">
      <c r="A110" s="11" t="s">
        <v>199</v>
      </c>
      <c r="B110" s="50" t="s">
        <v>291</v>
      </c>
      <c r="C110" s="83" t="s">
        <v>115</v>
      </c>
      <c r="D110" s="83" t="s">
        <v>109</v>
      </c>
      <c r="E110" s="83" t="s">
        <v>36</v>
      </c>
      <c r="F110" s="5" t="s">
        <v>179</v>
      </c>
      <c r="G110" s="99">
        <v>700000</v>
      </c>
      <c r="H110" s="99">
        <v>750000</v>
      </c>
      <c r="I110" s="52">
        <f t="shared" si="1"/>
        <v>50000</v>
      </c>
      <c r="K110" s="14">
        <v>100</v>
      </c>
    </row>
    <row r="111" spans="1:9" ht="42" customHeight="1">
      <c r="A111" s="25" t="s">
        <v>96</v>
      </c>
      <c r="B111" s="50" t="s">
        <v>291</v>
      </c>
      <c r="C111" s="81" t="s">
        <v>115</v>
      </c>
      <c r="D111" s="81" t="s">
        <v>109</v>
      </c>
      <c r="E111" s="81" t="s">
        <v>336</v>
      </c>
      <c r="F111" s="5"/>
      <c r="G111" s="87">
        <f>G112</f>
        <v>2537470.09</v>
      </c>
      <c r="H111" s="98">
        <f>H112</f>
        <v>35515612.5</v>
      </c>
      <c r="I111" s="52">
        <f t="shared" si="1"/>
        <v>32978142.41</v>
      </c>
    </row>
    <row r="112" spans="1:9" ht="31.5" customHeight="1">
      <c r="A112" s="11" t="s">
        <v>271</v>
      </c>
      <c r="B112" s="50" t="s">
        <v>291</v>
      </c>
      <c r="C112" s="83" t="s">
        <v>115</v>
      </c>
      <c r="D112" s="83" t="s">
        <v>109</v>
      </c>
      <c r="E112" s="83" t="s">
        <v>336</v>
      </c>
      <c r="F112" s="5" t="s">
        <v>272</v>
      </c>
      <c r="G112" s="84">
        <v>2537470.09</v>
      </c>
      <c r="H112" s="99">
        <v>35515612.5</v>
      </c>
      <c r="I112" s="52">
        <f t="shared" si="1"/>
        <v>32978142.41</v>
      </c>
    </row>
    <row r="113" spans="1:9" ht="31.5" customHeight="1">
      <c r="A113" s="25" t="s">
        <v>97</v>
      </c>
      <c r="B113" s="50" t="s">
        <v>291</v>
      </c>
      <c r="C113" s="81" t="s">
        <v>115</v>
      </c>
      <c r="D113" s="81" t="s">
        <v>109</v>
      </c>
      <c r="E113" s="81" t="s">
        <v>337</v>
      </c>
      <c r="F113" s="5"/>
      <c r="G113" s="87">
        <f>G114</f>
        <v>149985.45</v>
      </c>
      <c r="H113" s="98">
        <f>H114</f>
        <v>156660.9</v>
      </c>
      <c r="I113" s="52">
        <f t="shared" si="1"/>
        <v>6675.4499999999825</v>
      </c>
    </row>
    <row r="114" spans="1:9" ht="34.5" customHeight="1">
      <c r="A114" s="11" t="s">
        <v>271</v>
      </c>
      <c r="B114" s="50" t="s">
        <v>291</v>
      </c>
      <c r="C114" s="83" t="s">
        <v>115</v>
      </c>
      <c r="D114" s="83" t="s">
        <v>109</v>
      </c>
      <c r="E114" s="83" t="s">
        <v>337</v>
      </c>
      <c r="F114" s="5" t="s">
        <v>272</v>
      </c>
      <c r="G114" s="84">
        <v>149985.45</v>
      </c>
      <c r="H114" s="99">
        <v>156660.9</v>
      </c>
      <c r="I114" s="52">
        <f t="shared" si="1"/>
        <v>6675.4499999999825</v>
      </c>
    </row>
    <row r="115" spans="1:11" ht="16.5" customHeight="1">
      <c r="A115" s="33" t="s">
        <v>183</v>
      </c>
      <c r="B115" s="50" t="s">
        <v>291</v>
      </c>
      <c r="C115" s="23" t="s">
        <v>115</v>
      </c>
      <c r="D115" s="74" t="s">
        <v>116</v>
      </c>
      <c r="E115" s="81"/>
      <c r="F115" s="107"/>
      <c r="G115" s="95">
        <f>G116+G118+G120</f>
        <v>2764321.56</v>
      </c>
      <c r="H115" s="95">
        <f>H116+H118+H120</f>
        <v>0</v>
      </c>
      <c r="I115" s="52">
        <f t="shared" si="1"/>
        <v>-2764321.56</v>
      </c>
      <c r="K115" s="15"/>
    </row>
    <row r="116" spans="1:11" ht="30" customHeight="1">
      <c r="A116" s="26" t="s">
        <v>339</v>
      </c>
      <c r="B116" s="50" t="s">
        <v>291</v>
      </c>
      <c r="C116" s="100" t="s">
        <v>115</v>
      </c>
      <c r="D116" s="108" t="s">
        <v>116</v>
      </c>
      <c r="E116" s="4" t="s">
        <v>340</v>
      </c>
      <c r="F116" s="108"/>
      <c r="G116" s="87">
        <f>G117</f>
        <v>2269000</v>
      </c>
      <c r="H116" s="87">
        <f>H117</f>
        <v>0</v>
      </c>
      <c r="I116" s="52">
        <f t="shared" si="1"/>
        <v>-2269000</v>
      </c>
      <c r="K116" s="15"/>
    </row>
    <row r="117" spans="1:11" ht="34.5" customHeight="1">
      <c r="A117" s="11" t="s">
        <v>269</v>
      </c>
      <c r="B117" s="50" t="s">
        <v>291</v>
      </c>
      <c r="C117" s="102" t="s">
        <v>115</v>
      </c>
      <c r="D117" s="101" t="s">
        <v>116</v>
      </c>
      <c r="E117" s="5" t="s">
        <v>340</v>
      </c>
      <c r="F117" s="101" t="s">
        <v>217</v>
      </c>
      <c r="G117" s="84">
        <v>2269000</v>
      </c>
      <c r="H117" s="84">
        <v>0</v>
      </c>
      <c r="I117" s="52">
        <f t="shared" si="1"/>
        <v>-2269000</v>
      </c>
      <c r="K117" s="15"/>
    </row>
    <row r="118" spans="1:9" ht="42" customHeight="1">
      <c r="A118" s="25" t="s">
        <v>6</v>
      </c>
      <c r="B118" s="50" t="s">
        <v>291</v>
      </c>
      <c r="C118" s="22" t="s">
        <v>115</v>
      </c>
      <c r="D118" s="4" t="s">
        <v>116</v>
      </c>
      <c r="E118" s="4" t="s">
        <v>7</v>
      </c>
      <c r="F118" s="5"/>
      <c r="G118" s="87">
        <f>G119</f>
        <v>70000</v>
      </c>
      <c r="H118" s="87">
        <f>H119</f>
        <v>0</v>
      </c>
      <c r="I118" s="52">
        <f t="shared" si="1"/>
        <v>-70000</v>
      </c>
    </row>
    <row r="119" spans="1:9" ht="25.5">
      <c r="A119" s="11" t="s">
        <v>178</v>
      </c>
      <c r="B119" s="50" t="s">
        <v>291</v>
      </c>
      <c r="C119" s="109" t="s">
        <v>115</v>
      </c>
      <c r="D119" s="110" t="s">
        <v>116</v>
      </c>
      <c r="E119" s="110" t="s">
        <v>7</v>
      </c>
      <c r="F119" s="5" t="s">
        <v>179</v>
      </c>
      <c r="G119" s="84">
        <v>70000</v>
      </c>
      <c r="H119" s="84">
        <v>0</v>
      </c>
      <c r="I119" s="52">
        <f t="shared" si="1"/>
        <v>-70000</v>
      </c>
    </row>
    <row r="120" spans="1:9" ht="12.75">
      <c r="A120" s="26" t="s">
        <v>279</v>
      </c>
      <c r="B120" s="50" t="s">
        <v>291</v>
      </c>
      <c r="C120" s="22" t="s">
        <v>115</v>
      </c>
      <c r="D120" s="4" t="s">
        <v>116</v>
      </c>
      <c r="E120" s="4" t="s">
        <v>37</v>
      </c>
      <c r="F120" s="81"/>
      <c r="G120" s="98">
        <f>G121</f>
        <v>425321.56</v>
      </c>
      <c r="H120" s="98">
        <f>H121</f>
        <v>0</v>
      </c>
      <c r="I120" s="52">
        <f t="shared" si="1"/>
        <v>-425321.56</v>
      </c>
    </row>
    <row r="121" spans="1:11" ht="29.25" customHeight="1">
      <c r="A121" s="11" t="s">
        <v>178</v>
      </c>
      <c r="B121" s="50" t="s">
        <v>291</v>
      </c>
      <c r="C121" s="6" t="s">
        <v>115</v>
      </c>
      <c r="D121" s="5" t="s">
        <v>116</v>
      </c>
      <c r="E121" s="5" t="s">
        <v>37</v>
      </c>
      <c r="F121" s="5" t="s">
        <v>179</v>
      </c>
      <c r="G121" s="84">
        <v>425321.56</v>
      </c>
      <c r="H121" s="84">
        <v>0</v>
      </c>
      <c r="I121" s="52">
        <f t="shared" si="1"/>
        <v>-425321.56</v>
      </c>
      <c r="K121" s="14">
        <v>-425.32156</v>
      </c>
    </row>
    <row r="122" spans="1:9" ht="12" customHeight="1">
      <c r="A122" s="34" t="s">
        <v>273</v>
      </c>
      <c r="B122" s="50" t="s">
        <v>291</v>
      </c>
      <c r="C122" s="23" t="s">
        <v>115</v>
      </c>
      <c r="D122" s="74" t="s">
        <v>118</v>
      </c>
      <c r="E122" s="4"/>
      <c r="F122" s="74"/>
      <c r="G122" s="82">
        <f>G127+G125+G123</f>
        <v>262506.44</v>
      </c>
      <c r="H122" s="82">
        <f>H127+H125+H123</f>
        <v>2645828</v>
      </c>
      <c r="I122" s="52">
        <f t="shared" si="1"/>
        <v>2383321.56</v>
      </c>
    </row>
    <row r="123" spans="1:9" ht="24.75" customHeight="1">
      <c r="A123" s="26" t="s">
        <v>339</v>
      </c>
      <c r="B123" s="50" t="s">
        <v>291</v>
      </c>
      <c r="C123" s="100" t="s">
        <v>115</v>
      </c>
      <c r="D123" s="108" t="s">
        <v>118</v>
      </c>
      <c r="E123" s="4" t="s">
        <v>340</v>
      </c>
      <c r="F123" s="108"/>
      <c r="G123" s="87">
        <f>G124</f>
        <v>0</v>
      </c>
      <c r="H123" s="87">
        <f>H124</f>
        <v>2269000</v>
      </c>
      <c r="I123" s="52">
        <f t="shared" si="1"/>
        <v>2269000</v>
      </c>
    </row>
    <row r="124" spans="1:9" ht="30.75" customHeight="1">
      <c r="A124" s="11" t="s">
        <v>269</v>
      </c>
      <c r="B124" s="50" t="s">
        <v>291</v>
      </c>
      <c r="C124" s="102" t="s">
        <v>115</v>
      </c>
      <c r="D124" s="101" t="s">
        <v>118</v>
      </c>
      <c r="E124" s="5" t="s">
        <v>340</v>
      </c>
      <c r="F124" s="101" t="s">
        <v>217</v>
      </c>
      <c r="G124" s="84">
        <v>0</v>
      </c>
      <c r="H124" s="84">
        <v>2269000</v>
      </c>
      <c r="I124" s="52">
        <f t="shared" si="1"/>
        <v>2269000</v>
      </c>
    </row>
    <row r="125" spans="1:9" ht="29.25" customHeight="1">
      <c r="A125" s="26" t="s">
        <v>335</v>
      </c>
      <c r="B125" s="50" t="s">
        <v>291</v>
      </c>
      <c r="C125" s="100" t="s">
        <v>115</v>
      </c>
      <c r="D125" s="108" t="s">
        <v>118</v>
      </c>
      <c r="E125" s="4" t="s">
        <v>338</v>
      </c>
      <c r="F125" s="108"/>
      <c r="G125" s="87">
        <f>G126</f>
        <v>201828</v>
      </c>
      <c r="H125" s="87">
        <f>H126</f>
        <v>201828</v>
      </c>
      <c r="I125" s="52">
        <f t="shared" si="1"/>
        <v>0</v>
      </c>
    </row>
    <row r="126" spans="1:9" ht="23.25" customHeight="1">
      <c r="A126" s="11" t="s">
        <v>178</v>
      </c>
      <c r="B126" s="50" t="s">
        <v>291</v>
      </c>
      <c r="C126" s="102" t="s">
        <v>115</v>
      </c>
      <c r="D126" s="101" t="s">
        <v>118</v>
      </c>
      <c r="E126" s="5" t="s">
        <v>338</v>
      </c>
      <c r="F126" s="101" t="s">
        <v>217</v>
      </c>
      <c r="G126" s="84">
        <v>201828</v>
      </c>
      <c r="H126" s="84">
        <v>201828</v>
      </c>
      <c r="I126" s="52">
        <f t="shared" si="1"/>
        <v>0</v>
      </c>
    </row>
    <row r="127" spans="1:9" ht="15" customHeight="1">
      <c r="A127" s="35" t="s">
        <v>273</v>
      </c>
      <c r="B127" s="50" t="s">
        <v>291</v>
      </c>
      <c r="C127" s="111" t="s">
        <v>115</v>
      </c>
      <c r="D127" s="112" t="s">
        <v>118</v>
      </c>
      <c r="E127" s="89" t="s">
        <v>103</v>
      </c>
      <c r="F127" s="112"/>
      <c r="G127" s="90">
        <f>G128</f>
        <v>60678.44</v>
      </c>
      <c r="H127" s="90">
        <f>H128</f>
        <v>175000</v>
      </c>
      <c r="I127" s="52">
        <f t="shared" si="1"/>
        <v>114321.56</v>
      </c>
    </row>
    <row r="128" spans="1:9" ht="16.5" customHeight="1">
      <c r="A128" s="26" t="s">
        <v>274</v>
      </c>
      <c r="B128" s="50" t="s">
        <v>291</v>
      </c>
      <c r="C128" s="100" t="s">
        <v>115</v>
      </c>
      <c r="D128" s="108" t="s">
        <v>118</v>
      </c>
      <c r="E128" s="4" t="s">
        <v>38</v>
      </c>
      <c r="F128" s="108"/>
      <c r="G128" s="87">
        <f>G129</f>
        <v>60678.44</v>
      </c>
      <c r="H128" s="87">
        <f>H129</f>
        <v>175000</v>
      </c>
      <c r="I128" s="52">
        <f t="shared" si="1"/>
        <v>114321.56</v>
      </c>
    </row>
    <row r="129" spans="1:9" ht="30" customHeight="1">
      <c r="A129" s="11" t="s">
        <v>269</v>
      </c>
      <c r="B129" s="50" t="s">
        <v>291</v>
      </c>
      <c r="C129" s="102" t="s">
        <v>115</v>
      </c>
      <c r="D129" s="101" t="s">
        <v>118</v>
      </c>
      <c r="E129" s="5" t="s">
        <v>38</v>
      </c>
      <c r="F129" s="101" t="s">
        <v>179</v>
      </c>
      <c r="G129" s="84">
        <v>60678.44</v>
      </c>
      <c r="H129" s="84">
        <v>175000</v>
      </c>
      <c r="I129" s="52">
        <f t="shared" si="1"/>
        <v>114321.56</v>
      </c>
    </row>
    <row r="130" spans="1:9" ht="16.5" customHeight="1">
      <c r="A130" s="73" t="s">
        <v>129</v>
      </c>
      <c r="B130" s="72" t="s">
        <v>291</v>
      </c>
      <c r="C130" s="104" t="s">
        <v>110</v>
      </c>
      <c r="D130" s="104"/>
      <c r="E130" s="104"/>
      <c r="F130" s="104"/>
      <c r="G130" s="105">
        <f>G131+G175+G227+G232+G246</f>
        <v>278922906.46000004</v>
      </c>
      <c r="H130" s="105">
        <f>H131+H175+H227+H232+H246</f>
        <v>288121044.01</v>
      </c>
      <c r="I130" s="52">
        <f t="shared" si="1"/>
        <v>9198137.549999952</v>
      </c>
    </row>
    <row r="131" spans="1:9" ht="16.5" customHeight="1">
      <c r="A131" s="152" t="s">
        <v>130</v>
      </c>
      <c r="B131" s="147" t="s">
        <v>291</v>
      </c>
      <c r="C131" s="149" t="s">
        <v>110</v>
      </c>
      <c r="D131" s="149" t="s">
        <v>109</v>
      </c>
      <c r="E131" s="150"/>
      <c r="F131" s="150"/>
      <c r="G131" s="151">
        <f>G133+G135+G137+G148+G157+G160+G164+G166+G171</f>
        <v>74774308.06</v>
      </c>
      <c r="H131" s="151">
        <f>H133+H135+H137+H148+H157+H160+H164+H166+H171</f>
        <v>75803259.2</v>
      </c>
      <c r="I131" s="158">
        <f t="shared" si="1"/>
        <v>1028951.1400000006</v>
      </c>
    </row>
    <row r="132" spans="1:9" ht="20.25" customHeight="1">
      <c r="A132" s="30" t="s">
        <v>222</v>
      </c>
      <c r="B132" s="50" t="s">
        <v>291</v>
      </c>
      <c r="C132" s="81" t="s">
        <v>110</v>
      </c>
      <c r="D132" s="4" t="s">
        <v>109</v>
      </c>
      <c r="E132" s="115" t="s">
        <v>13</v>
      </c>
      <c r="F132" s="115"/>
      <c r="G132" s="87">
        <f>G131</f>
        <v>74774308.06</v>
      </c>
      <c r="H132" s="87">
        <f>H131</f>
        <v>75803259.2</v>
      </c>
      <c r="I132" s="52">
        <f t="shared" si="1"/>
        <v>1028951.1400000006</v>
      </c>
    </row>
    <row r="133" spans="1:9" ht="17.25" customHeight="1">
      <c r="A133" s="36" t="s">
        <v>224</v>
      </c>
      <c r="B133" s="50" t="s">
        <v>291</v>
      </c>
      <c r="C133" s="88" t="s">
        <v>110</v>
      </c>
      <c r="D133" s="89" t="s">
        <v>109</v>
      </c>
      <c r="E133" s="89" t="s">
        <v>39</v>
      </c>
      <c r="F133" s="89"/>
      <c r="G133" s="90">
        <f>G134</f>
        <v>13440000</v>
      </c>
      <c r="H133" s="90">
        <f>H134</f>
        <v>14038213.02</v>
      </c>
      <c r="I133" s="52">
        <f t="shared" si="1"/>
        <v>598213.0199999996</v>
      </c>
    </row>
    <row r="134" spans="1:11" ht="27" customHeight="1">
      <c r="A134" s="11" t="s">
        <v>199</v>
      </c>
      <c r="B134" s="50" t="s">
        <v>291</v>
      </c>
      <c r="C134" s="83" t="s">
        <v>110</v>
      </c>
      <c r="D134" s="5" t="s">
        <v>109</v>
      </c>
      <c r="E134" s="5" t="s">
        <v>39</v>
      </c>
      <c r="F134" s="5" t="s">
        <v>179</v>
      </c>
      <c r="G134" s="84">
        <v>13440000</v>
      </c>
      <c r="H134" s="84">
        <v>14038213.02</v>
      </c>
      <c r="I134" s="52">
        <f t="shared" si="1"/>
        <v>598213.0199999996</v>
      </c>
      <c r="J134" s="15"/>
      <c r="K134" s="14">
        <v>500</v>
      </c>
    </row>
    <row r="135" spans="1:9" ht="15" customHeight="1">
      <c r="A135" s="36" t="s">
        <v>277</v>
      </c>
      <c r="B135" s="50" t="s">
        <v>291</v>
      </c>
      <c r="C135" s="88" t="s">
        <v>110</v>
      </c>
      <c r="D135" s="89" t="s">
        <v>109</v>
      </c>
      <c r="E135" s="89" t="s">
        <v>40</v>
      </c>
      <c r="F135" s="89"/>
      <c r="G135" s="90">
        <f>G136</f>
        <v>500000</v>
      </c>
      <c r="H135" s="90">
        <f>H136</f>
        <v>510394.37</v>
      </c>
      <c r="I135" s="52">
        <f t="shared" si="1"/>
        <v>10394.369999999995</v>
      </c>
    </row>
    <row r="136" spans="1:9" ht="28.5" customHeight="1">
      <c r="A136" s="11" t="s">
        <v>199</v>
      </c>
      <c r="B136" s="50" t="s">
        <v>291</v>
      </c>
      <c r="C136" s="83" t="s">
        <v>110</v>
      </c>
      <c r="D136" s="5" t="s">
        <v>109</v>
      </c>
      <c r="E136" s="5" t="s">
        <v>40</v>
      </c>
      <c r="F136" s="5" t="s">
        <v>179</v>
      </c>
      <c r="G136" s="84">
        <v>500000</v>
      </c>
      <c r="H136" s="84">
        <v>510394.37</v>
      </c>
      <c r="I136" s="52">
        <f t="shared" si="1"/>
        <v>10394.369999999995</v>
      </c>
    </row>
    <row r="137" spans="1:10" ht="28.5" customHeight="1">
      <c r="A137" s="36" t="s">
        <v>223</v>
      </c>
      <c r="B137" s="50" t="s">
        <v>291</v>
      </c>
      <c r="C137" s="88" t="s">
        <v>110</v>
      </c>
      <c r="D137" s="89" t="s">
        <v>109</v>
      </c>
      <c r="E137" s="89" t="s">
        <v>41</v>
      </c>
      <c r="F137" s="89"/>
      <c r="G137" s="90">
        <f>G138+G139+G140+G141+G142+G143+G144+G145+G146+G147</f>
        <v>17035806.5</v>
      </c>
      <c r="H137" s="90">
        <f>SUM(H138:H147)</f>
        <v>17151488.23</v>
      </c>
      <c r="I137" s="52">
        <f t="shared" si="1"/>
        <v>115681.73000000045</v>
      </c>
      <c r="J137" s="15"/>
    </row>
    <row r="138" spans="1:10" ht="18.75" customHeight="1">
      <c r="A138" s="11" t="s">
        <v>47</v>
      </c>
      <c r="B138" s="50" t="s">
        <v>291</v>
      </c>
      <c r="C138" s="102" t="s">
        <v>110</v>
      </c>
      <c r="D138" s="101" t="s">
        <v>109</v>
      </c>
      <c r="E138" s="5" t="s">
        <v>41</v>
      </c>
      <c r="F138" s="5" t="s">
        <v>196</v>
      </c>
      <c r="G138" s="99">
        <v>5083500</v>
      </c>
      <c r="H138" s="84">
        <v>5165613.5</v>
      </c>
      <c r="I138" s="52">
        <f t="shared" si="1"/>
        <v>82113.5</v>
      </c>
      <c r="J138" s="15"/>
    </row>
    <row r="139" spans="1:10" ht="27" customHeight="1">
      <c r="A139" s="11" t="s">
        <v>198</v>
      </c>
      <c r="B139" s="50" t="s">
        <v>291</v>
      </c>
      <c r="C139" s="102" t="s">
        <v>110</v>
      </c>
      <c r="D139" s="101" t="s">
        <v>109</v>
      </c>
      <c r="E139" s="5" t="s">
        <v>41</v>
      </c>
      <c r="F139" s="5" t="s">
        <v>197</v>
      </c>
      <c r="G139" s="99">
        <v>304646.5</v>
      </c>
      <c r="H139" s="84">
        <v>307416.5</v>
      </c>
      <c r="I139" s="52">
        <f t="shared" si="1"/>
        <v>2770</v>
      </c>
      <c r="J139" s="15"/>
    </row>
    <row r="140" spans="1:9" ht="35.25" customHeight="1">
      <c r="A140" s="11" t="s">
        <v>42</v>
      </c>
      <c r="B140" s="50" t="s">
        <v>291</v>
      </c>
      <c r="C140" s="102" t="s">
        <v>110</v>
      </c>
      <c r="D140" s="101" t="s">
        <v>109</v>
      </c>
      <c r="E140" s="5" t="s">
        <v>41</v>
      </c>
      <c r="F140" s="5" t="s">
        <v>28</v>
      </c>
      <c r="G140" s="99">
        <v>1534000</v>
      </c>
      <c r="H140" s="84">
        <v>1745335.94</v>
      </c>
      <c r="I140" s="52">
        <f t="shared" si="1"/>
        <v>211335.93999999994</v>
      </c>
    </row>
    <row r="141" spans="1:10" ht="28.5" customHeight="1">
      <c r="A141" s="11" t="s">
        <v>199</v>
      </c>
      <c r="B141" s="50" t="s">
        <v>291</v>
      </c>
      <c r="C141" s="102" t="s">
        <v>110</v>
      </c>
      <c r="D141" s="101" t="s">
        <v>109</v>
      </c>
      <c r="E141" s="5" t="s">
        <v>41</v>
      </c>
      <c r="F141" s="5" t="s">
        <v>179</v>
      </c>
      <c r="G141" s="99">
        <v>8394660</v>
      </c>
      <c r="H141" s="84">
        <v>8166231.29</v>
      </c>
      <c r="I141" s="52">
        <f t="shared" si="1"/>
        <v>-228428.70999999996</v>
      </c>
      <c r="J141" s="16"/>
    </row>
    <row r="142" spans="1:10" ht="30" customHeight="1">
      <c r="A142" s="11" t="s">
        <v>101</v>
      </c>
      <c r="B142" s="50" t="s">
        <v>291</v>
      </c>
      <c r="C142" s="102" t="s">
        <v>110</v>
      </c>
      <c r="D142" s="101" t="s">
        <v>109</v>
      </c>
      <c r="E142" s="5" t="s">
        <v>41</v>
      </c>
      <c r="F142" s="5" t="s">
        <v>100</v>
      </c>
      <c r="G142" s="99">
        <v>0</v>
      </c>
      <c r="H142" s="84">
        <v>40821</v>
      </c>
      <c r="I142" s="52">
        <f>H142-G142</f>
        <v>40821</v>
      </c>
      <c r="J142" s="16"/>
    </row>
    <row r="143" spans="1:9" ht="42" customHeight="1">
      <c r="A143" s="11" t="s">
        <v>200</v>
      </c>
      <c r="B143" s="50" t="s">
        <v>291</v>
      </c>
      <c r="C143" s="102" t="s">
        <v>110</v>
      </c>
      <c r="D143" s="101" t="s">
        <v>109</v>
      </c>
      <c r="E143" s="5" t="s">
        <v>41</v>
      </c>
      <c r="F143" s="5" t="s">
        <v>201</v>
      </c>
      <c r="G143" s="99">
        <v>370000</v>
      </c>
      <c r="H143" s="84">
        <v>370000</v>
      </c>
      <c r="I143" s="52">
        <f t="shared" si="1"/>
        <v>0</v>
      </c>
    </row>
    <row r="144" spans="1:9" ht="26.25" customHeight="1">
      <c r="A144" s="31" t="s">
        <v>300</v>
      </c>
      <c r="B144" s="50" t="s">
        <v>291</v>
      </c>
      <c r="C144" s="102" t="s">
        <v>110</v>
      </c>
      <c r="D144" s="101" t="s">
        <v>109</v>
      </c>
      <c r="E144" s="5" t="s">
        <v>41</v>
      </c>
      <c r="F144" s="5" t="s">
        <v>191</v>
      </c>
      <c r="G144" s="99">
        <v>398500</v>
      </c>
      <c r="H144" s="84">
        <v>390990</v>
      </c>
      <c r="I144" s="52">
        <f t="shared" si="1"/>
        <v>-7510</v>
      </c>
    </row>
    <row r="145" spans="1:9" ht="18.75" customHeight="1">
      <c r="A145" s="11" t="s">
        <v>190</v>
      </c>
      <c r="B145" s="50" t="s">
        <v>291</v>
      </c>
      <c r="C145" s="102" t="s">
        <v>110</v>
      </c>
      <c r="D145" s="101" t="s">
        <v>109</v>
      </c>
      <c r="E145" s="5" t="s">
        <v>41</v>
      </c>
      <c r="F145" s="5" t="s">
        <v>193</v>
      </c>
      <c r="G145" s="99">
        <v>670000</v>
      </c>
      <c r="H145" s="84">
        <v>670000</v>
      </c>
      <c r="I145" s="52">
        <f t="shared" si="1"/>
        <v>0</v>
      </c>
    </row>
    <row r="146" spans="1:9" ht="18" customHeight="1">
      <c r="A146" s="11" t="s">
        <v>192</v>
      </c>
      <c r="B146" s="50" t="s">
        <v>291</v>
      </c>
      <c r="C146" s="102" t="s">
        <v>110</v>
      </c>
      <c r="D146" s="101" t="s">
        <v>109</v>
      </c>
      <c r="E146" s="5" t="s">
        <v>41</v>
      </c>
      <c r="F146" s="5" t="s">
        <v>194</v>
      </c>
      <c r="G146" s="99">
        <v>101500</v>
      </c>
      <c r="H146" s="84">
        <v>97779.51</v>
      </c>
      <c r="I146" s="52">
        <f t="shared" si="1"/>
        <v>-3720.4900000000052</v>
      </c>
    </row>
    <row r="147" spans="1:9" ht="18" customHeight="1">
      <c r="A147" s="11" t="s">
        <v>95</v>
      </c>
      <c r="B147" s="50" t="s">
        <v>291</v>
      </c>
      <c r="C147" s="102" t="s">
        <v>110</v>
      </c>
      <c r="D147" s="101" t="s">
        <v>109</v>
      </c>
      <c r="E147" s="5" t="s">
        <v>41</v>
      </c>
      <c r="F147" s="5" t="s">
        <v>94</v>
      </c>
      <c r="G147" s="99">
        <v>179000</v>
      </c>
      <c r="H147" s="84">
        <v>197300.49</v>
      </c>
      <c r="I147" s="52">
        <f t="shared" si="1"/>
        <v>18300.48999999999</v>
      </c>
    </row>
    <row r="148" spans="1:9" ht="51" customHeight="1">
      <c r="A148" s="26" t="s">
        <v>261</v>
      </c>
      <c r="B148" s="50" t="s">
        <v>291</v>
      </c>
      <c r="C148" s="100" t="s">
        <v>110</v>
      </c>
      <c r="D148" s="108" t="s">
        <v>109</v>
      </c>
      <c r="E148" s="4" t="s">
        <v>301</v>
      </c>
      <c r="F148" s="4"/>
      <c r="G148" s="87">
        <f>G149+G150+G151+G152+G153+G154+G155+G156</f>
        <v>41613000</v>
      </c>
      <c r="H148" s="87">
        <f>H149+H150+H151+H152+H153+H154+H155+H156</f>
        <v>41867380.44</v>
      </c>
      <c r="I148" s="52">
        <f t="shared" si="1"/>
        <v>254380.43999999762</v>
      </c>
    </row>
    <row r="149" spans="1:9" ht="21.75" customHeight="1">
      <c r="A149" s="11" t="s">
        <v>48</v>
      </c>
      <c r="B149" s="50" t="s">
        <v>291</v>
      </c>
      <c r="C149" s="102" t="s">
        <v>110</v>
      </c>
      <c r="D149" s="101" t="s">
        <v>109</v>
      </c>
      <c r="E149" s="5" t="s">
        <v>301</v>
      </c>
      <c r="F149" s="5" t="s">
        <v>196</v>
      </c>
      <c r="G149" s="84">
        <v>29688970</v>
      </c>
      <c r="H149" s="84">
        <v>29696360.44</v>
      </c>
      <c r="I149" s="52">
        <f t="shared" si="1"/>
        <v>7390.440000001341</v>
      </c>
    </row>
    <row r="150" spans="1:9" ht="31.5" customHeight="1">
      <c r="A150" s="11" t="s">
        <v>198</v>
      </c>
      <c r="B150" s="50" t="s">
        <v>291</v>
      </c>
      <c r="C150" s="102" t="s">
        <v>110</v>
      </c>
      <c r="D150" s="101" t="s">
        <v>109</v>
      </c>
      <c r="E150" s="5" t="s">
        <v>301</v>
      </c>
      <c r="F150" s="5" t="s">
        <v>197</v>
      </c>
      <c r="G150" s="84">
        <v>644000</v>
      </c>
      <c r="H150" s="84">
        <v>662500</v>
      </c>
      <c r="I150" s="52">
        <f t="shared" si="1"/>
        <v>18500</v>
      </c>
    </row>
    <row r="151" spans="1:9" ht="37.5" customHeight="1">
      <c r="A151" s="11" t="s">
        <v>42</v>
      </c>
      <c r="B151" s="50" t="s">
        <v>291</v>
      </c>
      <c r="C151" s="102" t="s">
        <v>110</v>
      </c>
      <c r="D151" s="101" t="s">
        <v>109</v>
      </c>
      <c r="E151" s="5" t="s">
        <v>301</v>
      </c>
      <c r="F151" s="5" t="s">
        <v>28</v>
      </c>
      <c r="G151" s="84">
        <v>8993500</v>
      </c>
      <c r="H151" s="84">
        <v>9234760</v>
      </c>
      <c r="I151" s="52">
        <f t="shared" si="1"/>
        <v>241260</v>
      </c>
    </row>
    <row r="152" spans="1:9" ht="29.25" customHeight="1">
      <c r="A152" s="11" t="s">
        <v>199</v>
      </c>
      <c r="B152" s="50" t="s">
        <v>291</v>
      </c>
      <c r="C152" s="102" t="s">
        <v>110</v>
      </c>
      <c r="D152" s="101" t="s">
        <v>109</v>
      </c>
      <c r="E152" s="5" t="s">
        <v>301</v>
      </c>
      <c r="F152" s="5" t="s">
        <v>179</v>
      </c>
      <c r="G152" s="84">
        <v>563030</v>
      </c>
      <c r="H152" s="84">
        <v>501826</v>
      </c>
      <c r="I152" s="52">
        <f t="shared" si="1"/>
        <v>-61204</v>
      </c>
    </row>
    <row r="153" spans="1:9" ht="33" customHeight="1">
      <c r="A153" s="11" t="s">
        <v>101</v>
      </c>
      <c r="B153" s="50" t="s">
        <v>291</v>
      </c>
      <c r="C153" s="102" t="s">
        <v>110</v>
      </c>
      <c r="D153" s="101" t="s">
        <v>109</v>
      </c>
      <c r="E153" s="5" t="s">
        <v>301</v>
      </c>
      <c r="F153" s="5" t="s">
        <v>100</v>
      </c>
      <c r="G153" s="84">
        <v>65500</v>
      </c>
      <c r="H153" s="84">
        <v>112934</v>
      </c>
      <c r="I153" s="52">
        <f t="shared" si="1"/>
        <v>47434</v>
      </c>
    </row>
    <row r="154" spans="1:9" ht="46.5" customHeight="1">
      <c r="A154" s="11" t="s">
        <v>200</v>
      </c>
      <c r="B154" s="50" t="s">
        <v>291</v>
      </c>
      <c r="C154" s="102" t="s">
        <v>110</v>
      </c>
      <c r="D154" s="101" t="s">
        <v>109</v>
      </c>
      <c r="E154" s="5" t="s">
        <v>301</v>
      </c>
      <c r="F154" s="5" t="s">
        <v>201</v>
      </c>
      <c r="G154" s="84">
        <v>1657000</v>
      </c>
      <c r="H154" s="84">
        <v>1657000</v>
      </c>
      <c r="I154" s="52">
        <f t="shared" si="1"/>
        <v>0</v>
      </c>
    </row>
    <row r="155" spans="1:9" ht="34.5" customHeight="1">
      <c r="A155" s="11" t="s">
        <v>309</v>
      </c>
      <c r="B155" s="50" t="s">
        <v>291</v>
      </c>
      <c r="C155" s="102" t="s">
        <v>110</v>
      </c>
      <c r="D155" s="101" t="s">
        <v>109</v>
      </c>
      <c r="E155" s="5" t="s">
        <v>301</v>
      </c>
      <c r="F155" s="5" t="s">
        <v>191</v>
      </c>
      <c r="G155" s="84">
        <v>1000</v>
      </c>
      <c r="H155" s="84">
        <v>0</v>
      </c>
      <c r="I155" s="52">
        <f t="shared" si="1"/>
        <v>-1000</v>
      </c>
    </row>
    <row r="156" spans="1:9" ht="20.25" customHeight="1">
      <c r="A156" s="11" t="s">
        <v>95</v>
      </c>
      <c r="B156" s="50" t="s">
        <v>291</v>
      </c>
      <c r="C156" s="102" t="s">
        <v>110</v>
      </c>
      <c r="D156" s="101" t="s">
        <v>109</v>
      </c>
      <c r="E156" s="5" t="s">
        <v>301</v>
      </c>
      <c r="F156" s="5" t="s">
        <v>94</v>
      </c>
      <c r="G156" s="84">
        <v>0</v>
      </c>
      <c r="H156" s="84">
        <v>2000</v>
      </c>
      <c r="I156" s="52">
        <f>H156-G156</f>
        <v>2000</v>
      </c>
    </row>
    <row r="157" spans="1:9" ht="15.75" customHeight="1">
      <c r="A157" s="30" t="s">
        <v>264</v>
      </c>
      <c r="B157" s="50" t="s">
        <v>291</v>
      </c>
      <c r="C157" s="22" t="s">
        <v>110</v>
      </c>
      <c r="D157" s="4" t="s">
        <v>109</v>
      </c>
      <c r="E157" s="4" t="s">
        <v>43</v>
      </c>
      <c r="F157" s="4"/>
      <c r="G157" s="87">
        <f>G158+G159</f>
        <v>1016500</v>
      </c>
      <c r="H157" s="87">
        <f>H158+H159</f>
        <v>1034508.35</v>
      </c>
      <c r="I157" s="52">
        <f t="shared" si="1"/>
        <v>18008.349999999977</v>
      </c>
    </row>
    <row r="158" spans="1:9" ht="24.75" customHeight="1">
      <c r="A158" s="12" t="s">
        <v>198</v>
      </c>
      <c r="B158" s="50" t="s">
        <v>291</v>
      </c>
      <c r="C158" s="6" t="s">
        <v>110</v>
      </c>
      <c r="D158" s="5" t="s">
        <v>109</v>
      </c>
      <c r="E158" s="5" t="s">
        <v>43</v>
      </c>
      <c r="F158" s="5" t="s">
        <v>197</v>
      </c>
      <c r="G158" s="84">
        <v>928000</v>
      </c>
      <c r="H158" s="84">
        <v>929068.35</v>
      </c>
      <c r="I158" s="52">
        <f t="shared" si="1"/>
        <v>1068.3499999999767</v>
      </c>
    </row>
    <row r="159" spans="1:9" ht="18" customHeight="1">
      <c r="A159" s="12" t="s">
        <v>176</v>
      </c>
      <c r="B159" s="50" t="s">
        <v>291</v>
      </c>
      <c r="C159" s="6" t="s">
        <v>110</v>
      </c>
      <c r="D159" s="5" t="s">
        <v>109</v>
      </c>
      <c r="E159" s="5" t="s">
        <v>43</v>
      </c>
      <c r="F159" s="5" t="s">
        <v>175</v>
      </c>
      <c r="G159" s="84">
        <v>88500</v>
      </c>
      <c r="H159" s="84">
        <v>105440</v>
      </c>
      <c r="I159" s="52">
        <f aca="true" t="shared" si="3" ref="I159:I255">H159-G159</f>
        <v>16940</v>
      </c>
    </row>
    <row r="160" spans="1:9" ht="93" customHeight="1">
      <c r="A160" s="30" t="s">
        <v>265</v>
      </c>
      <c r="B160" s="50" t="s">
        <v>291</v>
      </c>
      <c r="C160" s="22" t="s">
        <v>110</v>
      </c>
      <c r="D160" s="4" t="s">
        <v>109</v>
      </c>
      <c r="E160" s="4" t="s">
        <v>44</v>
      </c>
      <c r="F160" s="4"/>
      <c r="G160" s="87">
        <f>SUM(G161:G163)</f>
        <v>650849.73</v>
      </c>
      <c r="H160" s="87">
        <f>SUM(H161:H163)</f>
        <v>650849.73</v>
      </c>
      <c r="I160" s="52">
        <f t="shared" si="3"/>
        <v>0</v>
      </c>
    </row>
    <row r="161" spans="1:9" ht="21.75" customHeight="1">
      <c r="A161" s="11" t="s">
        <v>47</v>
      </c>
      <c r="B161" s="50" t="s">
        <v>291</v>
      </c>
      <c r="C161" s="6" t="s">
        <v>110</v>
      </c>
      <c r="D161" s="5" t="s">
        <v>109</v>
      </c>
      <c r="E161" s="5" t="s">
        <v>44</v>
      </c>
      <c r="F161" s="5" t="s">
        <v>196</v>
      </c>
      <c r="G161" s="84">
        <v>149149.73</v>
      </c>
      <c r="H161" s="84">
        <v>148207.73</v>
      </c>
      <c r="I161" s="52">
        <f t="shared" si="3"/>
        <v>-942</v>
      </c>
    </row>
    <row r="162" spans="1:9" ht="40.5" customHeight="1">
      <c r="A162" s="11" t="s">
        <v>42</v>
      </c>
      <c r="B162" s="50" t="s">
        <v>291</v>
      </c>
      <c r="C162" s="6" t="s">
        <v>110</v>
      </c>
      <c r="D162" s="5" t="s">
        <v>109</v>
      </c>
      <c r="E162" s="5" t="s">
        <v>44</v>
      </c>
      <c r="F162" s="5" t="s">
        <v>28</v>
      </c>
      <c r="G162" s="84">
        <v>65700</v>
      </c>
      <c r="H162" s="84">
        <v>65700</v>
      </c>
      <c r="I162" s="52">
        <f t="shared" si="3"/>
        <v>0</v>
      </c>
    </row>
    <row r="163" spans="1:9" ht="33" customHeight="1">
      <c r="A163" s="11" t="s">
        <v>199</v>
      </c>
      <c r="B163" s="50" t="s">
        <v>291</v>
      </c>
      <c r="C163" s="6" t="s">
        <v>110</v>
      </c>
      <c r="D163" s="5" t="s">
        <v>109</v>
      </c>
      <c r="E163" s="5" t="s">
        <v>44</v>
      </c>
      <c r="F163" s="5" t="s">
        <v>179</v>
      </c>
      <c r="G163" s="84">
        <v>436000</v>
      </c>
      <c r="H163" s="84">
        <v>436942</v>
      </c>
      <c r="I163" s="52">
        <f>H163-G163</f>
        <v>942</v>
      </c>
    </row>
    <row r="164" spans="1:9" ht="51">
      <c r="A164" s="30" t="s">
        <v>311</v>
      </c>
      <c r="B164" s="50" t="s">
        <v>291</v>
      </c>
      <c r="C164" s="22" t="s">
        <v>110</v>
      </c>
      <c r="D164" s="4" t="s">
        <v>109</v>
      </c>
      <c r="E164" s="4" t="s">
        <v>310</v>
      </c>
      <c r="F164" s="5"/>
      <c r="G164" s="116">
        <f>G165</f>
        <v>160000</v>
      </c>
      <c r="H164" s="116">
        <f>H165</f>
        <v>160000</v>
      </c>
      <c r="I164" s="52">
        <f aca="true" t="shared" si="4" ref="I164:I174">H164-G164</f>
        <v>0</v>
      </c>
    </row>
    <row r="165" spans="1:9" ht="21.75" customHeight="1">
      <c r="A165" s="11" t="s">
        <v>190</v>
      </c>
      <c r="B165" s="50" t="s">
        <v>291</v>
      </c>
      <c r="C165" s="6" t="s">
        <v>110</v>
      </c>
      <c r="D165" s="5" t="s">
        <v>109</v>
      </c>
      <c r="E165" s="5" t="s">
        <v>310</v>
      </c>
      <c r="F165" s="5" t="s">
        <v>193</v>
      </c>
      <c r="G165" s="117">
        <v>160000</v>
      </c>
      <c r="H165" s="117">
        <v>160000</v>
      </c>
      <c r="I165" s="52">
        <f t="shared" si="4"/>
        <v>0</v>
      </c>
    </row>
    <row r="166" spans="1:9" ht="30" customHeight="1">
      <c r="A166" s="25" t="s">
        <v>313</v>
      </c>
      <c r="B166" s="50" t="s">
        <v>291</v>
      </c>
      <c r="C166" s="22" t="s">
        <v>110</v>
      </c>
      <c r="D166" s="4" t="s">
        <v>109</v>
      </c>
      <c r="E166" s="4" t="s">
        <v>312</v>
      </c>
      <c r="F166" s="5"/>
      <c r="G166" s="116">
        <f>G167+G168+G169+G170</f>
        <v>237235.5</v>
      </c>
      <c r="H166" s="116">
        <f>H167+H168+H169+H170</f>
        <v>267374.9</v>
      </c>
      <c r="I166" s="52">
        <f t="shared" si="4"/>
        <v>30139.400000000023</v>
      </c>
    </row>
    <row r="167" spans="1:9" ht="21.75" customHeight="1">
      <c r="A167" s="11" t="s">
        <v>47</v>
      </c>
      <c r="B167" s="50" t="s">
        <v>291</v>
      </c>
      <c r="C167" s="6" t="s">
        <v>110</v>
      </c>
      <c r="D167" s="5" t="s">
        <v>109</v>
      </c>
      <c r="E167" s="5" t="s">
        <v>312</v>
      </c>
      <c r="F167" s="5" t="s">
        <v>196</v>
      </c>
      <c r="G167" s="117">
        <v>14750</v>
      </c>
      <c r="H167" s="117">
        <v>14750</v>
      </c>
      <c r="I167" s="52">
        <f t="shared" si="4"/>
        <v>0</v>
      </c>
    </row>
    <row r="168" spans="1:9" ht="37.5" customHeight="1">
      <c r="A168" s="11" t="s">
        <v>42</v>
      </c>
      <c r="B168" s="50" t="s">
        <v>291</v>
      </c>
      <c r="C168" s="6" t="s">
        <v>110</v>
      </c>
      <c r="D168" s="5" t="s">
        <v>109</v>
      </c>
      <c r="E168" s="5" t="s">
        <v>312</v>
      </c>
      <c r="F168" s="5" t="s">
        <v>28</v>
      </c>
      <c r="G168" s="117">
        <v>4454.5</v>
      </c>
      <c r="H168" s="117">
        <v>4454.5</v>
      </c>
      <c r="I168" s="52">
        <f t="shared" si="4"/>
        <v>0</v>
      </c>
    </row>
    <row r="169" spans="1:9" ht="29.25" customHeight="1">
      <c r="A169" s="11" t="s">
        <v>199</v>
      </c>
      <c r="B169" s="50" t="s">
        <v>291</v>
      </c>
      <c r="C169" s="6" t="s">
        <v>110</v>
      </c>
      <c r="D169" s="5" t="s">
        <v>109</v>
      </c>
      <c r="E169" s="5" t="s">
        <v>312</v>
      </c>
      <c r="F169" s="5" t="s">
        <v>179</v>
      </c>
      <c r="G169" s="117">
        <v>208166</v>
      </c>
      <c r="H169" s="117">
        <v>238305.4</v>
      </c>
      <c r="I169" s="52">
        <f t="shared" si="4"/>
        <v>30139.399999999994</v>
      </c>
    </row>
    <row r="170" spans="1:9" ht="21.75" customHeight="1">
      <c r="A170" s="11" t="s">
        <v>176</v>
      </c>
      <c r="B170" s="50" t="s">
        <v>291</v>
      </c>
      <c r="C170" s="6" t="s">
        <v>110</v>
      </c>
      <c r="D170" s="5" t="s">
        <v>109</v>
      </c>
      <c r="E170" s="5" t="s">
        <v>312</v>
      </c>
      <c r="F170" s="5" t="s">
        <v>175</v>
      </c>
      <c r="G170" s="117">
        <v>9865</v>
      </c>
      <c r="H170" s="117">
        <v>9865</v>
      </c>
      <c r="I170" s="52">
        <f t="shared" si="4"/>
        <v>0</v>
      </c>
    </row>
    <row r="171" spans="1:9" ht="36.75" customHeight="1">
      <c r="A171" s="26" t="s">
        <v>315</v>
      </c>
      <c r="B171" s="58" t="s">
        <v>291</v>
      </c>
      <c r="C171" s="100" t="s">
        <v>110</v>
      </c>
      <c r="D171" s="108" t="s">
        <v>109</v>
      </c>
      <c r="E171" s="4" t="s">
        <v>342</v>
      </c>
      <c r="F171" s="112"/>
      <c r="G171" s="87">
        <f>G172+G173+G174</f>
        <v>120916.33</v>
      </c>
      <c r="H171" s="87">
        <f>H172+H173+H174</f>
        <v>123050.16</v>
      </c>
      <c r="I171" s="52">
        <f t="shared" si="4"/>
        <v>2133.8300000000017</v>
      </c>
    </row>
    <row r="172" spans="1:9" ht="27" customHeight="1">
      <c r="A172" s="11" t="s">
        <v>47</v>
      </c>
      <c r="B172" s="50" t="s">
        <v>291</v>
      </c>
      <c r="C172" s="6" t="s">
        <v>110</v>
      </c>
      <c r="D172" s="5" t="s">
        <v>109</v>
      </c>
      <c r="E172" s="5" t="s">
        <v>342</v>
      </c>
      <c r="F172" s="5" t="s">
        <v>196</v>
      </c>
      <c r="G172" s="84">
        <v>0</v>
      </c>
      <c r="H172" s="84">
        <v>1638.88</v>
      </c>
      <c r="I172" s="52">
        <f>H172-G172</f>
        <v>1638.88</v>
      </c>
    </row>
    <row r="173" spans="1:9" ht="39.75" customHeight="1">
      <c r="A173" s="11" t="s">
        <v>42</v>
      </c>
      <c r="B173" s="50" t="s">
        <v>291</v>
      </c>
      <c r="C173" s="6" t="s">
        <v>110</v>
      </c>
      <c r="D173" s="5" t="s">
        <v>109</v>
      </c>
      <c r="E173" s="5" t="s">
        <v>342</v>
      </c>
      <c r="F173" s="5" t="s">
        <v>28</v>
      </c>
      <c r="G173" s="84">
        <v>0</v>
      </c>
      <c r="H173" s="84">
        <v>494.95</v>
      </c>
      <c r="I173" s="52">
        <f>H173-G173</f>
        <v>494.95</v>
      </c>
    </row>
    <row r="174" spans="1:9" ht="27.75" customHeight="1">
      <c r="A174" s="11" t="s">
        <v>199</v>
      </c>
      <c r="B174" s="50" t="s">
        <v>291</v>
      </c>
      <c r="C174" s="6" t="s">
        <v>110</v>
      </c>
      <c r="D174" s="5" t="s">
        <v>109</v>
      </c>
      <c r="E174" s="5" t="s">
        <v>342</v>
      </c>
      <c r="F174" s="5" t="s">
        <v>179</v>
      </c>
      <c r="G174" s="84">
        <v>120916.33</v>
      </c>
      <c r="H174" s="84">
        <v>120916.33</v>
      </c>
      <c r="I174" s="52">
        <f t="shared" si="4"/>
        <v>0</v>
      </c>
    </row>
    <row r="175" spans="1:9" ht="15" customHeight="1">
      <c r="A175" s="152" t="s">
        <v>131</v>
      </c>
      <c r="B175" s="147" t="s">
        <v>291</v>
      </c>
      <c r="C175" s="153" t="s">
        <v>110</v>
      </c>
      <c r="D175" s="153" t="s">
        <v>116</v>
      </c>
      <c r="E175" s="154"/>
      <c r="F175" s="153"/>
      <c r="G175" s="155">
        <f>G176+G178+G188+G191+G200+G213+G204+G208+G218+G221+G223+G225</f>
        <v>171562436.86</v>
      </c>
      <c r="H175" s="155">
        <f>H176+H178+H188+H191+H200+H204+H208+H213+H218+H221+H223+H225</f>
        <v>177684512.89</v>
      </c>
      <c r="I175" s="148">
        <f t="shared" si="3"/>
        <v>6122076.029999971</v>
      </c>
    </row>
    <row r="176" spans="1:9" ht="18.75" customHeight="1">
      <c r="A176" s="37" t="s">
        <v>225</v>
      </c>
      <c r="B176" s="50" t="s">
        <v>291</v>
      </c>
      <c r="C176" s="111" t="s">
        <v>110</v>
      </c>
      <c r="D176" s="112" t="s">
        <v>116</v>
      </c>
      <c r="E176" s="89" t="s">
        <v>45</v>
      </c>
      <c r="F176" s="89"/>
      <c r="G176" s="172">
        <f>G177</f>
        <v>2648000</v>
      </c>
      <c r="H176" s="125">
        <f>H177</f>
        <v>2549786.98</v>
      </c>
      <c r="I176" s="52">
        <f t="shared" si="3"/>
        <v>-98213.02000000002</v>
      </c>
    </row>
    <row r="177" spans="1:9" ht="28.5" customHeight="1">
      <c r="A177" s="11" t="s">
        <v>199</v>
      </c>
      <c r="B177" s="50" t="s">
        <v>291</v>
      </c>
      <c r="C177" s="102" t="s">
        <v>110</v>
      </c>
      <c r="D177" s="101" t="s">
        <v>116</v>
      </c>
      <c r="E177" s="5" t="s">
        <v>45</v>
      </c>
      <c r="F177" s="5" t="s">
        <v>179</v>
      </c>
      <c r="G177" s="99">
        <v>2648000</v>
      </c>
      <c r="H177" s="99">
        <v>2549786.98</v>
      </c>
      <c r="I177" s="52">
        <f t="shared" si="3"/>
        <v>-98213.02000000002</v>
      </c>
    </row>
    <row r="178" spans="1:9" ht="20.25" customHeight="1">
      <c r="A178" s="36" t="s">
        <v>226</v>
      </c>
      <c r="B178" s="50" t="s">
        <v>291</v>
      </c>
      <c r="C178" s="111" t="s">
        <v>110</v>
      </c>
      <c r="D178" s="112" t="s">
        <v>116</v>
      </c>
      <c r="E178" s="89" t="s">
        <v>46</v>
      </c>
      <c r="F178" s="112"/>
      <c r="G178" s="172">
        <f>SUM(G179:G187)</f>
        <v>48272035.61</v>
      </c>
      <c r="H178" s="125">
        <f>SUM(H179:H187)</f>
        <v>54782009.51</v>
      </c>
      <c r="I178" s="52">
        <f t="shared" si="3"/>
        <v>6509973.8999999985</v>
      </c>
    </row>
    <row r="179" spans="1:9" ht="18.75" customHeight="1">
      <c r="A179" s="11" t="s">
        <v>47</v>
      </c>
      <c r="B179" s="50" t="s">
        <v>291</v>
      </c>
      <c r="C179" s="102" t="s">
        <v>110</v>
      </c>
      <c r="D179" s="101" t="s">
        <v>116</v>
      </c>
      <c r="E179" s="5" t="s">
        <v>46</v>
      </c>
      <c r="F179" s="5" t="s">
        <v>196</v>
      </c>
      <c r="G179" s="171">
        <v>7396899.11</v>
      </c>
      <c r="H179" s="99">
        <v>7871500</v>
      </c>
      <c r="I179" s="52">
        <f t="shared" si="3"/>
        <v>474600.88999999966</v>
      </c>
    </row>
    <row r="180" spans="1:9" ht="27.75" customHeight="1">
      <c r="A180" s="11" t="s">
        <v>198</v>
      </c>
      <c r="B180" s="50" t="s">
        <v>291</v>
      </c>
      <c r="C180" s="102" t="s">
        <v>110</v>
      </c>
      <c r="D180" s="101" t="s">
        <v>116</v>
      </c>
      <c r="E180" s="5" t="s">
        <v>46</v>
      </c>
      <c r="F180" s="5" t="s">
        <v>197</v>
      </c>
      <c r="G180" s="171">
        <v>159353.5</v>
      </c>
      <c r="H180" s="99">
        <v>151480</v>
      </c>
      <c r="I180" s="52">
        <f t="shared" si="3"/>
        <v>-7873.5</v>
      </c>
    </row>
    <row r="181" spans="1:9" ht="43.5" customHeight="1">
      <c r="A181" s="11" t="s">
        <v>42</v>
      </c>
      <c r="B181" s="50" t="s">
        <v>291</v>
      </c>
      <c r="C181" s="102" t="s">
        <v>110</v>
      </c>
      <c r="D181" s="101" t="s">
        <v>116</v>
      </c>
      <c r="E181" s="5" t="s">
        <v>46</v>
      </c>
      <c r="F181" s="5" t="s">
        <v>28</v>
      </c>
      <c r="G181" s="171">
        <v>2300000</v>
      </c>
      <c r="H181" s="99">
        <v>2234550</v>
      </c>
      <c r="I181" s="52">
        <f t="shared" si="3"/>
        <v>-65450</v>
      </c>
    </row>
    <row r="182" spans="1:11" ht="30.75" customHeight="1">
      <c r="A182" s="11" t="s">
        <v>199</v>
      </c>
      <c r="B182" s="50" t="s">
        <v>291</v>
      </c>
      <c r="C182" s="102" t="s">
        <v>110</v>
      </c>
      <c r="D182" s="101" t="s">
        <v>116</v>
      </c>
      <c r="E182" s="5" t="s">
        <v>46</v>
      </c>
      <c r="F182" s="5" t="s">
        <v>179</v>
      </c>
      <c r="G182" s="171">
        <f>17667283+500000</f>
        <v>18167283</v>
      </c>
      <c r="H182" s="99">
        <v>24092796.35</v>
      </c>
      <c r="I182" s="52">
        <f t="shared" si="3"/>
        <v>5925513.3500000015</v>
      </c>
      <c r="J182" s="15"/>
      <c r="K182" s="14">
        <v>6400</v>
      </c>
    </row>
    <row r="183" spans="1:9" ht="44.25" customHeight="1">
      <c r="A183" s="11" t="s">
        <v>200</v>
      </c>
      <c r="B183" s="50" t="s">
        <v>291</v>
      </c>
      <c r="C183" s="102" t="s">
        <v>110</v>
      </c>
      <c r="D183" s="101" t="s">
        <v>116</v>
      </c>
      <c r="E183" s="5" t="s">
        <v>46</v>
      </c>
      <c r="F183" s="5" t="s">
        <v>201</v>
      </c>
      <c r="G183" s="171">
        <v>18651000</v>
      </c>
      <c r="H183" s="99">
        <v>18651000</v>
      </c>
      <c r="I183" s="52">
        <f t="shared" si="3"/>
        <v>0</v>
      </c>
    </row>
    <row r="184" spans="1:10" ht="30.75" customHeight="1">
      <c r="A184" s="31" t="s">
        <v>300</v>
      </c>
      <c r="B184" s="50" t="s">
        <v>291</v>
      </c>
      <c r="C184" s="102" t="s">
        <v>110</v>
      </c>
      <c r="D184" s="101" t="s">
        <v>116</v>
      </c>
      <c r="E184" s="5" t="s">
        <v>46</v>
      </c>
      <c r="F184" s="5" t="s">
        <v>191</v>
      </c>
      <c r="G184" s="171">
        <v>240000</v>
      </c>
      <c r="H184" s="99">
        <v>232940.64</v>
      </c>
      <c r="I184" s="52">
        <f t="shared" si="3"/>
        <v>-7059.359999999986</v>
      </c>
      <c r="J184" s="15"/>
    </row>
    <row r="185" spans="1:10" ht="15.75" customHeight="1">
      <c r="A185" s="11" t="s">
        <v>190</v>
      </c>
      <c r="B185" s="50" t="s">
        <v>291</v>
      </c>
      <c r="C185" s="102" t="s">
        <v>110</v>
      </c>
      <c r="D185" s="101" t="s">
        <v>116</v>
      </c>
      <c r="E185" s="5" t="s">
        <v>46</v>
      </c>
      <c r="F185" s="5" t="s">
        <v>193</v>
      </c>
      <c r="G185" s="171">
        <v>1015000</v>
      </c>
      <c r="H185" s="99">
        <v>952534.3</v>
      </c>
      <c r="I185" s="52">
        <f t="shared" si="3"/>
        <v>-62465.69999999995</v>
      </c>
      <c r="J185" s="15"/>
    </row>
    <row r="186" spans="1:9" ht="18" customHeight="1">
      <c r="A186" s="11" t="s">
        <v>192</v>
      </c>
      <c r="B186" s="50" t="s">
        <v>291</v>
      </c>
      <c r="C186" s="102" t="s">
        <v>110</v>
      </c>
      <c r="D186" s="101" t="s">
        <v>116</v>
      </c>
      <c r="E186" s="5" t="s">
        <v>46</v>
      </c>
      <c r="F186" s="5" t="s">
        <v>194</v>
      </c>
      <c r="G186" s="171">
        <v>126000</v>
      </c>
      <c r="H186" s="99">
        <v>123665</v>
      </c>
      <c r="I186" s="52">
        <f t="shared" si="3"/>
        <v>-2335</v>
      </c>
    </row>
    <row r="187" spans="1:9" ht="12.75">
      <c r="A187" s="11" t="s">
        <v>95</v>
      </c>
      <c r="B187" s="50" t="s">
        <v>291</v>
      </c>
      <c r="C187" s="102" t="s">
        <v>110</v>
      </c>
      <c r="D187" s="101" t="s">
        <v>116</v>
      </c>
      <c r="E187" s="5" t="s">
        <v>46</v>
      </c>
      <c r="F187" s="5" t="s">
        <v>94</v>
      </c>
      <c r="G187" s="171">
        <v>216500</v>
      </c>
      <c r="H187" s="99">
        <v>471543.22</v>
      </c>
      <c r="I187" s="52">
        <f t="shared" si="3"/>
        <v>255043.21999999997</v>
      </c>
    </row>
    <row r="188" spans="1:10" ht="66" customHeight="1">
      <c r="A188" s="30" t="s">
        <v>264</v>
      </c>
      <c r="B188" s="50" t="s">
        <v>291</v>
      </c>
      <c r="C188" s="22" t="s">
        <v>110</v>
      </c>
      <c r="D188" s="4" t="s">
        <v>116</v>
      </c>
      <c r="E188" s="4" t="s">
        <v>102</v>
      </c>
      <c r="F188" s="4"/>
      <c r="G188" s="87">
        <f>G189+G190</f>
        <v>4218500</v>
      </c>
      <c r="H188" s="98">
        <f>H189+H190</f>
        <v>4200491.65</v>
      </c>
      <c r="I188" s="52">
        <f t="shared" si="3"/>
        <v>-18008.349999999627</v>
      </c>
      <c r="J188" s="16"/>
    </row>
    <row r="189" spans="1:9" ht="25.5">
      <c r="A189" s="12" t="s">
        <v>198</v>
      </c>
      <c r="B189" s="50" t="s">
        <v>291</v>
      </c>
      <c r="C189" s="6" t="s">
        <v>110</v>
      </c>
      <c r="D189" s="5" t="s">
        <v>116</v>
      </c>
      <c r="E189" s="5" t="s">
        <v>102</v>
      </c>
      <c r="F189" s="5" t="s">
        <v>197</v>
      </c>
      <c r="G189" s="84">
        <v>2697200</v>
      </c>
      <c r="H189" s="84">
        <v>2696131.65</v>
      </c>
      <c r="I189" s="52">
        <f t="shared" si="3"/>
        <v>-1068.3500000000931</v>
      </c>
    </row>
    <row r="190" spans="1:9" ht="12.75">
      <c r="A190" s="12" t="s">
        <v>176</v>
      </c>
      <c r="B190" s="50" t="s">
        <v>291</v>
      </c>
      <c r="C190" s="6" t="s">
        <v>110</v>
      </c>
      <c r="D190" s="5" t="s">
        <v>116</v>
      </c>
      <c r="E190" s="5" t="s">
        <v>102</v>
      </c>
      <c r="F190" s="5" t="s">
        <v>175</v>
      </c>
      <c r="G190" s="84">
        <v>1521300</v>
      </c>
      <c r="H190" s="84">
        <v>1504360</v>
      </c>
      <c r="I190" s="52">
        <f t="shared" si="3"/>
        <v>-16940</v>
      </c>
    </row>
    <row r="191" spans="1:9" ht="25.5" customHeight="1">
      <c r="A191" s="26" t="s">
        <v>1</v>
      </c>
      <c r="B191" s="50" t="s">
        <v>291</v>
      </c>
      <c r="C191" s="100" t="s">
        <v>110</v>
      </c>
      <c r="D191" s="108" t="s">
        <v>116</v>
      </c>
      <c r="E191" s="4" t="s">
        <v>302</v>
      </c>
      <c r="F191" s="108"/>
      <c r="G191" s="87">
        <f>SUM(G192:G199)</f>
        <v>110122000</v>
      </c>
      <c r="H191" s="87">
        <f>H192+H193+H194+H195+H196+H197+H198+H199</f>
        <v>109867619.55999999</v>
      </c>
      <c r="I191" s="52">
        <f t="shared" si="3"/>
        <v>-254380.44000001252</v>
      </c>
    </row>
    <row r="192" spans="1:9" ht="12.75">
      <c r="A192" s="11" t="s">
        <v>48</v>
      </c>
      <c r="B192" s="50" t="s">
        <v>291</v>
      </c>
      <c r="C192" s="6" t="s">
        <v>110</v>
      </c>
      <c r="D192" s="5" t="s">
        <v>116</v>
      </c>
      <c r="E192" s="5" t="s">
        <v>302</v>
      </c>
      <c r="F192" s="5" t="s">
        <v>196</v>
      </c>
      <c r="G192" s="171">
        <v>41787000</v>
      </c>
      <c r="H192" s="84">
        <v>41694626.51</v>
      </c>
      <c r="I192" s="52">
        <f t="shared" si="3"/>
        <v>-92373.49000000209</v>
      </c>
    </row>
    <row r="193" spans="1:9" ht="25.5">
      <c r="A193" s="11" t="s">
        <v>198</v>
      </c>
      <c r="B193" s="50" t="s">
        <v>291</v>
      </c>
      <c r="C193" s="6" t="s">
        <v>110</v>
      </c>
      <c r="D193" s="5" t="s">
        <v>116</v>
      </c>
      <c r="E193" s="5" t="s">
        <v>302</v>
      </c>
      <c r="F193" s="5" t="s">
        <v>197</v>
      </c>
      <c r="G193" s="171">
        <v>524000</v>
      </c>
      <c r="H193" s="84">
        <v>520799.56</v>
      </c>
      <c r="I193" s="52">
        <f t="shared" si="3"/>
        <v>-3200.4400000000023</v>
      </c>
    </row>
    <row r="194" spans="1:9" ht="38.25">
      <c r="A194" s="11" t="s">
        <v>42</v>
      </c>
      <c r="B194" s="50" t="s">
        <v>291</v>
      </c>
      <c r="C194" s="6" t="s">
        <v>110</v>
      </c>
      <c r="D194" s="5" t="s">
        <v>116</v>
      </c>
      <c r="E194" s="5" t="s">
        <v>302</v>
      </c>
      <c r="F194" s="5" t="s">
        <v>28</v>
      </c>
      <c r="G194" s="171">
        <v>12525000</v>
      </c>
      <c r="H194" s="84">
        <v>12625147</v>
      </c>
      <c r="I194" s="52">
        <f t="shared" si="3"/>
        <v>100147</v>
      </c>
    </row>
    <row r="195" spans="1:9" ht="25.5">
      <c r="A195" s="11" t="s">
        <v>199</v>
      </c>
      <c r="B195" s="50" t="s">
        <v>291</v>
      </c>
      <c r="C195" s="6" t="s">
        <v>110</v>
      </c>
      <c r="D195" s="5" t="s">
        <v>116</v>
      </c>
      <c r="E195" s="5" t="s">
        <v>302</v>
      </c>
      <c r="F195" s="5" t="s">
        <v>179</v>
      </c>
      <c r="G195" s="171">
        <v>1870000</v>
      </c>
      <c r="H195" s="84">
        <v>1664364</v>
      </c>
      <c r="I195" s="52">
        <f t="shared" si="3"/>
        <v>-205636</v>
      </c>
    </row>
    <row r="196" spans="1:9" ht="34.5" customHeight="1">
      <c r="A196" s="11" t="s">
        <v>101</v>
      </c>
      <c r="B196" s="50" t="s">
        <v>291</v>
      </c>
      <c r="C196" s="6" t="s">
        <v>110</v>
      </c>
      <c r="D196" s="5" t="s">
        <v>116</v>
      </c>
      <c r="E196" s="5" t="s">
        <v>302</v>
      </c>
      <c r="F196" s="5" t="s">
        <v>100</v>
      </c>
      <c r="G196" s="171">
        <v>90000</v>
      </c>
      <c r="H196" s="84">
        <v>40000</v>
      </c>
      <c r="I196" s="52">
        <f t="shared" si="3"/>
        <v>-50000</v>
      </c>
    </row>
    <row r="197" spans="1:9" ht="38.25">
      <c r="A197" s="11" t="s">
        <v>200</v>
      </c>
      <c r="B197" s="50" t="s">
        <v>291</v>
      </c>
      <c r="C197" s="6" t="s">
        <v>110</v>
      </c>
      <c r="D197" s="5" t="s">
        <v>116</v>
      </c>
      <c r="E197" s="5" t="s">
        <v>302</v>
      </c>
      <c r="F197" s="5" t="s">
        <v>201</v>
      </c>
      <c r="G197" s="171">
        <v>53286000</v>
      </c>
      <c r="H197" s="84">
        <v>53286000</v>
      </c>
      <c r="I197" s="52">
        <f t="shared" si="3"/>
        <v>0</v>
      </c>
    </row>
    <row r="198" spans="1:9" ht="19.5" customHeight="1">
      <c r="A198" s="11" t="s">
        <v>192</v>
      </c>
      <c r="B198" s="50" t="s">
        <v>291</v>
      </c>
      <c r="C198" s="6" t="s">
        <v>110</v>
      </c>
      <c r="D198" s="5" t="s">
        <v>116</v>
      </c>
      <c r="E198" s="5" t="s">
        <v>302</v>
      </c>
      <c r="F198" s="5" t="s">
        <v>194</v>
      </c>
      <c r="G198" s="171">
        <v>40000</v>
      </c>
      <c r="H198" s="84">
        <v>36000</v>
      </c>
      <c r="I198" s="52">
        <f t="shared" si="3"/>
        <v>-4000</v>
      </c>
    </row>
    <row r="199" spans="1:9" ht="12.75">
      <c r="A199" s="11" t="s">
        <v>95</v>
      </c>
      <c r="B199" s="50" t="s">
        <v>291</v>
      </c>
      <c r="C199" s="6" t="s">
        <v>110</v>
      </c>
      <c r="D199" s="5" t="s">
        <v>116</v>
      </c>
      <c r="E199" s="5" t="s">
        <v>302</v>
      </c>
      <c r="F199" s="5" t="s">
        <v>94</v>
      </c>
      <c r="G199" s="84">
        <v>0</v>
      </c>
      <c r="H199" s="84">
        <v>682.49</v>
      </c>
      <c r="I199" s="52">
        <f t="shared" si="3"/>
        <v>682.49</v>
      </c>
    </row>
    <row r="200" spans="1:9" ht="89.25">
      <c r="A200" s="30" t="s">
        <v>265</v>
      </c>
      <c r="B200" s="50" t="s">
        <v>291</v>
      </c>
      <c r="C200" s="22" t="s">
        <v>110</v>
      </c>
      <c r="D200" s="4" t="s">
        <v>116</v>
      </c>
      <c r="E200" s="4" t="s">
        <v>50</v>
      </c>
      <c r="F200" s="4"/>
      <c r="G200" s="87">
        <f>SUM(G202:G203)+G201</f>
        <v>50150.27</v>
      </c>
      <c r="H200" s="87">
        <f>SUM(H202:H203)+H201</f>
        <v>50150.27</v>
      </c>
      <c r="I200" s="52">
        <f t="shared" si="3"/>
        <v>0</v>
      </c>
    </row>
    <row r="201" spans="1:9" ht="38.25">
      <c r="A201" s="11" t="s">
        <v>42</v>
      </c>
      <c r="B201" s="50" t="s">
        <v>291</v>
      </c>
      <c r="C201" s="6" t="s">
        <v>110</v>
      </c>
      <c r="D201" s="5" t="s">
        <v>116</v>
      </c>
      <c r="E201" s="5" t="s">
        <v>50</v>
      </c>
      <c r="F201" s="5" t="s">
        <v>28</v>
      </c>
      <c r="G201" s="84">
        <v>1038.27</v>
      </c>
      <c r="H201" s="84">
        <v>1038.27</v>
      </c>
      <c r="I201" s="52">
        <f>H201-G201</f>
        <v>0</v>
      </c>
    </row>
    <row r="202" spans="1:9" ht="25.5">
      <c r="A202" s="11" t="s">
        <v>199</v>
      </c>
      <c r="B202" s="50" t="s">
        <v>291</v>
      </c>
      <c r="C202" s="6" t="s">
        <v>110</v>
      </c>
      <c r="D202" s="5" t="s">
        <v>116</v>
      </c>
      <c r="E202" s="5" t="s">
        <v>50</v>
      </c>
      <c r="F202" s="5" t="s">
        <v>179</v>
      </c>
      <c r="G202" s="84">
        <v>25112</v>
      </c>
      <c r="H202" s="84">
        <v>25112</v>
      </c>
      <c r="I202" s="52">
        <f t="shared" si="3"/>
        <v>0</v>
      </c>
    </row>
    <row r="203" spans="1:9" ht="12.75">
      <c r="A203" s="69" t="s">
        <v>176</v>
      </c>
      <c r="B203" s="50" t="s">
        <v>291</v>
      </c>
      <c r="C203" s="6" t="s">
        <v>110</v>
      </c>
      <c r="D203" s="5" t="s">
        <v>116</v>
      </c>
      <c r="E203" s="5" t="s">
        <v>50</v>
      </c>
      <c r="F203" s="5" t="s">
        <v>175</v>
      </c>
      <c r="G203" s="84">
        <v>24000</v>
      </c>
      <c r="H203" s="84">
        <v>24000</v>
      </c>
      <c r="I203" s="52">
        <f t="shared" si="3"/>
        <v>0</v>
      </c>
    </row>
    <row r="204" spans="1:9" ht="38.25">
      <c r="A204" s="30" t="s">
        <v>218</v>
      </c>
      <c r="B204" s="58" t="s">
        <v>291</v>
      </c>
      <c r="C204" s="22" t="s">
        <v>110</v>
      </c>
      <c r="D204" s="4" t="s">
        <v>116</v>
      </c>
      <c r="E204" s="4" t="s">
        <v>316</v>
      </c>
      <c r="F204" s="5"/>
      <c r="G204" s="87">
        <f>G205+G206+G207</f>
        <v>877300</v>
      </c>
      <c r="H204" s="87">
        <f>H205+H206+H207</f>
        <v>877300</v>
      </c>
      <c r="I204" s="52">
        <f aca="true" t="shared" si="5" ref="I204:I217">H204-G204</f>
        <v>0</v>
      </c>
    </row>
    <row r="205" spans="1:9" ht="30" customHeight="1">
      <c r="A205" s="12" t="s">
        <v>318</v>
      </c>
      <c r="B205" s="50" t="s">
        <v>291</v>
      </c>
      <c r="C205" s="6" t="s">
        <v>110</v>
      </c>
      <c r="D205" s="5" t="s">
        <v>116</v>
      </c>
      <c r="E205" s="5" t="s">
        <v>316</v>
      </c>
      <c r="F205" s="5" t="s">
        <v>317</v>
      </c>
      <c r="G205" s="84">
        <v>19432</v>
      </c>
      <c r="H205" s="84">
        <v>19432</v>
      </c>
      <c r="I205" s="52">
        <f t="shared" si="5"/>
        <v>0</v>
      </c>
    </row>
    <row r="206" spans="1:9" ht="25.5">
      <c r="A206" s="11" t="s">
        <v>199</v>
      </c>
      <c r="B206" s="50" t="s">
        <v>291</v>
      </c>
      <c r="C206" s="6" t="s">
        <v>110</v>
      </c>
      <c r="D206" s="5" t="s">
        <v>116</v>
      </c>
      <c r="E206" s="5" t="s">
        <v>316</v>
      </c>
      <c r="F206" s="5" t="s">
        <v>179</v>
      </c>
      <c r="G206" s="84">
        <v>501868</v>
      </c>
      <c r="H206" s="84">
        <v>501868</v>
      </c>
      <c r="I206" s="52">
        <f t="shared" si="5"/>
        <v>0</v>
      </c>
    </row>
    <row r="207" spans="1:9" ht="21" customHeight="1">
      <c r="A207" s="12" t="s">
        <v>176</v>
      </c>
      <c r="B207" s="50" t="s">
        <v>291</v>
      </c>
      <c r="C207" s="6" t="s">
        <v>110</v>
      </c>
      <c r="D207" s="5" t="s">
        <v>116</v>
      </c>
      <c r="E207" s="5" t="s">
        <v>316</v>
      </c>
      <c r="F207" s="5" t="s">
        <v>175</v>
      </c>
      <c r="G207" s="84">
        <v>356000</v>
      </c>
      <c r="H207" s="84">
        <v>356000</v>
      </c>
      <c r="I207" s="52">
        <f t="shared" si="5"/>
        <v>0</v>
      </c>
    </row>
    <row r="208" spans="1:9" ht="25.5" customHeight="1">
      <c r="A208" s="26" t="s">
        <v>321</v>
      </c>
      <c r="B208" s="58" t="s">
        <v>291</v>
      </c>
      <c r="C208" s="100" t="s">
        <v>110</v>
      </c>
      <c r="D208" s="108" t="s">
        <v>116</v>
      </c>
      <c r="E208" s="4" t="s">
        <v>320</v>
      </c>
      <c r="F208" s="5"/>
      <c r="G208" s="87">
        <f>G209+G210+G211+G212</f>
        <v>3418764.5</v>
      </c>
      <c r="H208" s="87">
        <f>H209+H210+H211+H212</f>
        <v>3388625.1</v>
      </c>
      <c r="I208" s="52">
        <f t="shared" si="5"/>
        <v>-30139.399999999907</v>
      </c>
    </row>
    <row r="209" spans="1:9" ht="21" customHeight="1">
      <c r="A209" s="11" t="s">
        <v>48</v>
      </c>
      <c r="B209" s="50" t="s">
        <v>291</v>
      </c>
      <c r="C209" s="102" t="s">
        <v>110</v>
      </c>
      <c r="D209" s="101" t="s">
        <v>116</v>
      </c>
      <c r="E209" s="5" t="s">
        <v>320</v>
      </c>
      <c r="F209" s="5" t="s">
        <v>196</v>
      </c>
      <c r="G209" s="84">
        <v>88500</v>
      </c>
      <c r="H209" s="84">
        <v>88500</v>
      </c>
      <c r="I209" s="52">
        <f t="shared" si="5"/>
        <v>0</v>
      </c>
    </row>
    <row r="210" spans="1:9" ht="39" customHeight="1">
      <c r="A210" s="11" t="s">
        <v>42</v>
      </c>
      <c r="B210" s="50" t="s">
        <v>291</v>
      </c>
      <c r="C210" s="102" t="s">
        <v>110</v>
      </c>
      <c r="D210" s="101" t="s">
        <v>116</v>
      </c>
      <c r="E210" s="5" t="s">
        <v>320</v>
      </c>
      <c r="F210" s="5" t="s">
        <v>28</v>
      </c>
      <c r="G210" s="84">
        <v>27091</v>
      </c>
      <c r="H210" s="84">
        <v>27091</v>
      </c>
      <c r="I210" s="52">
        <f t="shared" si="5"/>
        <v>0</v>
      </c>
    </row>
    <row r="211" spans="1:9" ht="31.5" customHeight="1">
      <c r="A211" s="11" t="s">
        <v>199</v>
      </c>
      <c r="B211" s="50" t="s">
        <v>291</v>
      </c>
      <c r="C211" s="102" t="s">
        <v>110</v>
      </c>
      <c r="D211" s="101" t="s">
        <v>116</v>
      </c>
      <c r="E211" s="5" t="s">
        <v>320</v>
      </c>
      <c r="F211" s="5" t="s">
        <v>179</v>
      </c>
      <c r="G211" s="84">
        <v>2249233</v>
      </c>
      <c r="H211" s="84">
        <v>2219093.6</v>
      </c>
      <c r="I211" s="52">
        <f t="shared" si="5"/>
        <v>-30139.399999999907</v>
      </c>
    </row>
    <row r="212" spans="1:9" ht="17.25" customHeight="1">
      <c r="A212" s="12" t="s">
        <v>176</v>
      </c>
      <c r="B212" s="50" t="s">
        <v>291</v>
      </c>
      <c r="C212" s="102" t="s">
        <v>110</v>
      </c>
      <c r="D212" s="101" t="s">
        <v>116</v>
      </c>
      <c r="E212" s="5" t="s">
        <v>320</v>
      </c>
      <c r="F212" s="5" t="s">
        <v>175</v>
      </c>
      <c r="G212" s="84">
        <v>1053940.5</v>
      </c>
      <c r="H212" s="84">
        <v>1053940.5</v>
      </c>
      <c r="I212" s="52">
        <f t="shared" si="5"/>
        <v>0</v>
      </c>
    </row>
    <row r="213" spans="1:9" ht="37.5" customHeight="1">
      <c r="A213" s="26" t="s">
        <v>315</v>
      </c>
      <c r="B213" s="58" t="s">
        <v>291</v>
      </c>
      <c r="C213" s="100" t="s">
        <v>110</v>
      </c>
      <c r="D213" s="108" t="s">
        <v>116</v>
      </c>
      <c r="E213" s="4" t="s">
        <v>314</v>
      </c>
      <c r="F213" s="112"/>
      <c r="G213" s="87">
        <f>G216+G217+G214+G215</f>
        <v>595686.48</v>
      </c>
      <c r="H213" s="87">
        <f>H216+H217+H214+H215</f>
        <v>608529.8200000001</v>
      </c>
      <c r="I213" s="52">
        <f t="shared" si="5"/>
        <v>12843.340000000084</v>
      </c>
    </row>
    <row r="214" spans="1:9" ht="25.5" customHeight="1">
      <c r="A214" s="11" t="s">
        <v>47</v>
      </c>
      <c r="B214" s="50" t="s">
        <v>291</v>
      </c>
      <c r="C214" s="6" t="s">
        <v>110</v>
      </c>
      <c r="D214" s="5" t="s">
        <v>116</v>
      </c>
      <c r="E214" s="5" t="s">
        <v>314</v>
      </c>
      <c r="F214" s="5" t="s">
        <v>196</v>
      </c>
      <c r="G214" s="84">
        <v>0</v>
      </c>
      <c r="H214" s="84">
        <v>9864.29</v>
      </c>
      <c r="I214" s="52">
        <f t="shared" si="5"/>
        <v>9864.29</v>
      </c>
    </row>
    <row r="215" spans="1:9" ht="37.5" customHeight="1">
      <c r="A215" s="11" t="s">
        <v>42</v>
      </c>
      <c r="B215" s="50" t="s">
        <v>291</v>
      </c>
      <c r="C215" s="6" t="s">
        <v>110</v>
      </c>
      <c r="D215" s="5" t="s">
        <v>116</v>
      </c>
      <c r="E215" s="5" t="s">
        <v>314</v>
      </c>
      <c r="F215" s="5" t="s">
        <v>28</v>
      </c>
      <c r="G215" s="84">
        <v>0</v>
      </c>
      <c r="H215" s="84">
        <v>2979.05</v>
      </c>
      <c r="I215" s="52">
        <f t="shared" si="5"/>
        <v>2979.05</v>
      </c>
    </row>
    <row r="216" spans="1:9" ht="27" customHeight="1">
      <c r="A216" s="11" t="s">
        <v>199</v>
      </c>
      <c r="B216" s="50" t="s">
        <v>291</v>
      </c>
      <c r="C216" s="6" t="s">
        <v>110</v>
      </c>
      <c r="D216" s="5" t="s">
        <v>116</v>
      </c>
      <c r="E216" s="5" t="s">
        <v>314</v>
      </c>
      <c r="F216" s="5" t="s">
        <v>179</v>
      </c>
      <c r="G216" s="84">
        <v>477484.65</v>
      </c>
      <c r="H216" s="84">
        <v>477484.65</v>
      </c>
      <c r="I216" s="52">
        <f t="shared" si="5"/>
        <v>0</v>
      </c>
    </row>
    <row r="217" spans="1:9" ht="14.25" customHeight="1">
      <c r="A217" s="12" t="s">
        <v>176</v>
      </c>
      <c r="B217" s="50" t="s">
        <v>291</v>
      </c>
      <c r="C217" s="6" t="s">
        <v>110</v>
      </c>
      <c r="D217" s="5" t="s">
        <v>116</v>
      </c>
      <c r="E217" s="5" t="s">
        <v>314</v>
      </c>
      <c r="F217" s="5" t="s">
        <v>175</v>
      </c>
      <c r="G217" s="84">
        <v>118201.83</v>
      </c>
      <c r="H217" s="84">
        <v>118201.83</v>
      </c>
      <c r="I217" s="52">
        <f t="shared" si="5"/>
        <v>0</v>
      </c>
    </row>
    <row r="218" spans="1:9" ht="52.5" customHeight="1">
      <c r="A218" s="30" t="s">
        <v>311</v>
      </c>
      <c r="B218" s="50" t="s">
        <v>291</v>
      </c>
      <c r="C218" s="22" t="s">
        <v>110</v>
      </c>
      <c r="D218" s="4" t="s">
        <v>116</v>
      </c>
      <c r="E218" s="4" t="s">
        <v>322</v>
      </c>
      <c r="F218" s="5"/>
      <c r="G218" s="116">
        <f>G219+G220</f>
        <v>309000</v>
      </c>
      <c r="H218" s="116">
        <f>H219+H220</f>
        <v>309000</v>
      </c>
      <c r="I218" s="52">
        <f t="shared" si="3"/>
        <v>0</v>
      </c>
    </row>
    <row r="219" spans="1:9" ht="33.75" customHeight="1">
      <c r="A219" s="12" t="s">
        <v>176</v>
      </c>
      <c r="B219" s="66" t="s">
        <v>291</v>
      </c>
      <c r="C219" s="6" t="s">
        <v>110</v>
      </c>
      <c r="D219" s="5" t="s">
        <v>116</v>
      </c>
      <c r="E219" s="5" t="s">
        <v>322</v>
      </c>
      <c r="F219" s="5" t="s">
        <v>175</v>
      </c>
      <c r="G219" s="117">
        <v>0</v>
      </c>
      <c r="H219" s="117">
        <v>135603</v>
      </c>
      <c r="I219" s="52"/>
    </row>
    <row r="220" spans="1:9" ht="19.5" customHeight="1">
      <c r="A220" s="11" t="s">
        <v>190</v>
      </c>
      <c r="B220" s="68" t="s">
        <v>291</v>
      </c>
      <c r="C220" s="6" t="s">
        <v>110</v>
      </c>
      <c r="D220" s="5" t="s">
        <v>116</v>
      </c>
      <c r="E220" s="5" t="s">
        <v>322</v>
      </c>
      <c r="F220" s="5" t="s">
        <v>193</v>
      </c>
      <c r="G220" s="117">
        <v>309000</v>
      </c>
      <c r="H220" s="117">
        <v>173397</v>
      </c>
      <c r="I220" s="52">
        <f>H220-G220</f>
        <v>-135603</v>
      </c>
    </row>
    <row r="221" spans="1:9" ht="52.5" customHeight="1">
      <c r="A221" s="65" t="s">
        <v>328</v>
      </c>
      <c r="B221" s="66" t="s">
        <v>291</v>
      </c>
      <c r="C221" s="22" t="s">
        <v>110</v>
      </c>
      <c r="D221" s="4" t="s">
        <v>116</v>
      </c>
      <c r="E221" s="4" t="s">
        <v>341</v>
      </c>
      <c r="F221" s="4"/>
      <c r="G221" s="98">
        <f>G222</f>
        <v>735000</v>
      </c>
      <c r="H221" s="98">
        <f>H222</f>
        <v>735000</v>
      </c>
      <c r="I221" s="52">
        <f aca="true" t="shared" si="6" ref="I221:I226">H221-G221</f>
        <v>0</v>
      </c>
    </row>
    <row r="222" spans="1:9" ht="26.25" customHeight="1">
      <c r="A222" s="67" t="s">
        <v>199</v>
      </c>
      <c r="B222" s="68" t="s">
        <v>291</v>
      </c>
      <c r="C222" s="6" t="s">
        <v>110</v>
      </c>
      <c r="D222" s="5" t="s">
        <v>116</v>
      </c>
      <c r="E222" s="5" t="s">
        <v>341</v>
      </c>
      <c r="F222" s="5" t="s">
        <v>179</v>
      </c>
      <c r="G222" s="99">
        <v>735000</v>
      </c>
      <c r="H222" s="99">
        <v>735000</v>
      </c>
      <c r="I222" s="52">
        <f>H222-G222</f>
        <v>0</v>
      </c>
    </row>
    <row r="223" spans="1:9" ht="54" customHeight="1">
      <c r="A223" s="65" t="s">
        <v>343</v>
      </c>
      <c r="B223" s="66" t="s">
        <v>291</v>
      </c>
      <c r="C223" s="22" t="s">
        <v>110</v>
      </c>
      <c r="D223" s="4" t="s">
        <v>116</v>
      </c>
      <c r="E223" s="4" t="s">
        <v>341</v>
      </c>
      <c r="F223" s="4"/>
      <c r="G223" s="98">
        <f>G224</f>
        <v>315000</v>
      </c>
      <c r="H223" s="98">
        <f>H224</f>
        <v>315000</v>
      </c>
      <c r="I223" s="52">
        <f t="shared" si="6"/>
        <v>0</v>
      </c>
    </row>
    <row r="224" spans="1:9" ht="26.25" customHeight="1">
      <c r="A224" s="67" t="s">
        <v>199</v>
      </c>
      <c r="B224" s="68" t="s">
        <v>291</v>
      </c>
      <c r="C224" s="6" t="s">
        <v>110</v>
      </c>
      <c r="D224" s="5" t="s">
        <v>116</v>
      </c>
      <c r="E224" s="5" t="s">
        <v>341</v>
      </c>
      <c r="F224" s="5" t="s">
        <v>179</v>
      </c>
      <c r="G224" s="99">
        <v>315000</v>
      </c>
      <c r="H224" s="99">
        <v>315000</v>
      </c>
      <c r="I224" s="52">
        <f t="shared" si="6"/>
        <v>0</v>
      </c>
    </row>
    <row r="225" spans="1:9" ht="66.75" customHeight="1">
      <c r="A225" s="65" t="s">
        <v>347</v>
      </c>
      <c r="B225" s="66" t="s">
        <v>291</v>
      </c>
      <c r="C225" s="22" t="s">
        <v>110</v>
      </c>
      <c r="D225" s="4" t="s">
        <v>116</v>
      </c>
      <c r="E225" s="4" t="s">
        <v>329</v>
      </c>
      <c r="F225" s="4"/>
      <c r="G225" s="98">
        <f>G226</f>
        <v>1000</v>
      </c>
      <c r="H225" s="98">
        <f>H226</f>
        <v>1000</v>
      </c>
      <c r="I225" s="52">
        <f t="shared" si="6"/>
        <v>0</v>
      </c>
    </row>
    <row r="226" spans="1:9" ht="26.25" customHeight="1">
      <c r="A226" s="67" t="s">
        <v>199</v>
      </c>
      <c r="B226" s="68" t="s">
        <v>291</v>
      </c>
      <c r="C226" s="6" t="s">
        <v>110</v>
      </c>
      <c r="D226" s="5" t="s">
        <v>116</v>
      </c>
      <c r="E226" s="5" t="s">
        <v>329</v>
      </c>
      <c r="F226" s="5" t="s">
        <v>179</v>
      </c>
      <c r="G226" s="99">
        <v>1000</v>
      </c>
      <c r="H226" s="99">
        <v>1000</v>
      </c>
      <c r="I226" s="52">
        <f t="shared" si="6"/>
        <v>0</v>
      </c>
    </row>
    <row r="227" spans="1:9" ht="15.75" customHeight="1">
      <c r="A227" s="34" t="s">
        <v>284</v>
      </c>
      <c r="B227" s="50" t="s">
        <v>291</v>
      </c>
      <c r="C227" s="23" t="s">
        <v>110</v>
      </c>
      <c r="D227" s="74" t="s">
        <v>118</v>
      </c>
      <c r="E227" s="86"/>
      <c r="F227" s="112"/>
      <c r="G227" s="118">
        <f>G230+G229</f>
        <v>18082000</v>
      </c>
      <c r="H227" s="118">
        <f>H230+H229</f>
        <v>20032587.55</v>
      </c>
      <c r="I227" s="52">
        <f t="shared" si="3"/>
        <v>1950587.5500000007</v>
      </c>
    </row>
    <row r="228" spans="1:9" ht="29.25" customHeight="1">
      <c r="A228" s="59" t="s">
        <v>319</v>
      </c>
      <c r="B228" s="58" t="s">
        <v>291</v>
      </c>
      <c r="C228" s="100" t="s">
        <v>110</v>
      </c>
      <c r="D228" s="108" t="s">
        <v>118</v>
      </c>
      <c r="E228" s="4" t="s">
        <v>102</v>
      </c>
      <c r="F228" s="112"/>
      <c r="G228" s="119">
        <v>40000</v>
      </c>
      <c r="H228" s="119">
        <v>40000</v>
      </c>
      <c r="I228" s="52">
        <f t="shared" si="3"/>
        <v>0</v>
      </c>
    </row>
    <row r="229" spans="1:9" ht="12.75">
      <c r="A229" s="69" t="s">
        <v>176</v>
      </c>
      <c r="B229" s="50" t="s">
        <v>291</v>
      </c>
      <c r="C229" s="102" t="s">
        <v>110</v>
      </c>
      <c r="D229" s="101" t="s">
        <v>118</v>
      </c>
      <c r="E229" s="5" t="s">
        <v>102</v>
      </c>
      <c r="F229" s="101" t="s">
        <v>175</v>
      </c>
      <c r="G229" s="120">
        <v>40000</v>
      </c>
      <c r="H229" s="120">
        <v>40000</v>
      </c>
      <c r="I229" s="52">
        <f t="shared" si="3"/>
        <v>0</v>
      </c>
    </row>
    <row r="230" spans="1:9" ht="13.5" customHeight="1">
      <c r="A230" s="30" t="s">
        <v>227</v>
      </c>
      <c r="B230" s="50" t="s">
        <v>291</v>
      </c>
      <c r="C230" s="100" t="s">
        <v>110</v>
      </c>
      <c r="D230" s="108" t="s">
        <v>118</v>
      </c>
      <c r="E230" s="4" t="s">
        <v>49</v>
      </c>
      <c r="F230" s="101"/>
      <c r="G230" s="119">
        <f>G231</f>
        <v>18042000</v>
      </c>
      <c r="H230" s="119">
        <f>H231</f>
        <v>19992587.55</v>
      </c>
      <c r="I230" s="52">
        <f t="shared" si="3"/>
        <v>1950587.5500000007</v>
      </c>
    </row>
    <row r="231" spans="1:11" ht="44.25" customHeight="1">
      <c r="A231" s="11" t="s">
        <v>200</v>
      </c>
      <c r="B231" s="50" t="s">
        <v>291</v>
      </c>
      <c r="C231" s="102" t="s">
        <v>110</v>
      </c>
      <c r="D231" s="101" t="s">
        <v>118</v>
      </c>
      <c r="E231" s="5" t="s">
        <v>49</v>
      </c>
      <c r="F231" s="101" t="s">
        <v>201</v>
      </c>
      <c r="G231" s="120">
        <v>18042000</v>
      </c>
      <c r="H231" s="120">
        <f>18542000+450587.55+1000000</f>
        <v>19992587.55</v>
      </c>
      <c r="I231" s="52">
        <f t="shared" si="3"/>
        <v>1950587.5500000007</v>
      </c>
      <c r="K231" s="14">
        <v>1450.58755</v>
      </c>
    </row>
    <row r="232" spans="1:9" ht="12.75">
      <c r="A232" s="33" t="s">
        <v>174</v>
      </c>
      <c r="B232" s="50" t="s">
        <v>291</v>
      </c>
      <c r="C232" s="94" t="s">
        <v>110</v>
      </c>
      <c r="D232" s="86" t="s">
        <v>110</v>
      </c>
      <c r="E232" s="5"/>
      <c r="F232" s="5"/>
      <c r="G232" s="95">
        <f>G233+G239+G242+G236</f>
        <v>1833700</v>
      </c>
      <c r="H232" s="95">
        <f>H233+H239+H242+H236</f>
        <v>1871518.83</v>
      </c>
      <c r="I232" s="52">
        <f t="shared" si="3"/>
        <v>37818.830000000075</v>
      </c>
    </row>
    <row r="233" spans="1:9" ht="12.75">
      <c r="A233" s="30" t="s">
        <v>228</v>
      </c>
      <c r="B233" s="50" t="s">
        <v>291</v>
      </c>
      <c r="C233" s="100" t="s">
        <v>110</v>
      </c>
      <c r="D233" s="4" t="s">
        <v>110</v>
      </c>
      <c r="E233" s="4" t="s">
        <v>76</v>
      </c>
      <c r="F233" s="4"/>
      <c r="G233" s="87">
        <f>SUM(G234:G235)</f>
        <v>120000</v>
      </c>
      <c r="H233" s="87">
        <f>SUM(H234:H235)</f>
        <v>120000</v>
      </c>
      <c r="I233" s="52">
        <f t="shared" si="3"/>
        <v>0</v>
      </c>
    </row>
    <row r="234" spans="1:9" ht="25.5">
      <c r="A234" s="11" t="s">
        <v>199</v>
      </c>
      <c r="B234" s="50" t="s">
        <v>291</v>
      </c>
      <c r="C234" s="102" t="s">
        <v>110</v>
      </c>
      <c r="D234" s="101" t="s">
        <v>110</v>
      </c>
      <c r="E234" s="5" t="s">
        <v>76</v>
      </c>
      <c r="F234" s="5" t="s">
        <v>179</v>
      </c>
      <c r="G234" s="84">
        <v>90000</v>
      </c>
      <c r="H234" s="84">
        <v>90000</v>
      </c>
      <c r="I234" s="52">
        <f t="shared" si="3"/>
        <v>0</v>
      </c>
    </row>
    <row r="235" spans="1:9" ht="12.75">
      <c r="A235" s="11" t="s">
        <v>299</v>
      </c>
      <c r="B235" s="50" t="s">
        <v>291</v>
      </c>
      <c r="C235" s="102" t="s">
        <v>110</v>
      </c>
      <c r="D235" s="101" t="s">
        <v>110</v>
      </c>
      <c r="E235" s="5" t="s">
        <v>76</v>
      </c>
      <c r="F235" s="5" t="s">
        <v>298</v>
      </c>
      <c r="G235" s="84">
        <v>30000</v>
      </c>
      <c r="H235" s="84">
        <v>30000</v>
      </c>
      <c r="I235" s="52">
        <f t="shared" si="3"/>
        <v>0</v>
      </c>
    </row>
    <row r="236" spans="1:9" ht="18" customHeight="1">
      <c r="A236" s="25" t="s">
        <v>324</v>
      </c>
      <c r="B236" s="50" t="s">
        <v>291</v>
      </c>
      <c r="C236" s="100" t="s">
        <v>110</v>
      </c>
      <c r="D236" s="108" t="s">
        <v>110</v>
      </c>
      <c r="E236" s="4" t="s">
        <v>325</v>
      </c>
      <c r="F236" s="4"/>
      <c r="G236" s="87">
        <f>G237+G238</f>
        <v>1356000</v>
      </c>
      <c r="H236" s="87">
        <f>H237+H238</f>
        <v>1356000</v>
      </c>
      <c r="I236" s="52">
        <f t="shared" si="3"/>
        <v>0</v>
      </c>
    </row>
    <row r="237" spans="1:9" ht="30" customHeight="1">
      <c r="A237" s="11" t="s">
        <v>199</v>
      </c>
      <c r="B237" s="50" t="s">
        <v>291</v>
      </c>
      <c r="C237" s="102" t="s">
        <v>110</v>
      </c>
      <c r="D237" s="101" t="s">
        <v>110</v>
      </c>
      <c r="E237" s="5" t="s">
        <v>325</v>
      </c>
      <c r="F237" s="5" t="s">
        <v>179</v>
      </c>
      <c r="G237" s="84">
        <v>747232.5</v>
      </c>
      <c r="H237" s="84">
        <v>747232.5</v>
      </c>
      <c r="I237" s="52">
        <f t="shared" si="3"/>
        <v>0</v>
      </c>
    </row>
    <row r="238" spans="1:9" ht="14.25" customHeight="1">
      <c r="A238" s="12" t="s">
        <v>176</v>
      </c>
      <c r="B238" s="50" t="s">
        <v>291</v>
      </c>
      <c r="C238" s="102" t="s">
        <v>110</v>
      </c>
      <c r="D238" s="101" t="s">
        <v>110</v>
      </c>
      <c r="E238" s="5" t="s">
        <v>325</v>
      </c>
      <c r="F238" s="5" t="s">
        <v>175</v>
      </c>
      <c r="G238" s="84">
        <v>608767.5</v>
      </c>
      <c r="H238" s="84">
        <v>608767.5</v>
      </c>
      <c r="I238" s="52">
        <f t="shared" si="3"/>
        <v>0</v>
      </c>
    </row>
    <row r="239" spans="1:9" ht="39.75" customHeight="1">
      <c r="A239" s="30" t="s">
        <v>229</v>
      </c>
      <c r="B239" s="50" t="s">
        <v>291</v>
      </c>
      <c r="C239" s="100" t="s">
        <v>110</v>
      </c>
      <c r="D239" s="4" t="s">
        <v>110</v>
      </c>
      <c r="E239" s="4" t="s">
        <v>323</v>
      </c>
      <c r="F239" s="4"/>
      <c r="G239" s="87">
        <f>SUM(G240:G241)</f>
        <v>150700</v>
      </c>
      <c r="H239" s="87">
        <f>SUM(H240:H241)</f>
        <v>150700</v>
      </c>
      <c r="I239" s="52">
        <f t="shared" si="3"/>
        <v>0</v>
      </c>
    </row>
    <row r="240" spans="1:9" ht="27" customHeight="1">
      <c r="A240" s="11" t="s">
        <v>199</v>
      </c>
      <c r="B240" s="50" t="s">
        <v>291</v>
      </c>
      <c r="C240" s="102" t="s">
        <v>110</v>
      </c>
      <c r="D240" s="101" t="s">
        <v>110</v>
      </c>
      <c r="E240" s="5" t="s">
        <v>323</v>
      </c>
      <c r="F240" s="5" t="s">
        <v>179</v>
      </c>
      <c r="G240" s="84">
        <v>83043</v>
      </c>
      <c r="H240" s="84">
        <v>83043</v>
      </c>
      <c r="I240" s="52">
        <f t="shared" si="3"/>
        <v>0</v>
      </c>
    </row>
    <row r="241" spans="1:9" ht="14.25" customHeight="1">
      <c r="A241" s="12" t="s">
        <v>176</v>
      </c>
      <c r="B241" s="50" t="s">
        <v>291</v>
      </c>
      <c r="C241" s="102" t="s">
        <v>110</v>
      </c>
      <c r="D241" s="101" t="s">
        <v>110</v>
      </c>
      <c r="E241" s="5" t="s">
        <v>323</v>
      </c>
      <c r="F241" s="101" t="s">
        <v>175</v>
      </c>
      <c r="G241" s="84">
        <v>67657</v>
      </c>
      <c r="H241" s="84">
        <v>67657</v>
      </c>
      <c r="I241" s="52">
        <f t="shared" si="3"/>
        <v>0</v>
      </c>
    </row>
    <row r="242" spans="1:9" ht="27.75" customHeight="1">
      <c r="A242" s="30" t="s">
        <v>10</v>
      </c>
      <c r="B242" s="50" t="s">
        <v>291</v>
      </c>
      <c r="C242" s="100" t="s">
        <v>110</v>
      </c>
      <c r="D242" s="4" t="s">
        <v>110</v>
      </c>
      <c r="E242" s="4" t="s">
        <v>51</v>
      </c>
      <c r="F242" s="5"/>
      <c r="G242" s="87">
        <f>G243+G244+G245</f>
        <v>207000</v>
      </c>
      <c r="H242" s="87">
        <f>H243+H244+H245</f>
        <v>244818.83000000002</v>
      </c>
      <c r="I242" s="52">
        <f t="shared" si="3"/>
        <v>37818.830000000016</v>
      </c>
    </row>
    <row r="243" spans="1:9" ht="12.75">
      <c r="A243" s="11" t="s">
        <v>47</v>
      </c>
      <c r="B243" s="50" t="s">
        <v>291</v>
      </c>
      <c r="C243" s="102" t="s">
        <v>110</v>
      </c>
      <c r="D243" s="5" t="s">
        <v>110</v>
      </c>
      <c r="E243" s="5" t="s">
        <v>51</v>
      </c>
      <c r="F243" s="5" t="s">
        <v>196</v>
      </c>
      <c r="G243" s="121">
        <v>95000</v>
      </c>
      <c r="H243" s="121">
        <v>125052.88</v>
      </c>
      <c r="I243" s="52">
        <f t="shared" si="3"/>
        <v>30052.880000000005</v>
      </c>
    </row>
    <row r="244" spans="1:9" ht="42" customHeight="1">
      <c r="A244" s="11" t="s">
        <v>42</v>
      </c>
      <c r="B244" s="50" t="s">
        <v>291</v>
      </c>
      <c r="C244" s="102" t="s">
        <v>110</v>
      </c>
      <c r="D244" s="5" t="s">
        <v>110</v>
      </c>
      <c r="E244" s="5" t="s">
        <v>51</v>
      </c>
      <c r="F244" s="5" t="s">
        <v>28</v>
      </c>
      <c r="G244" s="121">
        <v>30000</v>
      </c>
      <c r="H244" s="121">
        <v>37765.95</v>
      </c>
      <c r="I244" s="52">
        <f t="shared" si="3"/>
        <v>7765.949999999997</v>
      </c>
    </row>
    <row r="245" spans="1:10" ht="16.5" customHeight="1">
      <c r="A245" s="12" t="s">
        <v>176</v>
      </c>
      <c r="B245" s="50" t="s">
        <v>291</v>
      </c>
      <c r="C245" s="102" t="s">
        <v>110</v>
      </c>
      <c r="D245" s="5" t="s">
        <v>110</v>
      </c>
      <c r="E245" s="5" t="s">
        <v>51</v>
      </c>
      <c r="F245" s="5" t="s">
        <v>175</v>
      </c>
      <c r="G245" s="121">
        <v>82000</v>
      </c>
      <c r="H245" s="121">
        <v>82000</v>
      </c>
      <c r="I245" s="52">
        <f t="shared" si="3"/>
        <v>0</v>
      </c>
      <c r="J245" s="15"/>
    </row>
    <row r="246" spans="1:10" ht="12.75">
      <c r="A246" s="34" t="s">
        <v>132</v>
      </c>
      <c r="B246" s="50" t="s">
        <v>291</v>
      </c>
      <c r="C246" s="23" t="s">
        <v>110</v>
      </c>
      <c r="D246" s="86" t="s">
        <v>112</v>
      </c>
      <c r="E246" s="86"/>
      <c r="F246" s="86"/>
      <c r="G246" s="82">
        <f>G247+G255+G260+G263+G266</f>
        <v>12670461.540000001</v>
      </c>
      <c r="H246" s="82">
        <f>H247+H255+H260+H263+H266</f>
        <v>12729165.540000001</v>
      </c>
      <c r="I246" s="52">
        <f>H246-G246</f>
        <v>58704</v>
      </c>
      <c r="J246" s="15"/>
    </row>
    <row r="247" spans="1:9" ht="28.5" customHeight="1">
      <c r="A247" s="36" t="s">
        <v>230</v>
      </c>
      <c r="B247" s="50" t="s">
        <v>291</v>
      </c>
      <c r="C247" s="111" t="s">
        <v>110</v>
      </c>
      <c r="D247" s="89" t="s">
        <v>112</v>
      </c>
      <c r="E247" s="89" t="s">
        <v>77</v>
      </c>
      <c r="F247" s="89"/>
      <c r="G247" s="90">
        <f>SUM(G248:G254)</f>
        <v>10378400</v>
      </c>
      <c r="H247" s="90">
        <f>SUM(H248:H254)</f>
        <v>10421400</v>
      </c>
      <c r="I247" s="52">
        <f t="shared" si="3"/>
        <v>43000</v>
      </c>
    </row>
    <row r="248" spans="1:9" ht="12.75">
      <c r="A248" s="11" t="s">
        <v>47</v>
      </c>
      <c r="B248" s="50" t="s">
        <v>291</v>
      </c>
      <c r="C248" s="102" t="s">
        <v>110</v>
      </c>
      <c r="D248" s="5" t="s">
        <v>112</v>
      </c>
      <c r="E248" s="5" t="s">
        <v>77</v>
      </c>
      <c r="F248" s="5" t="s">
        <v>196</v>
      </c>
      <c r="G248" s="84">
        <v>7165000</v>
      </c>
      <c r="H248" s="84">
        <v>7165000</v>
      </c>
      <c r="I248" s="52">
        <f t="shared" si="3"/>
        <v>0</v>
      </c>
    </row>
    <row r="249" spans="1:10" ht="30.75" customHeight="1">
      <c r="A249" s="11" t="s">
        <v>198</v>
      </c>
      <c r="B249" s="50" t="s">
        <v>291</v>
      </c>
      <c r="C249" s="102" t="s">
        <v>110</v>
      </c>
      <c r="D249" s="5" t="s">
        <v>112</v>
      </c>
      <c r="E249" s="5" t="s">
        <v>77</v>
      </c>
      <c r="F249" s="5" t="s">
        <v>197</v>
      </c>
      <c r="G249" s="84">
        <v>300000</v>
      </c>
      <c r="H249" s="84">
        <v>304000</v>
      </c>
      <c r="I249" s="52">
        <f t="shared" si="3"/>
        <v>4000</v>
      </c>
      <c r="J249" s="16"/>
    </row>
    <row r="250" spans="1:9" ht="38.25">
      <c r="A250" s="11" t="s">
        <v>42</v>
      </c>
      <c r="B250" s="50" t="s">
        <v>291</v>
      </c>
      <c r="C250" s="102" t="s">
        <v>110</v>
      </c>
      <c r="D250" s="5" t="s">
        <v>112</v>
      </c>
      <c r="E250" s="5" t="s">
        <v>77</v>
      </c>
      <c r="F250" s="5" t="s">
        <v>28</v>
      </c>
      <c r="G250" s="84">
        <v>2191600</v>
      </c>
      <c r="H250" s="84">
        <v>2187600</v>
      </c>
      <c r="I250" s="52">
        <f t="shared" si="3"/>
        <v>-4000</v>
      </c>
    </row>
    <row r="251" spans="1:9" ht="25.5">
      <c r="A251" s="11" t="s">
        <v>199</v>
      </c>
      <c r="B251" s="50" t="s">
        <v>291</v>
      </c>
      <c r="C251" s="102" t="s">
        <v>110</v>
      </c>
      <c r="D251" s="5" t="s">
        <v>112</v>
      </c>
      <c r="E251" s="5" t="s">
        <v>77</v>
      </c>
      <c r="F251" s="5" t="s">
        <v>179</v>
      </c>
      <c r="G251" s="84">
        <v>586400</v>
      </c>
      <c r="H251" s="84">
        <v>629400</v>
      </c>
      <c r="I251" s="52">
        <f t="shared" si="3"/>
        <v>43000</v>
      </c>
    </row>
    <row r="252" spans="1:9" ht="12.75">
      <c r="A252" s="11" t="s">
        <v>190</v>
      </c>
      <c r="B252" s="50" t="s">
        <v>291</v>
      </c>
      <c r="C252" s="102" t="s">
        <v>110</v>
      </c>
      <c r="D252" s="5" t="s">
        <v>112</v>
      </c>
      <c r="E252" s="5" t="s">
        <v>77</v>
      </c>
      <c r="F252" s="5" t="s">
        <v>193</v>
      </c>
      <c r="G252" s="84">
        <v>2400</v>
      </c>
      <c r="H252" s="84">
        <v>2400</v>
      </c>
      <c r="I252" s="52">
        <f t="shared" si="3"/>
        <v>0</v>
      </c>
    </row>
    <row r="253" spans="1:9" ht="12.75">
      <c r="A253" s="11" t="s">
        <v>192</v>
      </c>
      <c r="B253" s="50" t="s">
        <v>291</v>
      </c>
      <c r="C253" s="102" t="s">
        <v>110</v>
      </c>
      <c r="D253" s="5" t="s">
        <v>112</v>
      </c>
      <c r="E253" s="5" t="s">
        <v>77</v>
      </c>
      <c r="F253" s="5" t="s">
        <v>194</v>
      </c>
      <c r="G253" s="84">
        <v>27000</v>
      </c>
      <c r="H253" s="84">
        <v>27000</v>
      </c>
      <c r="I253" s="52">
        <f t="shared" si="3"/>
        <v>0</v>
      </c>
    </row>
    <row r="254" spans="1:9" ht="18" customHeight="1">
      <c r="A254" s="11" t="s">
        <v>95</v>
      </c>
      <c r="B254" s="50" t="s">
        <v>291</v>
      </c>
      <c r="C254" s="102" t="s">
        <v>110</v>
      </c>
      <c r="D254" s="5" t="s">
        <v>112</v>
      </c>
      <c r="E254" s="5" t="s">
        <v>77</v>
      </c>
      <c r="F254" s="5" t="s">
        <v>94</v>
      </c>
      <c r="G254" s="84">
        <v>106000</v>
      </c>
      <c r="H254" s="84">
        <v>106000</v>
      </c>
      <c r="I254" s="52">
        <f t="shared" si="3"/>
        <v>0</v>
      </c>
    </row>
    <row r="255" spans="1:9" ht="54" customHeight="1">
      <c r="A255" s="30" t="s">
        <v>275</v>
      </c>
      <c r="B255" s="50" t="s">
        <v>291</v>
      </c>
      <c r="C255" s="100" t="s">
        <v>110</v>
      </c>
      <c r="D255" s="4" t="s">
        <v>112</v>
      </c>
      <c r="E255" s="4" t="s">
        <v>91</v>
      </c>
      <c r="F255" s="4"/>
      <c r="G255" s="87">
        <f>SUM(G256:G259)</f>
        <v>979546.46</v>
      </c>
      <c r="H255" s="87">
        <f>SUM(H256:H259)</f>
        <v>885750.46</v>
      </c>
      <c r="I255" s="52">
        <f t="shared" si="3"/>
        <v>-93796</v>
      </c>
    </row>
    <row r="256" spans="1:9" ht="29.25" customHeight="1">
      <c r="A256" s="11" t="s">
        <v>198</v>
      </c>
      <c r="B256" s="50" t="s">
        <v>291</v>
      </c>
      <c r="C256" s="102" t="s">
        <v>110</v>
      </c>
      <c r="D256" s="101" t="s">
        <v>112</v>
      </c>
      <c r="E256" s="5" t="s">
        <v>91</v>
      </c>
      <c r="F256" s="5" t="s">
        <v>197</v>
      </c>
      <c r="G256" s="84">
        <v>10000</v>
      </c>
      <c r="H256" s="84">
        <v>10000</v>
      </c>
      <c r="I256" s="52">
        <f aca="true" t="shared" si="7" ref="I256:I328">H256-G256</f>
        <v>0</v>
      </c>
    </row>
    <row r="257" spans="1:9" ht="29.25" customHeight="1">
      <c r="A257" s="11" t="s">
        <v>332</v>
      </c>
      <c r="B257" s="50" t="s">
        <v>291</v>
      </c>
      <c r="C257" s="102" t="s">
        <v>110</v>
      </c>
      <c r="D257" s="5" t="s">
        <v>112</v>
      </c>
      <c r="E257" s="5" t="s">
        <v>91</v>
      </c>
      <c r="F257" s="5" t="s">
        <v>179</v>
      </c>
      <c r="G257" s="84">
        <v>178011.46</v>
      </c>
      <c r="H257" s="84">
        <v>0</v>
      </c>
      <c r="I257" s="52">
        <f>H257-G257</f>
        <v>-178011.46</v>
      </c>
    </row>
    <row r="258" spans="1:9" ht="29.25" customHeight="1">
      <c r="A258" s="11" t="s">
        <v>332</v>
      </c>
      <c r="B258" s="50" t="s">
        <v>291</v>
      </c>
      <c r="C258" s="102" t="s">
        <v>110</v>
      </c>
      <c r="D258" s="5" t="s">
        <v>112</v>
      </c>
      <c r="E258" s="5" t="s">
        <v>91</v>
      </c>
      <c r="F258" s="5" t="s">
        <v>179</v>
      </c>
      <c r="G258" s="84">
        <v>326000</v>
      </c>
      <c r="H258" s="84">
        <v>410215.46</v>
      </c>
      <c r="I258" s="52">
        <f t="shared" si="7"/>
        <v>84215.46000000002</v>
      </c>
    </row>
    <row r="259" spans="1:9" ht="25.5">
      <c r="A259" s="11" t="s">
        <v>280</v>
      </c>
      <c r="B259" s="50" t="s">
        <v>291</v>
      </c>
      <c r="C259" s="102" t="s">
        <v>110</v>
      </c>
      <c r="D259" s="101" t="s">
        <v>112</v>
      </c>
      <c r="E259" s="5" t="s">
        <v>91</v>
      </c>
      <c r="F259" s="5" t="s">
        <v>175</v>
      </c>
      <c r="G259" s="84">
        <v>465535</v>
      </c>
      <c r="H259" s="84">
        <v>465535</v>
      </c>
      <c r="I259" s="52">
        <f t="shared" si="7"/>
        <v>0</v>
      </c>
    </row>
    <row r="260" spans="1:9" ht="32.25" customHeight="1">
      <c r="A260" s="30" t="s">
        <v>231</v>
      </c>
      <c r="B260" s="50" t="s">
        <v>291</v>
      </c>
      <c r="C260" s="100" t="s">
        <v>110</v>
      </c>
      <c r="D260" s="4" t="s">
        <v>112</v>
      </c>
      <c r="E260" s="4" t="s">
        <v>52</v>
      </c>
      <c r="F260" s="4"/>
      <c r="G260" s="87">
        <f>G261+G262</f>
        <v>904515.08</v>
      </c>
      <c r="H260" s="87">
        <f>H261+H262</f>
        <v>1084769.08</v>
      </c>
      <c r="I260" s="52">
        <f t="shared" si="7"/>
        <v>180254.00000000012</v>
      </c>
    </row>
    <row r="261" spans="1:9" ht="27" customHeight="1">
      <c r="A261" s="11" t="s">
        <v>199</v>
      </c>
      <c r="B261" s="50" t="s">
        <v>291</v>
      </c>
      <c r="C261" s="102" t="s">
        <v>110</v>
      </c>
      <c r="D261" s="5" t="s">
        <v>112</v>
      </c>
      <c r="E261" s="5" t="s">
        <v>52</v>
      </c>
      <c r="F261" s="5" t="s">
        <v>179</v>
      </c>
      <c r="G261" s="84">
        <v>816500</v>
      </c>
      <c r="H261" s="84">
        <v>594769.08</v>
      </c>
      <c r="I261" s="52">
        <f t="shared" si="7"/>
        <v>-221730.92000000004</v>
      </c>
    </row>
    <row r="262" spans="1:9" ht="17.25" customHeight="1">
      <c r="A262" s="12" t="s">
        <v>176</v>
      </c>
      <c r="B262" s="50" t="s">
        <v>291</v>
      </c>
      <c r="C262" s="102" t="s">
        <v>110</v>
      </c>
      <c r="D262" s="5" t="s">
        <v>112</v>
      </c>
      <c r="E262" s="5" t="s">
        <v>52</v>
      </c>
      <c r="F262" s="5" t="s">
        <v>175</v>
      </c>
      <c r="G262" s="84">
        <v>88015.08</v>
      </c>
      <c r="H262" s="84">
        <v>490000</v>
      </c>
      <c r="I262" s="52">
        <f t="shared" si="7"/>
        <v>401984.92</v>
      </c>
    </row>
    <row r="263" spans="1:9" ht="25.5">
      <c r="A263" s="30" t="s">
        <v>232</v>
      </c>
      <c r="B263" s="50" t="s">
        <v>291</v>
      </c>
      <c r="C263" s="164" t="s">
        <v>110</v>
      </c>
      <c r="D263" s="4" t="s">
        <v>112</v>
      </c>
      <c r="E263" s="4" t="s">
        <v>53</v>
      </c>
      <c r="F263" s="4"/>
      <c r="G263" s="87">
        <f>G264+G265</f>
        <v>408000</v>
      </c>
      <c r="H263" s="87">
        <f>H264+H265</f>
        <v>237246</v>
      </c>
      <c r="I263" s="52">
        <f t="shared" si="7"/>
        <v>-170754</v>
      </c>
    </row>
    <row r="264" spans="1:9" ht="26.25" customHeight="1">
      <c r="A264" s="11" t="s">
        <v>199</v>
      </c>
      <c r="B264" s="50" t="s">
        <v>291</v>
      </c>
      <c r="C264" s="102" t="s">
        <v>110</v>
      </c>
      <c r="D264" s="5" t="s">
        <v>112</v>
      </c>
      <c r="E264" s="5" t="s">
        <v>53</v>
      </c>
      <c r="F264" s="5" t="s">
        <v>179</v>
      </c>
      <c r="G264" s="84">
        <v>168000</v>
      </c>
      <c r="H264" s="84">
        <v>167246</v>
      </c>
      <c r="I264" s="52">
        <f t="shared" si="7"/>
        <v>-754</v>
      </c>
    </row>
    <row r="265" spans="1:9" ht="17.25" customHeight="1">
      <c r="A265" s="12" t="s">
        <v>176</v>
      </c>
      <c r="B265" s="50" t="s">
        <v>291</v>
      </c>
      <c r="C265" s="102" t="s">
        <v>110</v>
      </c>
      <c r="D265" s="5" t="s">
        <v>112</v>
      </c>
      <c r="E265" s="5" t="s">
        <v>53</v>
      </c>
      <c r="F265" s="5" t="s">
        <v>175</v>
      </c>
      <c r="G265" s="84">
        <v>240000</v>
      </c>
      <c r="H265" s="84">
        <v>70000</v>
      </c>
      <c r="I265" s="52">
        <f t="shared" si="7"/>
        <v>-170000</v>
      </c>
    </row>
    <row r="266" spans="1:9" ht="21.75" customHeight="1">
      <c r="A266" s="25" t="s">
        <v>149</v>
      </c>
      <c r="B266" s="50" t="s">
        <v>291</v>
      </c>
      <c r="C266" s="164" t="s">
        <v>110</v>
      </c>
      <c r="D266" s="165" t="s">
        <v>112</v>
      </c>
      <c r="E266" s="165" t="s">
        <v>26</v>
      </c>
      <c r="F266" s="165"/>
      <c r="G266" s="166">
        <f>G267</f>
        <v>0</v>
      </c>
      <c r="H266" s="166">
        <f>H267</f>
        <v>100000</v>
      </c>
      <c r="I266" s="52">
        <f t="shared" si="7"/>
        <v>100000</v>
      </c>
    </row>
    <row r="267" spans="1:9" ht="25.5" customHeight="1">
      <c r="A267" s="12" t="s">
        <v>176</v>
      </c>
      <c r="B267" s="50" t="s">
        <v>291</v>
      </c>
      <c r="C267" s="102" t="s">
        <v>110</v>
      </c>
      <c r="D267" s="83" t="s">
        <v>112</v>
      </c>
      <c r="E267" s="83" t="s">
        <v>26</v>
      </c>
      <c r="F267" s="83" t="s">
        <v>175</v>
      </c>
      <c r="G267" s="99">
        <v>0</v>
      </c>
      <c r="H267" s="99">
        <v>100000</v>
      </c>
      <c r="I267" s="52">
        <f t="shared" si="7"/>
        <v>100000</v>
      </c>
    </row>
    <row r="268" spans="1:9" ht="18" customHeight="1">
      <c r="A268" s="73" t="s">
        <v>165</v>
      </c>
      <c r="B268" s="72" t="s">
        <v>291</v>
      </c>
      <c r="C268" s="122" t="s">
        <v>111</v>
      </c>
      <c r="D268" s="104"/>
      <c r="E268" s="104"/>
      <c r="F268" s="104"/>
      <c r="G268" s="105">
        <f>G269</f>
        <v>12429500</v>
      </c>
      <c r="H268" s="105">
        <f>H269</f>
        <v>14353200</v>
      </c>
      <c r="I268" s="52">
        <f t="shared" si="7"/>
        <v>1923700</v>
      </c>
    </row>
    <row r="269" spans="1:9" ht="15" customHeight="1">
      <c r="A269" s="34" t="s">
        <v>133</v>
      </c>
      <c r="B269" s="50" t="s">
        <v>291</v>
      </c>
      <c r="C269" s="85" t="s">
        <v>111</v>
      </c>
      <c r="D269" s="86" t="s">
        <v>109</v>
      </c>
      <c r="E269" s="86"/>
      <c r="F269" s="86"/>
      <c r="G269" s="114">
        <f>G270</f>
        <v>12429500</v>
      </c>
      <c r="H269" s="114">
        <f>H270</f>
        <v>14353200</v>
      </c>
      <c r="I269" s="52">
        <f t="shared" si="7"/>
        <v>1923700</v>
      </c>
    </row>
    <row r="270" spans="1:9" ht="17.25" customHeight="1">
      <c r="A270" s="36" t="s">
        <v>236</v>
      </c>
      <c r="B270" s="50" t="s">
        <v>291</v>
      </c>
      <c r="C270" s="88" t="s">
        <v>111</v>
      </c>
      <c r="D270" s="89" t="s">
        <v>109</v>
      </c>
      <c r="E270" s="89" t="s">
        <v>14</v>
      </c>
      <c r="F270" s="89"/>
      <c r="G270" s="90">
        <f>G271+G282+G285+G288+G291+G294</f>
        <v>12429500</v>
      </c>
      <c r="H270" s="90">
        <f>H271+H282+H285+H288+H291</f>
        <v>14353200</v>
      </c>
      <c r="I270" s="52">
        <f t="shared" si="7"/>
        <v>1923700</v>
      </c>
    </row>
    <row r="271" spans="1:9" ht="28.5" customHeight="1">
      <c r="A271" s="24" t="s">
        <v>233</v>
      </c>
      <c r="B271" s="50" t="s">
        <v>291</v>
      </c>
      <c r="C271" s="85" t="s">
        <v>252</v>
      </c>
      <c r="D271" s="86" t="s">
        <v>109</v>
      </c>
      <c r="E271" s="86" t="s">
        <v>15</v>
      </c>
      <c r="F271" s="86"/>
      <c r="G271" s="156">
        <f>G272+G274+G276+G278+G280</f>
        <v>11529500</v>
      </c>
      <c r="H271" s="156">
        <f>H272+H274+H276+H278+H280</f>
        <v>11653200</v>
      </c>
      <c r="I271" s="52">
        <f t="shared" si="7"/>
        <v>123700</v>
      </c>
    </row>
    <row r="272" spans="1:9" ht="18.75" customHeight="1">
      <c r="A272" s="30" t="s">
        <v>235</v>
      </c>
      <c r="B272" s="50" t="s">
        <v>291</v>
      </c>
      <c r="C272" s="22" t="s">
        <v>111</v>
      </c>
      <c r="D272" s="4" t="s">
        <v>109</v>
      </c>
      <c r="E272" s="4" t="s">
        <v>54</v>
      </c>
      <c r="F272" s="4"/>
      <c r="G272" s="87">
        <f>SUM(G273:G273)</f>
        <v>9829500</v>
      </c>
      <c r="H272" s="87">
        <f>SUM(H273:H273)</f>
        <v>9829500</v>
      </c>
      <c r="I272" s="52">
        <f t="shared" si="7"/>
        <v>0</v>
      </c>
    </row>
    <row r="273" spans="1:9" ht="24.75" customHeight="1">
      <c r="A273" s="11" t="s">
        <v>200</v>
      </c>
      <c r="B273" s="50" t="s">
        <v>291</v>
      </c>
      <c r="C273" s="123" t="s">
        <v>111</v>
      </c>
      <c r="D273" s="5" t="s">
        <v>109</v>
      </c>
      <c r="E273" s="5" t="s">
        <v>54</v>
      </c>
      <c r="F273" s="5" t="s">
        <v>201</v>
      </c>
      <c r="G273" s="84">
        <v>9829500</v>
      </c>
      <c r="H273" s="84">
        <v>9829500</v>
      </c>
      <c r="I273" s="52">
        <f t="shared" si="7"/>
        <v>0</v>
      </c>
    </row>
    <row r="274" spans="1:9" ht="42" customHeight="1">
      <c r="A274" s="25" t="s">
        <v>234</v>
      </c>
      <c r="B274" s="50" t="s">
        <v>291</v>
      </c>
      <c r="C274" s="22" t="s">
        <v>111</v>
      </c>
      <c r="D274" s="4" t="s">
        <v>109</v>
      </c>
      <c r="E274" s="4" t="s">
        <v>90</v>
      </c>
      <c r="F274" s="4"/>
      <c r="G274" s="87">
        <f>SUM(G275:G275)</f>
        <v>1700000</v>
      </c>
      <c r="H274" s="98">
        <f>SUM(H275:H275)</f>
        <v>1700000</v>
      </c>
      <c r="I274" s="52">
        <f t="shared" si="7"/>
        <v>0</v>
      </c>
    </row>
    <row r="275" spans="1:9" ht="25.5" customHeight="1">
      <c r="A275" s="11" t="s">
        <v>200</v>
      </c>
      <c r="B275" s="50" t="s">
        <v>291</v>
      </c>
      <c r="C275" s="123" t="s">
        <v>111</v>
      </c>
      <c r="D275" s="5" t="s">
        <v>109</v>
      </c>
      <c r="E275" s="5" t="s">
        <v>90</v>
      </c>
      <c r="F275" s="5" t="s">
        <v>201</v>
      </c>
      <c r="G275" s="84">
        <v>1700000</v>
      </c>
      <c r="H275" s="84">
        <v>1700000</v>
      </c>
      <c r="I275" s="52">
        <f t="shared" si="7"/>
        <v>0</v>
      </c>
    </row>
    <row r="276" spans="1:9" ht="25.5" customHeight="1">
      <c r="A276" s="25" t="s">
        <v>351</v>
      </c>
      <c r="B276" s="50" t="s">
        <v>291</v>
      </c>
      <c r="C276" s="22" t="s">
        <v>111</v>
      </c>
      <c r="D276" s="4" t="s">
        <v>109</v>
      </c>
      <c r="E276" s="4" t="s">
        <v>350</v>
      </c>
      <c r="F276" s="4"/>
      <c r="G276" s="87">
        <f>SUM(G277:G277)</f>
        <v>0</v>
      </c>
      <c r="H276" s="87">
        <f>SUM(H277:H277)</f>
        <v>67410</v>
      </c>
      <c r="I276" s="52">
        <f aca="true" t="shared" si="8" ref="I276:I281">H276-G276</f>
        <v>67410</v>
      </c>
    </row>
    <row r="277" spans="1:9" ht="15" customHeight="1">
      <c r="A277" s="11" t="s">
        <v>176</v>
      </c>
      <c r="B277" s="50" t="s">
        <v>291</v>
      </c>
      <c r="C277" s="123" t="s">
        <v>111</v>
      </c>
      <c r="D277" s="5" t="s">
        <v>109</v>
      </c>
      <c r="E277" s="5" t="s">
        <v>350</v>
      </c>
      <c r="F277" s="5" t="s">
        <v>175</v>
      </c>
      <c r="G277" s="84">
        <v>0</v>
      </c>
      <c r="H277" s="84">
        <v>67410</v>
      </c>
      <c r="I277" s="52">
        <f t="shared" si="8"/>
        <v>67410</v>
      </c>
    </row>
    <row r="278" spans="1:9" ht="25.5" customHeight="1">
      <c r="A278" s="25" t="s">
        <v>352</v>
      </c>
      <c r="B278" s="50" t="s">
        <v>291</v>
      </c>
      <c r="C278" s="22" t="s">
        <v>111</v>
      </c>
      <c r="D278" s="4" t="s">
        <v>109</v>
      </c>
      <c r="E278" s="4" t="s">
        <v>350</v>
      </c>
      <c r="F278" s="4"/>
      <c r="G278" s="87">
        <f>SUM(G279:G279)</f>
        <v>0</v>
      </c>
      <c r="H278" s="87">
        <f>SUM(H279:H279)</f>
        <v>53840</v>
      </c>
      <c r="I278" s="52">
        <f t="shared" si="8"/>
        <v>53840</v>
      </c>
    </row>
    <row r="279" spans="1:9" ht="18.75" customHeight="1">
      <c r="A279" s="11" t="s">
        <v>176</v>
      </c>
      <c r="B279" s="50" t="s">
        <v>291</v>
      </c>
      <c r="C279" s="123" t="s">
        <v>111</v>
      </c>
      <c r="D279" s="5" t="s">
        <v>109</v>
      </c>
      <c r="E279" s="5" t="s">
        <v>350</v>
      </c>
      <c r="F279" s="5" t="s">
        <v>175</v>
      </c>
      <c r="G279" s="84">
        <v>0</v>
      </c>
      <c r="H279" s="84">
        <v>53840</v>
      </c>
      <c r="I279" s="52">
        <f t="shared" si="8"/>
        <v>53840</v>
      </c>
    </row>
    <row r="280" spans="1:9" ht="31.5" customHeight="1">
      <c r="A280" s="25" t="s">
        <v>354</v>
      </c>
      <c r="B280" s="50" t="s">
        <v>291</v>
      </c>
      <c r="C280" s="22" t="s">
        <v>111</v>
      </c>
      <c r="D280" s="4" t="s">
        <v>109</v>
      </c>
      <c r="E280" s="4" t="s">
        <v>353</v>
      </c>
      <c r="F280" s="4"/>
      <c r="G280" s="87">
        <f>SUM(G281:G281)</f>
        <v>0</v>
      </c>
      <c r="H280" s="87">
        <f>SUM(H281:H281)</f>
        <v>2450</v>
      </c>
      <c r="I280" s="52">
        <f t="shared" si="8"/>
        <v>2450</v>
      </c>
    </row>
    <row r="281" spans="1:9" ht="18" customHeight="1">
      <c r="A281" s="11" t="s">
        <v>176</v>
      </c>
      <c r="B281" s="50" t="s">
        <v>291</v>
      </c>
      <c r="C281" s="123" t="s">
        <v>111</v>
      </c>
      <c r="D281" s="5" t="s">
        <v>109</v>
      </c>
      <c r="E281" s="5" t="s">
        <v>353</v>
      </c>
      <c r="F281" s="5" t="s">
        <v>175</v>
      </c>
      <c r="G281" s="84">
        <v>0</v>
      </c>
      <c r="H281" s="84">
        <v>2450</v>
      </c>
      <c r="I281" s="52">
        <f t="shared" si="8"/>
        <v>2450</v>
      </c>
    </row>
    <row r="282" spans="1:9" ht="15.75" customHeight="1">
      <c r="A282" s="42" t="s">
        <v>237</v>
      </c>
      <c r="B282" s="50" t="s">
        <v>291</v>
      </c>
      <c r="C282" s="124" t="s">
        <v>111</v>
      </c>
      <c r="D282" s="89" t="s">
        <v>109</v>
      </c>
      <c r="E282" s="88" t="s">
        <v>16</v>
      </c>
      <c r="F282" s="88"/>
      <c r="G282" s="125">
        <f>G283</f>
        <v>100000</v>
      </c>
      <c r="H282" s="125">
        <f>H283</f>
        <v>0</v>
      </c>
      <c r="I282" s="52">
        <f t="shared" si="7"/>
        <v>-100000</v>
      </c>
    </row>
    <row r="283" spans="1:9" ht="27" customHeight="1">
      <c r="A283" s="25" t="s">
        <v>238</v>
      </c>
      <c r="B283" s="50" t="s">
        <v>291</v>
      </c>
      <c r="C283" s="22" t="s">
        <v>111</v>
      </c>
      <c r="D283" s="4" t="s">
        <v>109</v>
      </c>
      <c r="E283" s="81" t="s">
        <v>55</v>
      </c>
      <c r="F283" s="81"/>
      <c r="G283" s="98">
        <f>G284</f>
        <v>100000</v>
      </c>
      <c r="H283" s="98">
        <f>H284</f>
        <v>0</v>
      </c>
      <c r="I283" s="52">
        <f t="shared" si="7"/>
        <v>-100000</v>
      </c>
    </row>
    <row r="284" spans="1:9" ht="22.5" customHeight="1">
      <c r="A284" s="11" t="s">
        <v>176</v>
      </c>
      <c r="B284" s="50" t="s">
        <v>291</v>
      </c>
      <c r="C284" s="6" t="s">
        <v>111</v>
      </c>
      <c r="D284" s="5" t="s">
        <v>109</v>
      </c>
      <c r="E284" s="5" t="s">
        <v>55</v>
      </c>
      <c r="F284" s="5" t="s">
        <v>175</v>
      </c>
      <c r="G284" s="84">
        <v>100000</v>
      </c>
      <c r="H284" s="84">
        <v>0</v>
      </c>
      <c r="I284" s="52">
        <f t="shared" si="7"/>
        <v>-100000</v>
      </c>
    </row>
    <row r="285" spans="1:9" ht="15" customHeight="1">
      <c r="A285" s="36" t="s">
        <v>239</v>
      </c>
      <c r="B285" s="50" t="s">
        <v>291</v>
      </c>
      <c r="C285" s="111" t="s">
        <v>111</v>
      </c>
      <c r="D285" s="89" t="s">
        <v>109</v>
      </c>
      <c r="E285" s="89" t="s">
        <v>17</v>
      </c>
      <c r="F285" s="89"/>
      <c r="G285" s="90">
        <f>G286</f>
        <v>400000</v>
      </c>
      <c r="H285" s="90">
        <f>H286</f>
        <v>400000</v>
      </c>
      <c r="I285" s="52">
        <f t="shared" si="7"/>
        <v>0</v>
      </c>
    </row>
    <row r="286" spans="1:9" ht="12.75">
      <c r="A286" s="30" t="s">
        <v>240</v>
      </c>
      <c r="B286" s="50" t="s">
        <v>291</v>
      </c>
      <c r="C286" s="100" t="s">
        <v>111</v>
      </c>
      <c r="D286" s="4" t="s">
        <v>109</v>
      </c>
      <c r="E286" s="4" t="s">
        <v>56</v>
      </c>
      <c r="F286" s="4"/>
      <c r="G286" s="87">
        <f>G287</f>
        <v>400000</v>
      </c>
      <c r="H286" s="87">
        <f>H287</f>
        <v>400000</v>
      </c>
      <c r="I286" s="52">
        <f t="shared" si="7"/>
        <v>0</v>
      </c>
    </row>
    <row r="287" spans="1:9" ht="12.75">
      <c r="A287" s="11" t="s">
        <v>176</v>
      </c>
      <c r="B287" s="50" t="s">
        <v>291</v>
      </c>
      <c r="C287" s="102" t="s">
        <v>111</v>
      </c>
      <c r="D287" s="5" t="s">
        <v>109</v>
      </c>
      <c r="E287" s="5" t="s">
        <v>56</v>
      </c>
      <c r="F287" s="5" t="s">
        <v>175</v>
      </c>
      <c r="G287" s="84">
        <v>400000</v>
      </c>
      <c r="H287" s="84">
        <v>400000</v>
      </c>
      <c r="I287" s="52">
        <f t="shared" si="7"/>
        <v>0</v>
      </c>
    </row>
    <row r="288" spans="1:9" ht="12" customHeight="1">
      <c r="A288" s="36" t="s">
        <v>232</v>
      </c>
      <c r="B288" s="50" t="s">
        <v>291</v>
      </c>
      <c r="C288" s="111" t="s">
        <v>111</v>
      </c>
      <c r="D288" s="89" t="s">
        <v>109</v>
      </c>
      <c r="E288" s="89" t="s">
        <v>18</v>
      </c>
      <c r="F288" s="89"/>
      <c r="G288" s="90">
        <f>G289</f>
        <v>150000</v>
      </c>
      <c r="H288" s="90">
        <f>H289</f>
        <v>0</v>
      </c>
      <c r="I288" s="52">
        <f t="shared" si="7"/>
        <v>-150000</v>
      </c>
    </row>
    <row r="289" spans="1:9" ht="26.25" customHeight="1">
      <c r="A289" s="30" t="s">
        <v>241</v>
      </c>
      <c r="B289" s="50" t="s">
        <v>291</v>
      </c>
      <c r="C289" s="100" t="s">
        <v>111</v>
      </c>
      <c r="D289" s="4" t="s">
        <v>109</v>
      </c>
      <c r="E289" s="4" t="s">
        <v>57</v>
      </c>
      <c r="F289" s="4"/>
      <c r="G289" s="87">
        <f>G290</f>
        <v>150000</v>
      </c>
      <c r="H289" s="87">
        <f>H290</f>
        <v>0</v>
      </c>
      <c r="I289" s="52">
        <f t="shared" si="7"/>
        <v>-150000</v>
      </c>
    </row>
    <row r="290" spans="1:9" ht="18.75" customHeight="1">
      <c r="A290" s="11" t="s">
        <v>176</v>
      </c>
      <c r="B290" s="50" t="s">
        <v>291</v>
      </c>
      <c r="C290" s="102" t="s">
        <v>111</v>
      </c>
      <c r="D290" s="5" t="s">
        <v>109</v>
      </c>
      <c r="E290" s="5" t="s">
        <v>57</v>
      </c>
      <c r="F290" s="5" t="s">
        <v>175</v>
      </c>
      <c r="G290" s="84">
        <v>150000</v>
      </c>
      <c r="H290" s="84">
        <v>0</v>
      </c>
      <c r="I290" s="52">
        <f t="shared" si="7"/>
        <v>-150000</v>
      </c>
    </row>
    <row r="291" spans="1:9" ht="18.75" customHeight="1">
      <c r="A291" s="37" t="s">
        <v>242</v>
      </c>
      <c r="B291" s="50" t="s">
        <v>291</v>
      </c>
      <c r="C291" s="111" t="s">
        <v>111</v>
      </c>
      <c r="D291" s="89" t="s">
        <v>109</v>
      </c>
      <c r="E291" s="89" t="s">
        <v>19</v>
      </c>
      <c r="F291" s="89"/>
      <c r="G291" s="90">
        <f>G292+G296</f>
        <v>0</v>
      </c>
      <c r="H291" s="90">
        <f>H292+H296</f>
        <v>2300000</v>
      </c>
      <c r="I291" s="52">
        <f>H291-G291</f>
        <v>2300000</v>
      </c>
    </row>
    <row r="292" spans="1:9" ht="18.75" customHeight="1">
      <c r="A292" s="25" t="s">
        <v>349</v>
      </c>
      <c r="B292" s="50" t="s">
        <v>291</v>
      </c>
      <c r="C292" s="100" t="s">
        <v>111</v>
      </c>
      <c r="D292" s="4" t="s">
        <v>109</v>
      </c>
      <c r="E292" s="4" t="s">
        <v>348</v>
      </c>
      <c r="F292" s="4"/>
      <c r="G292" s="87">
        <f>G293</f>
        <v>0</v>
      </c>
      <c r="H292" s="87">
        <f>H293</f>
        <v>1500000</v>
      </c>
      <c r="I292" s="52">
        <f>H292-G292</f>
        <v>1500000</v>
      </c>
    </row>
    <row r="293" spans="1:9" ht="18.75" customHeight="1">
      <c r="A293" s="11" t="s">
        <v>176</v>
      </c>
      <c r="B293" s="50" t="s">
        <v>291</v>
      </c>
      <c r="C293" s="102" t="s">
        <v>111</v>
      </c>
      <c r="D293" s="5" t="s">
        <v>109</v>
      </c>
      <c r="E293" s="5" t="s">
        <v>348</v>
      </c>
      <c r="F293" s="5" t="s">
        <v>175</v>
      </c>
      <c r="G293" s="84">
        <v>0</v>
      </c>
      <c r="H293" s="84">
        <v>1500000</v>
      </c>
      <c r="I293" s="52">
        <f>H293-G293</f>
        <v>1500000</v>
      </c>
    </row>
    <row r="294" spans="1:9" ht="29.25" customHeight="1">
      <c r="A294" s="25" t="s">
        <v>243</v>
      </c>
      <c r="B294" s="50" t="s">
        <v>291</v>
      </c>
      <c r="C294" s="100" t="s">
        <v>111</v>
      </c>
      <c r="D294" s="4" t="s">
        <v>109</v>
      </c>
      <c r="E294" s="4" t="s">
        <v>58</v>
      </c>
      <c r="F294" s="4"/>
      <c r="G294" s="87">
        <f>G295</f>
        <v>250000</v>
      </c>
      <c r="H294" s="87">
        <f>H295</f>
        <v>0</v>
      </c>
      <c r="I294" s="52">
        <f t="shared" si="7"/>
        <v>-250000</v>
      </c>
    </row>
    <row r="295" spans="1:9" ht="18.75" customHeight="1">
      <c r="A295" s="11" t="s">
        <v>176</v>
      </c>
      <c r="B295" s="50" t="s">
        <v>291</v>
      </c>
      <c r="C295" s="102" t="s">
        <v>111</v>
      </c>
      <c r="D295" s="5" t="s">
        <v>109</v>
      </c>
      <c r="E295" s="5" t="s">
        <v>58</v>
      </c>
      <c r="F295" s="5" t="s">
        <v>175</v>
      </c>
      <c r="G295" s="84">
        <v>250000</v>
      </c>
      <c r="H295" s="84">
        <v>0</v>
      </c>
      <c r="I295" s="52">
        <f t="shared" si="7"/>
        <v>-250000</v>
      </c>
    </row>
    <row r="296" spans="1:9" ht="39.75" customHeight="1">
      <c r="A296" s="25" t="s">
        <v>355</v>
      </c>
      <c r="B296" s="50" t="s">
        <v>291</v>
      </c>
      <c r="C296" s="100" t="s">
        <v>111</v>
      </c>
      <c r="D296" s="4" t="s">
        <v>109</v>
      </c>
      <c r="E296" s="4" t="s">
        <v>356</v>
      </c>
      <c r="F296" s="4"/>
      <c r="G296" s="87">
        <f>G297</f>
        <v>0</v>
      </c>
      <c r="H296" s="87">
        <f>H297</f>
        <v>800000</v>
      </c>
      <c r="I296" s="52">
        <f>H296-G296</f>
        <v>800000</v>
      </c>
    </row>
    <row r="297" spans="1:9" ht="36.75" customHeight="1">
      <c r="A297" s="11" t="s">
        <v>269</v>
      </c>
      <c r="B297" s="50" t="s">
        <v>291</v>
      </c>
      <c r="C297" s="102" t="s">
        <v>111</v>
      </c>
      <c r="D297" s="5" t="s">
        <v>109</v>
      </c>
      <c r="E297" s="5" t="s">
        <v>356</v>
      </c>
      <c r="F297" s="5" t="s">
        <v>217</v>
      </c>
      <c r="G297" s="84">
        <v>0</v>
      </c>
      <c r="H297" s="84">
        <v>800000</v>
      </c>
      <c r="I297" s="52">
        <f>H297-G297</f>
        <v>800000</v>
      </c>
    </row>
    <row r="298" spans="1:9" ht="20.25" customHeight="1">
      <c r="A298" s="71" t="s">
        <v>253</v>
      </c>
      <c r="B298" s="72" t="s">
        <v>291</v>
      </c>
      <c r="C298" s="122" t="s">
        <v>112</v>
      </c>
      <c r="D298" s="104"/>
      <c r="E298" s="104"/>
      <c r="F298" s="104"/>
      <c r="G298" s="126">
        <f aca="true" t="shared" si="9" ref="G298:H300">G299</f>
        <v>325000</v>
      </c>
      <c r="H298" s="126">
        <f t="shared" si="9"/>
        <v>325000</v>
      </c>
      <c r="I298" s="52">
        <f t="shared" si="7"/>
        <v>0</v>
      </c>
    </row>
    <row r="299" spans="1:9" ht="20.25" customHeight="1">
      <c r="A299" s="32" t="s">
        <v>254</v>
      </c>
      <c r="B299" s="50" t="s">
        <v>291</v>
      </c>
      <c r="C299" s="94" t="s">
        <v>112</v>
      </c>
      <c r="D299" s="86" t="s">
        <v>109</v>
      </c>
      <c r="E299" s="86"/>
      <c r="F299" s="86"/>
      <c r="G299" s="82">
        <f t="shared" si="9"/>
        <v>325000</v>
      </c>
      <c r="H299" s="82">
        <f t="shared" si="9"/>
        <v>325000</v>
      </c>
      <c r="I299" s="52">
        <f t="shared" si="7"/>
        <v>0</v>
      </c>
    </row>
    <row r="300" spans="1:9" ht="19.5" customHeight="1">
      <c r="A300" s="38" t="s">
        <v>263</v>
      </c>
      <c r="B300" s="50" t="s">
        <v>291</v>
      </c>
      <c r="C300" s="22" t="s">
        <v>112</v>
      </c>
      <c r="D300" s="4" t="s">
        <v>109</v>
      </c>
      <c r="E300" s="4" t="s">
        <v>59</v>
      </c>
      <c r="F300" s="4"/>
      <c r="G300" s="87">
        <f t="shared" si="9"/>
        <v>325000</v>
      </c>
      <c r="H300" s="87">
        <f t="shared" si="9"/>
        <v>325000</v>
      </c>
      <c r="I300" s="52">
        <f t="shared" si="7"/>
        <v>0</v>
      </c>
    </row>
    <row r="301" spans="1:9" ht="18.75" customHeight="1">
      <c r="A301" s="47" t="s">
        <v>176</v>
      </c>
      <c r="B301" s="50" t="s">
        <v>291</v>
      </c>
      <c r="C301" s="123" t="s">
        <v>112</v>
      </c>
      <c r="D301" s="5" t="s">
        <v>109</v>
      </c>
      <c r="E301" s="5" t="s">
        <v>59</v>
      </c>
      <c r="F301" s="5" t="s">
        <v>326</v>
      </c>
      <c r="G301" s="84">
        <v>325000</v>
      </c>
      <c r="H301" s="84">
        <v>325000</v>
      </c>
      <c r="I301" s="52">
        <f t="shared" si="7"/>
        <v>0</v>
      </c>
    </row>
    <row r="302" spans="1:9" ht="20.25" customHeight="1">
      <c r="A302" s="73" t="s">
        <v>120</v>
      </c>
      <c r="B302" s="72" t="s">
        <v>291</v>
      </c>
      <c r="C302" s="122" t="s">
        <v>114</v>
      </c>
      <c r="D302" s="104"/>
      <c r="E302" s="104"/>
      <c r="F302" s="104"/>
      <c r="G302" s="126">
        <f>G303+G306+G311+G319+G326</f>
        <v>44456000</v>
      </c>
      <c r="H302" s="126">
        <f>H303+H306+H311+H319+H326</f>
        <v>45033000</v>
      </c>
      <c r="I302" s="52">
        <f t="shared" si="7"/>
        <v>577000</v>
      </c>
    </row>
    <row r="303" spans="1:9" ht="14.25" customHeight="1">
      <c r="A303" s="24" t="s">
        <v>125</v>
      </c>
      <c r="B303" s="50" t="s">
        <v>291</v>
      </c>
      <c r="C303" s="94" t="s">
        <v>114</v>
      </c>
      <c r="D303" s="86" t="s">
        <v>109</v>
      </c>
      <c r="E303" s="86"/>
      <c r="F303" s="86"/>
      <c r="G303" s="82">
        <f>G304</f>
        <v>4668000</v>
      </c>
      <c r="H303" s="82">
        <f>H304</f>
        <v>4668000</v>
      </c>
      <c r="I303" s="52">
        <f t="shared" si="7"/>
        <v>0</v>
      </c>
    </row>
    <row r="304" spans="1:9" ht="18" customHeight="1">
      <c r="A304" s="30" t="s">
        <v>138</v>
      </c>
      <c r="B304" s="50" t="s">
        <v>291</v>
      </c>
      <c r="C304" s="22" t="s">
        <v>114</v>
      </c>
      <c r="D304" s="4" t="s">
        <v>109</v>
      </c>
      <c r="E304" s="4" t="s">
        <v>60</v>
      </c>
      <c r="F304" s="4"/>
      <c r="G304" s="87">
        <f>G305</f>
        <v>4668000</v>
      </c>
      <c r="H304" s="87">
        <f>H305</f>
        <v>4668000</v>
      </c>
      <c r="I304" s="52">
        <f t="shared" si="7"/>
        <v>0</v>
      </c>
    </row>
    <row r="305" spans="1:9" ht="15" customHeight="1">
      <c r="A305" s="12" t="s">
        <v>204</v>
      </c>
      <c r="B305" s="50" t="s">
        <v>291</v>
      </c>
      <c r="C305" s="123" t="s">
        <v>114</v>
      </c>
      <c r="D305" s="5" t="s">
        <v>109</v>
      </c>
      <c r="E305" s="5" t="s">
        <v>60</v>
      </c>
      <c r="F305" s="5" t="s">
        <v>205</v>
      </c>
      <c r="G305" s="84">
        <v>4668000</v>
      </c>
      <c r="H305" s="84">
        <v>4668000</v>
      </c>
      <c r="I305" s="52">
        <f t="shared" si="7"/>
        <v>0</v>
      </c>
    </row>
    <row r="306" spans="1:9" ht="15.75" customHeight="1">
      <c r="A306" s="24" t="s">
        <v>121</v>
      </c>
      <c r="B306" s="50" t="s">
        <v>291</v>
      </c>
      <c r="C306" s="94" t="s">
        <v>114</v>
      </c>
      <c r="D306" s="86" t="s">
        <v>116</v>
      </c>
      <c r="E306" s="5"/>
      <c r="F306" s="5"/>
      <c r="G306" s="82">
        <f>G307+G309</f>
        <v>22672000</v>
      </c>
      <c r="H306" s="82">
        <f>H307+H309</f>
        <v>22672000</v>
      </c>
      <c r="I306" s="52">
        <f t="shared" si="7"/>
        <v>0</v>
      </c>
    </row>
    <row r="307" spans="1:9" ht="51" customHeight="1">
      <c r="A307" s="39" t="s">
        <v>145</v>
      </c>
      <c r="B307" s="50" t="s">
        <v>291</v>
      </c>
      <c r="C307" s="22" t="s">
        <v>114</v>
      </c>
      <c r="D307" s="4" t="s">
        <v>116</v>
      </c>
      <c r="E307" s="4" t="s">
        <v>61</v>
      </c>
      <c r="F307" s="4"/>
      <c r="G307" s="87">
        <f>G308</f>
        <v>21958000</v>
      </c>
      <c r="H307" s="87">
        <f>H308</f>
        <v>21958000</v>
      </c>
      <c r="I307" s="52">
        <f t="shared" si="7"/>
        <v>0</v>
      </c>
    </row>
    <row r="308" spans="1:9" ht="42" customHeight="1">
      <c r="A308" s="40" t="s">
        <v>200</v>
      </c>
      <c r="B308" s="50" t="s">
        <v>291</v>
      </c>
      <c r="C308" s="6" t="s">
        <v>114</v>
      </c>
      <c r="D308" s="5" t="s">
        <v>116</v>
      </c>
      <c r="E308" s="5" t="s">
        <v>61</v>
      </c>
      <c r="F308" s="5" t="s">
        <v>201</v>
      </c>
      <c r="G308" s="84">
        <v>21958000</v>
      </c>
      <c r="H308" s="84">
        <v>21958000</v>
      </c>
      <c r="I308" s="52">
        <f t="shared" si="7"/>
        <v>0</v>
      </c>
    </row>
    <row r="309" spans="1:9" ht="129.75" customHeight="1">
      <c r="A309" s="41" t="s">
        <v>143</v>
      </c>
      <c r="B309" s="50" t="s">
        <v>291</v>
      </c>
      <c r="C309" s="22" t="s">
        <v>114</v>
      </c>
      <c r="D309" s="4" t="s">
        <v>116</v>
      </c>
      <c r="E309" s="4" t="s">
        <v>62</v>
      </c>
      <c r="F309" s="4"/>
      <c r="G309" s="87">
        <f>G310</f>
        <v>714000</v>
      </c>
      <c r="H309" s="87">
        <f>H310</f>
        <v>714000</v>
      </c>
      <c r="I309" s="52">
        <f t="shared" si="7"/>
        <v>0</v>
      </c>
    </row>
    <row r="310" spans="1:9" ht="14.25" customHeight="1">
      <c r="A310" s="12" t="s">
        <v>176</v>
      </c>
      <c r="B310" s="50" t="s">
        <v>291</v>
      </c>
      <c r="C310" s="6" t="s">
        <v>114</v>
      </c>
      <c r="D310" s="5" t="s">
        <v>116</v>
      </c>
      <c r="E310" s="5" t="s">
        <v>62</v>
      </c>
      <c r="F310" s="5" t="s">
        <v>175</v>
      </c>
      <c r="G310" s="84">
        <v>714000</v>
      </c>
      <c r="H310" s="84">
        <v>714000</v>
      </c>
      <c r="I310" s="52">
        <f t="shared" si="7"/>
        <v>0</v>
      </c>
    </row>
    <row r="311" spans="1:9" ht="16.5" customHeight="1">
      <c r="A311" s="24" t="s">
        <v>122</v>
      </c>
      <c r="B311" s="50" t="s">
        <v>291</v>
      </c>
      <c r="C311" s="94" t="s">
        <v>114</v>
      </c>
      <c r="D311" s="86" t="s">
        <v>118</v>
      </c>
      <c r="E311" s="5"/>
      <c r="F311" s="5"/>
      <c r="G311" s="82">
        <f>G312+G314+G316</f>
        <v>8285000</v>
      </c>
      <c r="H311" s="82">
        <f>H312+H314+H316</f>
        <v>8246000</v>
      </c>
      <c r="I311" s="52">
        <f t="shared" si="7"/>
        <v>-39000</v>
      </c>
    </row>
    <row r="312" spans="1:9" ht="18" customHeight="1">
      <c r="A312" s="30" t="s">
        <v>255</v>
      </c>
      <c r="B312" s="50" t="s">
        <v>291</v>
      </c>
      <c r="C312" s="22" t="s">
        <v>114</v>
      </c>
      <c r="D312" s="4" t="s">
        <v>118</v>
      </c>
      <c r="E312" s="4" t="s">
        <v>297</v>
      </c>
      <c r="F312" s="4"/>
      <c r="G312" s="87">
        <f>G313</f>
        <v>39000</v>
      </c>
      <c r="H312" s="87">
        <f>H313</f>
        <v>0</v>
      </c>
      <c r="I312" s="52">
        <f t="shared" si="7"/>
        <v>-39000</v>
      </c>
    </row>
    <row r="313" spans="1:9" ht="16.5" customHeight="1">
      <c r="A313" s="12" t="s">
        <v>221</v>
      </c>
      <c r="B313" s="50" t="s">
        <v>291</v>
      </c>
      <c r="C313" s="6" t="s">
        <v>114</v>
      </c>
      <c r="D313" s="5" t="s">
        <v>118</v>
      </c>
      <c r="E313" s="5" t="s">
        <v>297</v>
      </c>
      <c r="F313" s="5" t="s">
        <v>220</v>
      </c>
      <c r="G313" s="84">
        <v>39000</v>
      </c>
      <c r="H313" s="84">
        <v>0</v>
      </c>
      <c r="I313" s="52">
        <f t="shared" si="7"/>
        <v>-39000</v>
      </c>
    </row>
    <row r="314" spans="1:9" ht="26.25" customHeight="1">
      <c r="A314" s="30" t="s">
        <v>267</v>
      </c>
      <c r="B314" s="50" t="s">
        <v>291</v>
      </c>
      <c r="C314" s="22" t="s">
        <v>114</v>
      </c>
      <c r="D314" s="4" t="s">
        <v>118</v>
      </c>
      <c r="E314" s="4" t="s">
        <v>63</v>
      </c>
      <c r="F314" s="4"/>
      <c r="G314" s="87">
        <f>G315</f>
        <v>350000</v>
      </c>
      <c r="H314" s="87">
        <f>H315</f>
        <v>350000</v>
      </c>
      <c r="I314" s="52">
        <f t="shared" si="7"/>
        <v>0</v>
      </c>
    </row>
    <row r="315" spans="1:11" s="17" customFormat="1" ht="15.75" customHeight="1">
      <c r="A315" s="12" t="s">
        <v>176</v>
      </c>
      <c r="B315" s="50" t="s">
        <v>291</v>
      </c>
      <c r="C315" s="6" t="s">
        <v>114</v>
      </c>
      <c r="D315" s="5" t="s">
        <v>118</v>
      </c>
      <c r="E315" s="5" t="s">
        <v>63</v>
      </c>
      <c r="F315" s="5" t="s">
        <v>175</v>
      </c>
      <c r="G315" s="84">
        <v>350000</v>
      </c>
      <c r="H315" s="84">
        <v>350000</v>
      </c>
      <c r="I315" s="52">
        <f t="shared" si="7"/>
        <v>0</v>
      </c>
      <c r="J315" s="18"/>
      <c r="K315" s="18"/>
    </row>
    <row r="316" spans="1:11" s="17" customFormat="1" ht="40.5" customHeight="1">
      <c r="A316" s="30" t="s">
        <v>334</v>
      </c>
      <c r="B316" s="50" t="s">
        <v>291</v>
      </c>
      <c r="C316" s="22" t="s">
        <v>114</v>
      </c>
      <c r="D316" s="4" t="s">
        <v>118</v>
      </c>
      <c r="E316" s="4" t="s">
        <v>327</v>
      </c>
      <c r="F316" s="4"/>
      <c r="G316" s="87">
        <f>G317+G318</f>
        <v>7896000</v>
      </c>
      <c r="H316" s="87">
        <f>H317+H318</f>
        <v>7896000</v>
      </c>
      <c r="I316" s="52">
        <f t="shared" si="7"/>
        <v>0</v>
      </c>
      <c r="J316" s="18"/>
      <c r="K316" s="18"/>
    </row>
    <row r="317" spans="1:11" s="17" customFormat="1" ht="25.5" customHeight="1">
      <c r="A317" s="12" t="s">
        <v>318</v>
      </c>
      <c r="B317" s="50" t="s">
        <v>291</v>
      </c>
      <c r="C317" s="6" t="s">
        <v>114</v>
      </c>
      <c r="D317" s="5" t="s">
        <v>118</v>
      </c>
      <c r="E317" s="5" t="s">
        <v>327</v>
      </c>
      <c r="F317" s="5" t="s">
        <v>317</v>
      </c>
      <c r="G317" s="84">
        <v>3435000</v>
      </c>
      <c r="H317" s="84">
        <v>3435000</v>
      </c>
      <c r="I317" s="52">
        <f t="shared" si="7"/>
        <v>0</v>
      </c>
      <c r="J317" s="18"/>
      <c r="K317" s="18"/>
    </row>
    <row r="318" spans="1:11" s="17" customFormat="1" ht="17.25" customHeight="1">
      <c r="A318" s="12" t="s">
        <v>176</v>
      </c>
      <c r="B318" s="50" t="s">
        <v>291</v>
      </c>
      <c r="C318" s="6" t="s">
        <v>114</v>
      </c>
      <c r="D318" s="5" t="s">
        <v>118</v>
      </c>
      <c r="E318" s="5" t="s">
        <v>327</v>
      </c>
      <c r="F318" s="5" t="s">
        <v>175</v>
      </c>
      <c r="G318" s="84">
        <v>4461000</v>
      </c>
      <c r="H318" s="84">
        <v>4461000</v>
      </c>
      <c r="I318" s="52">
        <f t="shared" si="7"/>
        <v>0</v>
      </c>
      <c r="J318" s="18"/>
      <c r="K318" s="18"/>
    </row>
    <row r="319" spans="1:9" ht="13.5" customHeight="1">
      <c r="A319" s="24" t="s">
        <v>156</v>
      </c>
      <c r="B319" s="50" t="s">
        <v>291</v>
      </c>
      <c r="C319" s="94" t="s">
        <v>114</v>
      </c>
      <c r="D319" s="86" t="s">
        <v>119</v>
      </c>
      <c r="E319" s="113"/>
      <c r="F319" s="113"/>
      <c r="G319" s="82">
        <f>G320+G324</f>
        <v>8044000</v>
      </c>
      <c r="H319" s="82">
        <f>H320+H324</f>
        <v>8660000</v>
      </c>
      <c r="I319" s="52">
        <f>H319-G319</f>
        <v>616000</v>
      </c>
    </row>
    <row r="320" spans="1:9" ht="51.75" customHeight="1">
      <c r="A320" s="30" t="s">
        <v>151</v>
      </c>
      <c r="B320" s="50" t="s">
        <v>291</v>
      </c>
      <c r="C320" s="100" t="s">
        <v>114</v>
      </c>
      <c r="D320" s="108" t="s">
        <v>119</v>
      </c>
      <c r="E320" s="4" t="s">
        <v>65</v>
      </c>
      <c r="F320" s="108"/>
      <c r="G320" s="87">
        <f>SUM(G321:G323)</f>
        <v>6797000</v>
      </c>
      <c r="H320" s="87">
        <f>SUM(H321:H323)</f>
        <v>6797000</v>
      </c>
      <c r="I320" s="52">
        <f t="shared" si="7"/>
        <v>0</v>
      </c>
    </row>
    <row r="321" spans="1:9" ht="31.5" customHeight="1">
      <c r="A321" s="11" t="s">
        <v>178</v>
      </c>
      <c r="B321" s="50" t="s">
        <v>291</v>
      </c>
      <c r="C321" s="102" t="s">
        <v>114</v>
      </c>
      <c r="D321" s="101" t="s">
        <v>119</v>
      </c>
      <c r="E321" s="5" t="s">
        <v>65</v>
      </c>
      <c r="F321" s="101" t="s">
        <v>179</v>
      </c>
      <c r="G321" s="84">
        <v>129420</v>
      </c>
      <c r="H321" s="84">
        <v>130712.36</v>
      </c>
      <c r="I321" s="52">
        <f t="shared" si="7"/>
        <v>1292.3600000000006</v>
      </c>
    </row>
    <row r="322" spans="1:9" ht="30" customHeight="1">
      <c r="A322" s="12" t="s">
        <v>202</v>
      </c>
      <c r="B322" s="50" t="s">
        <v>291</v>
      </c>
      <c r="C322" s="102" t="s">
        <v>114</v>
      </c>
      <c r="D322" s="101" t="s">
        <v>119</v>
      </c>
      <c r="E322" s="5" t="s">
        <v>65</v>
      </c>
      <c r="F322" s="101" t="s">
        <v>203</v>
      </c>
      <c r="G322" s="84">
        <v>6267580</v>
      </c>
      <c r="H322" s="84">
        <v>6266287.64</v>
      </c>
      <c r="I322" s="52">
        <f t="shared" si="7"/>
        <v>-1292.3600000003353</v>
      </c>
    </row>
    <row r="323" spans="1:9" ht="19.5" customHeight="1">
      <c r="A323" s="12" t="s">
        <v>176</v>
      </c>
      <c r="B323" s="50" t="s">
        <v>291</v>
      </c>
      <c r="C323" s="102" t="s">
        <v>206</v>
      </c>
      <c r="D323" s="101" t="s">
        <v>119</v>
      </c>
      <c r="E323" s="5" t="s">
        <v>65</v>
      </c>
      <c r="F323" s="101" t="s">
        <v>175</v>
      </c>
      <c r="G323" s="84">
        <v>400000</v>
      </c>
      <c r="H323" s="84">
        <v>400000</v>
      </c>
      <c r="I323" s="52">
        <f t="shared" si="7"/>
        <v>0</v>
      </c>
    </row>
    <row r="324" spans="1:9" ht="43.5" customHeight="1">
      <c r="A324" s="41" t="s">
        <v>104</v>
      </c>
      <c r="B324" s="50" t="s">
        <v>291</v>
      </c>
      <c r="C324" s="100" t="s">
        <v>114</v>
      </c>
      <c r="D324" s="108" t="s">
        <v>119</v>
      </c>
      <c r="E324" s="4" t="s">
        <v>105</v>
      </c>
      <c r="F324" s="108"/>
      <c r="G324" s="87">
        <f>G325</f>
        <v>1247000</v>
      </c>
      <c r="H324" s="87">
        <f>H325</f>
        <v>1863000</v>
      </c>
      <c r="I324" s="52">
        <f t="shared" si="7"/>
        <v>616000</v>
      </c>
    </row>
    <row r="325" spans="1:9" ht="25.5">
      <c r="A325" s="11" t="s">
        <v>178</v>
      </c>
      <c r="B325" s="50" t="s">
        <v>291</v>
      </c>
      <c r="C325" s="102" t="s">
        <v>114</v>
      </c>
      <c r="D325" s="101" t="s">
        <v>119</v>
      </c>
      <c r="E325" s="5" t="s">
        <v>105</v>
      </c>
      <c r="F325" s="101" t="s">
        <v>219</v>
      </c>
      <c r="G325" s="84">
        <v>1247000</v>
      </c>
      <c r="H325" s="84">
        <v>1863000</v>
      </c>
      <c r="I325" s="52">
        <f t="shared" si="7"/>
        <v>616000</v>
      </c>
    </row>
    <row r="326" spans="1:9" ht="12.75">
      <c r="A326" s="24" t="s">
        <v>245</v>
      </c>
      <c r="B326" s="50" t="s">
        <v>291</v>
      </c>
      <c r="C326" s="94" t="s">
        <v>114</v>
      </c>
      <c r="D326" s="86" t="s">
        <v>246</v>
      </c>
      <c r="E326" s="113"/>
      <c r="F326" s="113"/>
      <c r="G326" s="82">
        <f>G327+G329</f>
        <v>787000</v>
      </c>
      <c r="H326" s="82">
        <f>H327+H329</f>
        <v>787000</v>
      </c>
      <c r="I326" s="52">
        <f t="shared" si="7"/>
        <v>0</v>
      </c>
    </row>
    <row r="327" spans="1:9" ht="18.75" customHeight="1">
      <c r="A327" s="30" t="s">
        <v>244</v>
      </c>
      <c r="B327" s="50" t="s">
        <v>291</v>
      </c>
      <c r="C327" s="100" t="s">
        <v>114</v>
      </c>
      <c r="D327" s="108" t="s">
        <v>246</v>
      </c>
      <c r="E327" s="4" t="s">
        <v>66</v>
      </c>
      <c r="F327" s="108"/>
      <c r="G327" s="87">
        <f>G328</f>
        <v>200000</v>
      </c>
      <c r="H327" s="87">
        <f>H328</f>
        <v>200000</v>
      </c>
      <c r="I327" s="52">
        <f t="shared" si="7"/>
        <v>0</v>
      </c>
    </row>
    <row r="328" spans="1:9" ht="22.5" customHeight="1">
      <c r="A328" s="11" t="s">
        <v>178</v>
      </c>
      <c r="B328" s="50" t="s">
        <v>291</v>
      </c>
      <c r="C328" s="102" t="s">
        <v>114</v>
      </c>
      <c r="D328" s="101" t="s">
        <v>246</v>
      </c>
      <c r="E328" s="5" t="s">
        <v>66</v>
      </c>
      <c r="F328" s="101" t="s">
        <v>179</v>
      </c>
      <c r="G328" s="84">
        <v>200000</v>
      </c>
      <c r="H328" s="84">
        <v>200000</v>
      </c>
      <c r="I328" s="52">
        <f t="shared" si="7"/>
        <v>0</v>
      </c>
    </row>
    <row r="329" spans="1:9" ht="22.5" customHeight="1">
      <c r="A329" s="41" t="s">
        <v>157</v>
      </c>
      <c r="B329" s="50" t="s">
        <v>291</v>
      </c>
      <c r="C329" s="100" t="s">
        <v>114</v>
      </c>
      <c r="D329" s="108" t="s">
        <v>246</v>
      </c>
      <c r="E329" s="4" t="s">
        <v>64</v>
      </c>
      <c r="F329" s="108"/>
      <c r="G329" s="87">
        <f>SUM(G330:G332)</f>
        <v>587000</v>
      </c>
      <c r="H329" s="87">
        <f>SUM(H330:H332)</f>
        <v>587000</v>
      </c>
      <c r="I329" s="52">
        <f aca="true" t="shared" si="10" ref="I329:I342">H329-G329</f>
        <v>0</v>
      </c>
    </row>
    <row r="330" spans="1:9" ht="22.5" customHeight="1">
      <c r="A330" s="11" t="s">
        <v>180</v>
      </c>
      <c r="B330" s="50" t="s">
        <v>291</v>
      </c>
      <c r="C330" s="6" t="s">
        <v>114</v>
      </c>
      <c r="D330" s="5" t="s">
        <v>246</v>
      </c>
      <c r="E330" s="5" t="s">
        <v>64</v>
      </c>
      <c r="F330" s="5" t="s">
        <v>181</v>
      </c>
      <c r="G330" s="84">
        <v>451000</v>
      </c>
      <c r="H330" s="84">
        <v>451000</v>
      </c>
      <c r="I330" s="52">
        <f t="shared" si="10"/>
        <v>0</v>
      </c>
    </row>
    <row r="331" spans="1:9" ht="22.5" customHeight="1">
      <c r="A331" s="11" t="s">
        <v>177</v>
      </c>
      <c r="B331" s="50" t="s">
        <v>291</v>
      </c>
      <c r="C331" s="6" t="s">
        <v>114</v>
      </c>
      <c r="D331" s="5" t="s">
        <v>246</v>
      </c>
      <c r="E331" s="5" t="s">
        <v>64</v>
      </c>
      <c r="F331" s="5" t="s">
        <v>73</v>
      </c>
      <c r="G331" s="84">
        <v>61000</v>
      </c>
      <c r="H331" s="84">
        <v>81800</v>
      </c>
      <c r="I331" s="52">
        <f t="shared" si="10"/>
        <v>20800</v>
      </c>
    </row>
    <row r="332" spans="1:9" ht="29.25" customHeight="1">
      <c r="A332" s="11" t="s">
        <v>178</v>
      </c>
      <c r="B332" s="50" t="s">
        <v>291</v>
      </c>
      <c r="C332" s="6" t="s">
        <v>114</v>
      </c>
      <c r="D332" s="5" t="s">
        <v>246</v>
      </c>
      <c r="E332" s="5" t="s">
        <v>64</v>
      </c>
      <c r="F332" s="5" t="s">
        <v>179</v>
      </c>
      <c r="G332" s="84">
        <v>75000</v>
      </c>
      <c r="H332" s="84">
        <v>54200</v>
      </c>
      <c r="I332" s="52">
        <f t="shared" si="10"/>
        <v>-20800</v>
      </c>
    </row>
    <row r="333" spans="1:10" ht="17.25" customHeight="1">
      <c r="A333" s="75" t="s">
        <v>158</v>
      </c>
      <c r="B333" s="72" t="s">
        <v>291</v>
      </c>
      <c r="C333" s="127" t="s">
        <v>139</v>
      </c>
      <c r="D333" s="127"/>
      <c r="E333" s="106"/>
      <c r="F333" s="127"/>
      <c r="G333" s="126">
        <f>G334</f>
        <v>6638821</v>
      </c>
      <c r="H333" s="126">
        <f>H334</f>
        <v>5566783.59</v>
      </c>
      <c r="I333" s="52">
        <f t="shared" si="10"/>
        <v>-1072037.4100000001</v>
      </c>
      <c r="J333" s="15"/>
    </row>
    <row r="334" spans="1:9" ht="16.5" customHeight="1">
      <c r="A334" s="24" t="s">
        <v>164</v>
      </c>
      <c r="B334" s="50" t="s">
        <v>291</v>
      </c>
      <c r="C334" s="23" t="s">
        <v>139</v>
      </c>
      <c r="D334" s="74" t="s">
        <v>115</v>
      </c>
      <c r="E334" s="86"/>
      <c r="F334" s="74"/>
      <c r="G334" s="82">
        <f>G336+G338+G341</f>
        <v>6638821</v>
      </c>
      <c r="H334" s="82">
        <f>H336+H338+H341</f>
        <v>5566783.59</v>
      </c>
      <c r="I334" s="52">
        <f t="shared" si="10"/>
        <v>-1072037.4100000001</v>
      </c>
    </row>
    <row r="335" spans="1:9" ht="24.75" customHeight="1">
      <c r="A335" s="36" t="s">
        <v>256</v>
      </c>
      <c r="B335" s="50" t="s">
        <v>291</v>
      </c>
      <c r="C335" s="124" t="s">
        <v>139</v>
      </c>
      <c r="D335" s="89" t="s">
        <v>115</v>
      </c>
      <c r="E335" s="89" t="s">
        <v>20</v>
      </c>
      <c r="F335" s="89"/>
      <c r="G335" s="90">
        <f>G336+G338</f>
        <v>3834000</v>
      </c>
      <c r="H335" s="90">
        <f>H336+H338</f>
        <v>2761962.59</v>
      </c>
      <c r="I335" s="52">
        <f t="shared" si="10"/>
        <v>-1072037.4100000001</v>
      </c>
    </row>
    <row r="336" spans="1:9" ht="25.5">
      <c r="A336" s="30" t="s">
        <v>247</v>
      </c>
      <c r="B336" s="50" t="s">
        <v>291</v>
      </c>
      <c r="C336" s="22" t="s">
        <v>139</v>
      </c>
      <c r="D336" s="4" t="s">
        <v>115</v>
      </c>
      <c r="E336" s="4" t="s">
        <v>67</v>
      </c>
      <c r="F336" s="4"/>
      <c r="G336" s="87">
        <f>G337</f>
        <v>330000</v>
      </c>
      <c r="H336" s="87">
        <f>H337</f>
        <v>330000</v>
      </c>
      <c r="I336" s="52">
        <f t="shared" si="10"/>
        <v>0</v>
      </c>
    </row>
    <row r="337" spans="1:10" ht="25.5">
      <c r="A337" s="11" t="s">
        <v>178</v>
      </c>
      <c r="B337" s="50" t="s">
        <v>291</v>
      </c>
      <c r="C337" s="6" t="s">
        <v>139</v>
      </c>
      <c r="D337" s="5" t="s">
        <v>115</v>
      </c>
      <c r="E337" s="5" t="s">
        <v>67</v>
      </c>
      <c r="F337" s="5" t="s">
        <v>179</v>
      </c>
      <c r="G337" s="84">
        <v>330000</v>
      </c>
      <c r="H337" s="84">
        <v>330000</v>
      </c>
      <c r="I337" s="52">
        <f t="shared" si="10"/>
        <v>0</v>
      </c>
      <c r="J337" s="16"/>
    </row>
    <row r="338" spans="1:9" ht="17.25" customHeight="1">
      <c r="A338" s="30" t="s">
        <v>248</v>
      </c>
      <c r="B338" s="50" t="s">
        <v>291</v>
      </c>
      <c r="C338" s="22" t="s">
        <v>139</v>
      </c>
      <c r="D338" s="4" t="s">
        <v>115</v>
      </c>
      <c r="E338" s="4" t="s">
        <v>78</v>
      </c>
      <c r="F338" s="4"/>
      <c r="G338" s="87">
        <f>G339+G340</f>
        <v>3504000</v>
      </c>
      <c r="H338" s="87">
        <f>H339+H340</f>
        <v>2431962.59</v>
      </c>
      <c r="I338" s="52">
        <f t="shared" si="10"/>
        <v>-1072037.4100000001</v>
      </c>
    </row>
    <row r="339" spans="1:11" ht="29.25" customHeight="1">
      <c r="A339" s="11" t="s">
        <v>178</v>
      </c>
      <c r="B339" s="50" t="s">
        <v>291</v>
      </c>
      <c r="C339" s="6" t="s">
        <v>139</v>
      </c>
      <c r="D339" s="5" t="s">
        <v>115</v>
      </c>
      <c r="E339" s="5" t="s">
        <v>78</v>
      </c>
      <c r="F339" s="5" t="s">
        <v>179</v>
      </c>
      <c r="G339" s="84">
        <v>0</v>
      </c>
      <c r="H339" s="84">
        <v>1129771.56</v>
      </c>
      <c r="I339" s="52">
        <f t="shared" si="10"/>
        <v>1129771.56</v>
      </c>
      <c r="K339" s="14">
        <v>-233.71585</v>
      </c>
    </row>
    <row r="340" spans="1:9" ht="25.5">
      <c r="A340" s="11" t="s">
        <v>249</v>
      </c>
      <c r="B340" s="50" t="s">
        <v>291</v>
      </c>
      <c r="C340" s="6" t="s">
        <v>139</v>
      </c>
      <c r="D340" s="5" t="s">
        <v>115</v>
      </c>
      <c r="E340" s="5" t="s">
        <v>78</v>
      </c>
      <c r="F340" s="5" t="s">
        <v>250</v>
      </c>
      <c r="G340" s="84">
        <v>3504000</v>
      </c>
      <c r="H340" s="84">
        <v>1302191.03</v>
      </c>
      <c r="I340" s="52">
        <f t="shared" si="10"/>
        <v>-2201808.9699999997</v>
      </c>
    </row>
    <row r="341" spans="1:9" ht="25.5">
      <c r="A341" s="60" t="s">
        <v>99</v>
      </c>
      <c r="B341" s="61" t="s">
        <v>291</v>
      </c>
      <c r="C341" s="128" t="s">
        <v>139</v>
      </c>
      <c r="D341" s="129" t="s">
        <v>115</v>
      </c>
      <c r="E341" s="129" t="s">
        <v>98</v>
      </c>
      <c r="F341" s="129"/>
      <c r="G341" s="130">
        <f>G342</f>
        <v>2804821</v>
      </c>
      <c r="H341" s="130">
        <f>H342</f>
        <v>2804821</v>
      </c>
      <c r="I341" s="52">
        <f t="shared" si="10"/>
        <v>0</v>
      </c>
    </row>
    <row r="342" spans="1:9" ht="32.25" customHeight="1">
      <c r="A342" s="11" t="s">
        <v>269</v>
      </c>
      <c r="B342" s="50" t="s">
        <v>291</v>
      </c>
      <c r="C342" s="6" t="s">
        <v>139</v>
      </c>
      <c r="D342" s="5" t="s">
        <v>115</v>
      </c>
      <c r="E342" s="5" t="s">
        <v>98</v>
      </c>
      <c r="F342" s="5" t="s">
        <v>217</v>
      </c>
      <c r="G342" s="84">
        <v>2804821</v>
      </c>
      <c r="H342" s="84">
        <v>2804821</v>
      </c>
      <c r="I342" s="52">
        <f t="shared" si="10"/>
        <v>0</v>
      </c>
    </row>
    <row r="343" spans="1:9" ht="12.75">
      <c r="A343" s="75" t="s">
        <v>159</v>
      </c>
      <c r="B343" s="72" t="s">
        <v>291</v>
      </c>
      <c r="C343" s="127" t="s">
        <v>113</v>
      </c>
      <c r="D343" s="127"/>
      <c r="E343" s="106"/>
      <c r="F343" s="127"/>
      <c r="G343" s="126">
        <f aca="true" t="shared" si="11" ref="G343:H345">G344</f>
        <v>600000</v>
      </c>
      <c r="H343" s="126">
        <f t="shared" si="11"/>
        <v>600000</v>
      </c>
      <c r="I343" s="52">
        <f aca="true" t="shared" si="12" ref="I343:I359">H343-G343</f>
        <v>0</v>
      </c>
    </row>
    <row r="344" spans="1:9" ht="12.75">
      <c r="A344" s="24" t="s">
        <v>135</v>
      </c>
      <c r="B344" s="50" t="s">
        <v>291</v>
      </c>
      <c r="C344" s="23" t="s">
        <v>113</v>
      </c>
      <c r="D344" s="74" t="s">
        <v>116</v>
      </c>
      <c r="E344" s="86"/>
      <c r="F344" s="74"/>
      <c r="G344" s="82">
        <f t="shared" si="11"/>
        <v>600000</v>
      </c>
      <c r="H344" s="82">
        <f t="shared" si="11"/>
        <v>600000</v>
      </c>
      <c r="I344" s="52">
        <f t="shared" si="12"/>
        <v>0</v>
      </c>
    </row>
    <row r="345" spans="1:9" ht="28.5" customHeight="1">
      <c r="A345" s="42" t="s">
        <v>257</v>
      </c>
      <c r="B345" s="50" t="s">
        <v>291</v>
      </c>
      <c r="C345" s="131" t="s">
        <v>113</v>
      </c>
      <c r="D345" s="132" t="s">
        <v>116</v>
      </c>
      <c r="E345" s="132" t="s">
        <v>68</v>
      </c>
      <c r="F345" s="132"/>
      <c r="G345" s="90">
        <f t="shared" si="11"/>
        <v>600000</v>
      </c>
      <c r="H345" s="90">
        <f t="shared" si="11"/>
        <v>600000</v>
      </c>
      <c r="I345" s="52">
        <f t="shared" si="12"/>
        <v>0</v>
      </c>
    </row>
    <row r="346" spans="1:9" ht="30" customHeight="1">
      <c r="A346" s="11" t="s">
        <v>212</v>
      </c>
      <c r="B346" s="50" t="s">
        <v>291</v>
      </c>
      <c r="C346" s="6" t="s">
        <v>113</v>
      </c>
      <c r="D346" s="5" t="s">
        <v>116</v>
      </c>
      <c r="E346" s="5" t="s">
        <v>68</v>
      </c>
      <c r="F346" s="5" t="s">
        <v>211</v>
      </c>
      <c r="G346" s="84">
        <v>600000</v>
      </c>
      <c r="H346" s="84">
        <v>600000</v>
      </c>
      <c r="I346" s="52">
        <f t="shared" si="12"/>
        <v>0</v>
      </c>
    </row>
    <row r="347" spans="1:9" ht="21.75" customHeight="1">
      <c r="A347" s="73" t="s">
        <v>155</v>
      </c>
      <c r="B347" s="72" t="s">
        <v>291</v>
      </c>
      <c r="C347" s="122" t="s">
        <v>152</v>
      </c>
      <c r="D347" s="104"/>
      <c r="E347" s="104"/>
      <c r="F347" s="104"/>
      <c r="G347" s="105">
        <f aca="true" t="shared" si="13" ref="G347:H349">G348</f>
        <v>3600000</v>
      </c>
      <c r="H347" s="105">
        <f t="shared" si="13"/>
        <v>2600000</v>
      </c>
      <c r="I347" s="52">
        <f t="shared" si="12"/>
        <v>-1000000</v>
      </c>
    </row>
    <row r="348" spans="1:10" ht="12.75">
      <c r="A348" s="24" t="s">
        <v>207</v>
      </c>
      <c r="B348" s="50" t="s">
        <v>291</v>
      </c>
      <c r="C348" s="94" t="s">
        <v>152</v>
      </c>
      <c r="D348" s="85" t="s">
        <v>109</v>
      </c>
      <c r="E348" s="85"/>
      <c r="F348" s="85"/>
      <c r="G348" s="95">
        <f t="shared" si="13"/>
        <v>3600000</v>
      </c>
      <c r="H348" s="95">
        <f t="shared" si="13"/>
        <v>2600000</v>
      </c>
      <c r="I348" s="52">
        <f t="shared" si="12"/>
        <v>-1000000</v>
      </c>
      <c r="J348" s="15"/>
    </row>
    <row r="349" spans="1:9" ht="12.75">
      <c r="A349" s="30" t="s">
        <v>207</v>
      </c>
      <c r="B349" s="50" t="s">
        <v>291</v>
      </c>
      <c r="C349" s="22" t="s">
        <v>152</v>
      </c>
      <c r="D349" s="4" t="s">
        <v>109</v>
      </c>
      <c r="E349" s="4" t="s">
        <v>69</v>
      </c>
      <c r="F349" s="4"/>
      <c r="G349" s="87">
        <f t="shared" si="13"/>
        <v>3600000</v>
      </c>
      <c r="H349" s="87">
        <f t="shared" si="13"/>
        <v>2600000</v>
      </c>
      <c r="I349" s="52">
        <f t="shared" si="12"/>
        <v>-1000000</v>
      </c>
    </row>
    <row r="350" spans="1:9" ht="16.5" customHeight="1">
      <c r="A350" s="12" t="s">
        <v>251</v>
      </c>
      <c r="B350" s="50" t="s">
        <v>291</v>
      </c>
      <c r="C350" s="6" t="s">
        <v>152</v>
      </c>
      <c r="D350" s="5" t="s">
        <v>109</v>
      </c>
      <c r="E350" s="5" t="s">
        <v>69</v>
      </c>
      <c r="F350" s="5" t="s">
        <v>208</v>
      </c>
      <c r="G350" s="84">
        <v>3600000</v>
      </c>
      <c r="H350" s="84">
        <v>2600000</v>
      </c>
      <c r="I350" s="52">
        <f t="shared" si="12"/>
        <v>-1000000</v>
      </c>
    </row>
    <row r="351" spans="1:10" ht="39" customHeight="1">
      <c r="A351" s="75" t="s">
        <v>160</v>
      </c>
      <c r="B351" s="72" t="s">
        <v>291</v>
      </c>
      <c r="C351" s="133" t="s">
        <v>141</v>
      </c>
      <c r="D351" s="106"/>
      <c r="E351" s="106"/>
      <c r="F351" s="106"/>
      <c r="G351" s="126">
        <f>G352</f>
        <v>7258000</v>
      </c>
      <c r="H351" s="126">
        <f>H352</f>
        <v>7258000</v>
      </c>
      <c r="I351" s="52">
        <f t="shared" si="12"/>
        <v>0</v>
      </c>
      <c r="J351" s="15"/>
    </row>
    <row r="352" spans="1:9" ht="25.5">
      <c r="A352" s="46" t="s">
        <v>161</v>
      </c>
      <c r="B352" s="50" t="s">
        <v>291</v>
      </c>
      <c r="C352" s="94" t="s">
        <v>141</v>
      </c>
      <c r="D352" s="85" t="s">
        <v>109</v>
      </c>
      <c r="E352" s="85"/>
      <c r="F352" s="85"/>
      <c r="G352" s="82">
        <f>G357+G355+G353</f>
        <v>7258000</v>
      </c>
      <c r="H352" s="82">
        <f>H357+H355+H353</f>
        <v>7258000</v>
      </c>
      <c r="I352" s="52">
        <f t="shared" si="12"/>
        <v>0</v>
      </c>
    </row>
    <row r="353" spans="1:9" ht="25.5">
      <c r="A353" s="43" t="s">
        <v>146</v>
      </c>
      <c r="B353" s="50" t="s">
        <v>291</v>
      </c>
      <c r="C353" s="134" t="s">
        <v>141</v>
      </c>
      <c r="D353" s="134" t="s">
        <v>109</v>
      </c>
      <c r="E353" s="134" t="s">
        <v>71</v>
      </c>
      <c r="F353" s="81"/>
      <c r="G353" s="87">
        <f>G354</f>
        <v>1762000</v>
      </c>
      <c r="H353" s="87">
        <f>H354</f>
        <v>1762000</v>
      </c>
      <c r="I353" s="52">
        <f t="shared" si="12"/>
        <v>0</v>
      </c>
    </row>
    <row r="354" spans="1:10" ht="15.75" customHeight="1">
      <c r="A354" s="44" t="s">
        <v>209</v>
      </c>
      <c r="B354" s="50" t="s">
        <v>291</v>
      </c>
      <c r="C354" s="6" t="s">
        <v>141</v>
      </c>
      <c r="D354" s="83" t="s">
        <v>109</v>
      </c>
      <c r="E354" s="135" t="s">
        <v>71</v>
      </c>
      <c r="F354" s="83" t="s">
        <v>210</v>
      </c>
      <c r="G354" s="99">
        <v>1762000</v>
      </c>
      <c r="H354" s="99">
        <v>1762000</v>
      </c>
      <c r="I354" s="52">
        <f t="shared" si="12"/>
        <v>0</v>
      </c>
      <c r="J354" s="16"/>
    </row>
    <row r="355" spans="1:10" ht="19.5" customHeight="1">
      <c r="A355" s="43" t="s">
        <v>147</v>
      </c>
      <c r="B355" s="50" t="s">
        <v>291</v>
      </c>
      <c r="C355" s="134" t="s">
        <v>141</v>
      </c>
      <c r="D355" s="134" t="s">
        <v>109</v>
      </c>
      <c r="E355" s="134" t="s">
        <v>70</v>
      </c>
      <c r="F355" s="81"/>
      <c r="G355" s="87">
        <f>G356</f>
        <v>4000000</v>
      </c>
      <c r="H355" s="87">
        <f>H356</f>
        <v>4000000</v>
      </c>
      <c r="I355" s="52">
        <f t="shared" si="12"/>
        <v>0</v>
      </c>
      <c r="J355" s="16"/>
    </row>
    <row r="356" spans="1:9" ht="12.75">
      <c r="A356" s="57" t="s">
        <v>209</v>
      </c>
      <c r="B356" s="50" t="s">
        <v>291</v>
      </c>
      <c r="C356" s="6" t="s">
        <v>141</v>
      </c>
      <c r="D356" s="83" t="s">
        <v>109</v>
      </c>
      <c r="E356" s="135" t="s">
        <v>70</v>
      </c>
      <c r="F356" s="83" t="s">
        <v>210</v>
      </c>
      <c r="G356" s="120">
        <v>4000000</v>
      </c>
      <c r="H356" s="120">
        <v>4000000</v>
      </c>
      <c r="I356" s="52">
        <f t="shared" si="12"/>
        <v>0</v>
      </c>
    </row>
    <row r="357" spans="1:9" ht="38.25">
      <c r="A357" s="55" t="s">
        <v>283</v>
      </c>
      <c r="B357" s="56" t="s">
        <v>291</v>
      </c>
      <c r="C357" s="136" t="s">
        <v>141</v>
      </c>
      <c r="D357" s="136" t="s">
        <v>109</v>
      </c>
      <c r="E357" s="136" t="s">
        <v>294</v>
      </c>
      <c r="F357" s="137"/>
      <c r="G357" s="138">
        <f>G358</f>
        <v>1496000</v>
      </c>
      <c r="H357" s="138">
        <f>H358</f>
        <v>1496000</v>
      </c>
      <c r="I357" s="52">
        <f t="shared" si="12"/>
        <v>0</v>
      </c>
    </row>
    <row r="358" spans="1:9" ht="13.5" thickBot="1">
      <c r="A358" s="48" t="s">
        <v>209</v>
      </c>
      <c r="B358" s="50" t="s">
        <v>291</v>
      </c>
      <c r="C358" s="139" t="s">
        <v>141</v>
      </c>
      <c r="D358" s="140" t="s">
        <v>109</v>
      </c>
      <c r="E358" s="141" t="s">
        <v>294</v>
      </c>
      <c r="F358" s="140" t="s">
        <v>210</v>
      </c>
      <c r="G358" s="142">
        <v>1496000</v>
      </c>
      <c r="H358" s="142">
        <v>1496000</v>
      </c>
      <c r="I358" s="52">
        <f t="shared" si="12"/>
        <v>0</v>
      </c>
    </row>
    <row r="359" spans="1:9" ht="18.75" customHeight="1" thickBot="1">
      <c r="A359" s="76" t="s">
        <v>126</v>
      </c>
      <c r="B359" s="72" t="s">
        <v>291</v>
      </c>
      <c r="C359" s="143"/>
      <c r="D359" s="143"/>
      <c r="E359" s="143"/>
      <c r="F359" s="143"/>
      <c r="G359" s="144">
        <f>G10+G78+G82+G105+G130+G268+G298+G302+G333+G343+G347+G351</f>
        <v>401821776.00000006</v>
      </c>
      <c r="H359" s="144">
        <f>H10+H78+H82+H105+H130+H268+H298+H302+H333+H343+H347+H351</f>
        <v>446653993.99999994</v>
      </c>
      <c r="I359" s="52">
        <f t="shared" si="12"/>
        <v>44832217.99999988</v>
      </c>
    </row>
    <row r="361" ht="12.75">
      <c r="J361" s="62"/>
    </row>
    <row r="362" ht="12.75">
      <c r="J362" s="62"/>
    </row>
    <row r="363" spans="4:10" ht="12.75">
      <c r="D363" s="7" t="s">
        <v>166</v>
      </c>
      <c r="E363" s="7"/>
      <c r="F363" s="7"/>
      <c r="G363" s="8">
        <f>G11+G16+G21+G56+G60+G67+G76+G92+G103+G118+G120+G128+G135+G137+G171+G178+G204+G213+G225+G230+G233+G239+G242+G247+G255+G260+G263+G266+G272++G280+G282+G286+G288+G292+G294+G300+G304+G312+G314+G327+G335+G345+G349+G355+G357</f>
        <v>153938671.45999998</v>
      </c>
      <c r="H363" s="8">
        <f>H11+H16+H21+H56+H60+H67+H76+H92+H103+H118+H120+H128+H135+H137+H171+H178+H204+H213+H225+H230+H233+H239+H242+H247+H255+H260+H263+H266+H272++H280+H282+H286+H288+H292+H294+H300+H304+H312+H314+H327+H335+H345+H349+H355+H357</f>
        <v>163615221.6</v>
      </c>
      <c r="I363" s="8">
        <f>I11+I16+I21+I56+I60+I67+I76+I92+I103+I118+I120+I128+I135+I137+I171+I178+I204+I213+I225+I230+I233+I239+I242+I247+I255+I260+I263+I266+I272++I280+I282+I286+I288+I292+I294+I300+I304+I312+I314+I327+I335+I345+I349+I355+I357</f>
        <v>9676550.139999999</v>
      </c>
      <c r="J363" s="64"/>
    </row>
    <row r="364" spans="4:10" ht="12.75">
      <c r="D364" s="7" t="s">
        <v>106</v>
      </c>
      <c r="E364" s="7"/>
      <c r="F364" s="7"/>
      <c r="G364" s="7"/>
      <c r="H364" s="7"/>
      <c r="I364" s="7"/>
      <c r="J364" s="64"/>
    </row>
    <row r="365" spans="4:10" ht="12.75">
      <c r="D365" s="7" t="s">
        <v>167</v>
      </c>
      <c r="E365" s="7"/>
      <c r="F365" s="7"/>
      <c r="G365" s="8">
        <f>G133+G176</f>
        <v>16088000</v>
      </c>
      <c r="H365" s="8">
        <f>H133+H176</f>
        <v>16588000</v>
      </c>
      <c r="I365" s="8">
        <f>I133+I176</f>
        <v>499999.99999999953</v>
      </c>
      <c r="J365" s="64"/>
    </row>
    <row r="366" spans="4:10" ht="12.75">
      <c r="D366" s="7" t="s">
        <v>168</v>
      </c>
      <c r="E366" s="7"/>
      <c r="F366" s="7"/>
      <c r="G366" s="8">
        <f>G24+G29+G33+G78+G83+G87+G97+G99+G111+G113+G116+G123+G125+G148+G157+G160+G164+G166+G188+G191+G200+G208+G218+G221+G223+G228+G236+G276+G278+G296+G307+G309+G316+G320+G324+G329+G341+G353</f>
        <v>228752104.54</v>
      </c>
      <c r="H366" s="8">
        <f>H24+H29+H33+H78+H83+H87+H97+H99+H111+H113+H116+H123+H125+H148+H157+H160+H164+H166+H188+H191+H200+H208+H218+H221+H223+H228+H236+H276+H278+H296+H307+H309+H316+H320+H324+H329+H341+H353</f>
        <v>263407772.4</v>
      </c>
      <c r="I366" s="8">
        <f>I24+I29+I33+I78+I83+I87+I97+I99+I111+I113+I116+I123+I125+I148+I157+I160+I164+I166+I188+I191+I200+I208+I218+I221+I223+I228+I236+I276+I278+I296+I307+I309+I316+I320+I324+I329+I341+I353</f>
        <v>34655667.859999985</v>
      </c>
      <c r="J366" s="64">
        <f>I82+I106+I166+I164+I208+I220+I236+I302+I334</f>
        <v>32370777.45</v>
      </c>
    </row>
    <row r="367" spans="4:10" ht="12.75">
      <c r="D367" s="7" t="s">
        <v>3</v>
      </c>
      <c r="E367" s="70"/>
      <c r="F367" s="7"/>
      <c r="G367" s="8">
        <f>G107+G109</f>
        <v>900000</v>
      </c>
      <c r="H367" s="8">
        <f>H107+H109</f>
        <v>900000</v>
      </c>
      <c r="I367" s="8">
        <f>I107+I109</f>
        <v>0</v>
      </c>
      <c r="J367" s="64"/>
    </row>
    <row r="368" spans="4:10" ht="12.75">
      <c r="D368" s="7" t="s">
        <v>169</v>
      </c>
      <c r="E368" s="7"/>
      <c r="F368" s="19"/>
      <c r="G368" s="8">
        <f>G39+G41+G45+G47+G49+G52+G54+G89+G274</f>
        <v>2143000</v>
      </c>
      <c r="H368" s="8">
        <f>H39+H41+H45+H47+H49+H52+H54+H89+H274</f>
        <v>2143000</v>
      </c>
      <c r="I368" s="8">
        <f>I39+I41+I45+I47+I49+I52+I54+I89+I274</f>
        <v>0</v>
      </c>
      <c r="J368" s="64"/>
    </row>
    <row r="369" spans="4:10" ht="12.75">
      <c r="D369" s="7"/>
      <c r="E369" s="7"/>
      <c r="F369" s="7"/>
      <c r="G369" s="8">
        <f>G363+G364+G365+G366+G367+G368</f>
        <v>401821776</v>
      </c>
      <c r="H369" s="8">
        <f>H363+H364+H365+H366+H367+H368</f>
        <v>446653994</v>
      </c>
      <c r="I369" s="8">
        <f>I363+I364+I365+I366+I367+I368</f>
        <v>44832217.999999985</v>
      </c>
      <c r="J369" s="64"/>
    </row>
    <row r="370" ht="12.75">
      <c r="J370" s="63"/>
    </row>
    <row r="371" spans="7:10" ht="12.75">
      <c r="G371" s="10" t="s">
        <v>2</v>
      </c>
      <c r="I371" s="9">
        <f>H38+H78+H97+H99+H111+H113+H123+H125+H296+H341+H353+H355+H357</f>
        <v>63648922.4</v>
      </c>
      <c r="J371" s="9"/>
    </row>
    <row r="372" ht="12.75">
      <c r="J372"/>
    </row>
  </sheetData>
  <sheetProtection/>
  <mergeCells count="10">
    <mergeCell ref="I3:I8"/>
    <mergeCell ref="H3:H8"/>
    <mergeCell ref="A1:G1"/>
    <mergeCell ref="F3:F8"/>
    <mergeCell ref="G3:G8"/>
    <mergeCell ref="A3:A8"/>
    <mergeCell ref="B3:B8"/>
    <mergeCell ref="C3:C8"/>
    <mergeCell ref="D3:D8"/>
    <mergeCell ref="E3:E8"/>
  </mergeCells>
  <printOptions/>
  <pageMargins left="0.17" right="0.17" top="0.22" bottom="0.17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Mariya Alexandrovna</cp:lastModifiedBy>
  <cp:lastPrinted>2017-09-29T13:32:55Z</cp:lastPrinted>
  <dcterms:created xsi:type="dcterms:W3CDTF">2004-09-08T10:28:32Z</dcterms:created>
  <dcterms:modified xsi:type="dcterms:W3CDTF">2017-10-06T05:49:12Z</dcterms:modified>
  <cp:category/>
  <cp:version/>
  <cp:contentType/>
  <cp:contentStatus/>
</cp:coreProperties>
</file>