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долговая книга район" sheetId="1" r:id="rId1"/>
    <sheet name="долговая книга поселения" sheetId="2" r:id="rId2"/>
    <sheet name="График возврата ком. банкам" sheetId="3" r:id="rId3"/>
  </sheets>
  <definedNames>
    <definedName name="_xlnm.Print_Titles" localSheetId="0">'долговая книга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<sst xmlns="http://schemas.openxmlformats.org/spreadsheetml/2006/main" count="166" uniqueCount="85">
  <si>
    <t>Наименование кредитора (принципала)</t>
  </si>
  <si>
    <t>Остаток долгового обязательства на начало отчетного периода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</si>
  <si>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</si>
  <si>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</si>
  <si>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</si>
  <si>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Объем долгового обязательства по договору</t>
  </si>
  <si>
    <t>Срок погашения долгового обязательства</t>
  </si>
  <si>
    <t>Форма обеспечения обязательства, № и дата договора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</si>
  <si>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</si>
  <si>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</si>
  <si>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Всего муниципальный долг на конец отчетного периода</t>
  </si>
  <si>
    <t>Остаток долга по % на начало отчетного периода</t>
  </si>
  <si>
    <t>Начислено % с начала отчетного периода</t>
  </si>
  <si>
    <t>Погашено % с начала отчетного периода</t>
  </si>
  <si>
    <t>Остаток долга по % на конец отчетного периода</t>
  </si>
  <si>
    <t>Остаток долговых обязательств на конец отчетного периода</t>
  </si>
  <si>
    <t>итого по разделу</t>
  </si>
  <si>
    <t xml:space="preserve">            Всего муниципальный долг</t>
  </si>
  <si>
    <t>Долговая книга Суоярвского муниципального района</t>
  </si>
  <si>
    <t>% ставка</t>
  </si>
  <si>
    <t>исполнитель: Э.А.Непряхина  тел. 8 (814 57) 5-14-83</t>
  </si>
  <si>
    <t>Утверждена Постановлением Главы администрации</t>
  </si>
  <si>
    <t>муниципального образования "Суоярвский район"</t>
  </si>
  <si>
    <t>№ 133-А от 11 апреля 2008 года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</si>
  <si>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</si>
  <si>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</si>
  <si>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</si>
  <si>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</si>
  <si>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Бюджетный кредит</t>
  </si>
  <si>
    <t>Дотация на выравнивание бюджетной обеспеченности</t>
  </si>
  <si>
    <t>Начислено пени с начала отчетного периода</t>
  </si>
  <si>
    <t>Погашено пени с начала отчетного периода</t>
  </si>
  <si>
    <t>Остаток долга по пеням на конец отчетного периода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</si>
  <si>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</si>
  <si>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</si>
  <si>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Договор № 16-1 от 26.01.2012 года</t>
  </si>
  <si>
    <t>Утверждена Постановлением Администрации</t>
  </si>
  <si>
    <t>Суоярвского городского поселения</t>
  </si>
  <si>
    <t>№ 7 от 21.01.2012 года</t>
  </si>
  <si>
    <t>Договор  от 9.12.2011 года</t>
  </si>
  <si>
    <t>Договор  от 1.02.2012 года</t>
  </si>
  <si>
    <t>2/3 действующей ставки рефинансирования ЦБ РФ</t>
  </si>
  <si>
    <t>Долговая книга Суоярвского городского поселения</t>
  </si>
  <si>
    <t>Министерство финансов Республики Карелия</t>
  </si>
  <si>
    <t>Администрация муниципального образования "Суоярвский район"</t>
  </si>
  <si>
    <t>Остаток долга по пеням на начало отчетного периода</t>
  </si>
  <si>
    <t>Глава администрации Суоярвского городского поселения Р.В.Петров</t>
  </si>
  <si>
    <t>Глава администрации муниципального образования "Суоярвский район"  Г.Г.Данько</t>
  </si>
  <si>
    <t>исполнитель:    Л.А.Окрукова        тел. 8 (814 57) 5-18-61</t>
  </si>
  <si>
    <t>1/3 действующей ставки рефинансирования ЦБ РФ</t>
  </si>
  <si>
    <t>Договор № 16-2/14 от 25.07.2014 года</t>
  </si>
  <si>
    <t>Договор № 16-3/14 от 1.09.2014 года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</si>
  <si>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</si>
  <si>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 xml:space="preserve">Начальник финансового отдела администрации  Л.А.Окрукова   </t>
  </si>
  <si>
    <t>Начальник финансового управления администрации    А.Г.Кракулева</t>
  </si>
  <si>
    <t>Договор № 16-1/15 от 29.05.2015 года</t>
  </si>
  <si>
    <t>Договор № 16-2/15 от 26.06.2015 года</t>
  </si>
  <si>
    <t>Договор № 16-4/14 от 18.12.2014 года</t>
  </si>
  <si>
    <t>Договор №16-4/14 от 25.12.2014 года</t>
  </si>
  <si>
    <t>Кредит</t>
  </si>
  <si>
    <t>Акционерное общество Банк "Возрождение"</t>
  </si>
  <si>
    <t>Договор № 039-026-К-2015 от 8.07.2015</t>
  </si>
  <si>
    <t>Договор № 16-3/15 от 9.10.2015 года</t>
  </si>
  <si>
    <t>ПАО "Совкомбанк"</t>
  </si>
  <si>
    <t>Договор № 7/15-ЭА/0106300011115000013-0261284-02 от 2.11.2015</t>
  </si>
  <si>
    <t>18,316 % годовых</t>
  </si>
  <si>
    <t>15,8015 %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</si>
  <si>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</si>
  <si>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</si>
  <si>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</si>
  <si>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Долг на 1.01.2016</t>
  </si>
  <si>
    <t>Долг на 1.01.2017 года</t>
  </si>
  <si>
    <t>№ 039-026-К-2015 от 8.07.2015 (КК)</t>
  </si>
  <si>
    <t>Сумма по договору</t>
  </si>
  <si>
    <r>
      <t xml:space="preserve">Срок погашения по договору </t>
    </r>
    <r>
      <rPr>
        <b/>
        <u val="single"/>
        <sz val="10"/>
        <rFont val="Arial Cyr"/>
        <family val="0"/>
      </rPr>
      <t>7 июля 2016 года</t>
    </r>
  </si>
  <si>
    <t>Договор с ПАО Банк "Возрождение"</t>
  </si>
  <si>
    <t>График погашения задолженности перед кредитными организациями в 2016 году</t>
  </si>
  <si>
    <t>Начальник финансового управления  Кракулева А.Г.</t>
  </si>
  <si>
    <t>исполнитель: Непряхина Э.А.</t>
  </si>
  <si>
    <t>тел. (8 814 57) 5-14-83</t>
  </si>
  <si>
    <t>Муниципальный контракт № 007-мк/16 от 15.03.2016 года</t>
  </si>
  <si>
    <t>по состоянию на 1 июня 2016 года</t>
  </si>
  <si>
    <t>Договор № 16-1/16 от 25.05.2016 года</t>
  </si>
  <si>
    <t>г.Суоярви 1 июня 2016 года</t>
  </si>
  <si>
    <t>г.Суоярви 6 июня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</si>
</sst>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b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  <font>
      <b/>
      <sz val="10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3" fillId="0" borderId="10" xfId="0" applyNumberFormat="1" applyFont="1" applyBorder="1" applyAlignment="1">
      <alignment wrapText="1"/>
    </xf>
    <xf numFmtId="4" fontId="43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AB48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9.125" style="1" customWidth="1"/>
    <col min="2" max="2" width="18.375" style="1" customWidth="1"/>
    <col min="3" max="3" width="18.625" style="1" customWidth="1"/>
    <col min="4" max="5" width="13.75390625" style="1" customWidth="1"/>
    <col min="6" max="6" width="14.625" style="1" customWidth="1"/>
    <col min="7" max="7" width="16.00390625" style="1" customWidth="1"/>
    <col min="8" max="8" width="13.125" style="1" customWidth="1"/>
    <col min="9" max="9" width="13.625" style="1" customWidth="1"/>
    <col min="10" max="10" width="13.875" style="1" customWidth="1"/>
    <col min="11" max="11" width="16.875" style="1" customWidth="1"/>
    <col min="12" max="12" width="10.125" style="1" customWidth="1"/>
    <col min="13" max="13" width="13.25390625" style="1" customWidth="1"/>
    <col min="14" max="14" width="14.625" style="1" customWidth="1"/>
    <col min="15" max="15" width="10.25390625" style="1" customWidth="1"/>
    <col min="16" max="16" width="12.125" style="1" customWidth="1"/>
    <col min="17" max="17" width="10.75390625" style="1" customWidth="1"/>
    <col min="18" max="18" width="14.25390625" style="1" customWidth="1"/>
    <col min="19" max="19" width="9.75390625" style="1" customWidth="1"/>
    <col min="20" max="20" width="15.00390625" style="1" customWidth="1"/>
    <col min="21" max="16384" width="9.125" style="1" customWidth="1"/>
  </cols>
  <sheetData>
    <row r="1" spans="14:20" ht="12.75">
      <c r="N1" s="31" t="s">
        <v>21</v>
      </c>
      <c r="O1" s="31"/>
      <c r="P1" s="31"/>
      <c r="Q1" s="31"/>
      <c r="R1" s="31"/>
      <c r="S1" s="31"/>
      <c r="T1" s="31"/>
    </row>
    <row r="2" spans="14:20" ht="12.75">
      <c r="N2" s="31" t="s">
        <v>22</v>
      </c>
      <c r="O2" s="31"/>
      <c r="P2" s="31"/>
      <c r="Q2" s="31"/>
      <c r="R2" s="31"/>
      <c r="S2" s="31"/>
      <c r="T2" s="31"/>
    </row>
    <row r="3" spans="14:20" ht="12.75">
      <c r="N3" s="31" t="s">
        <v>23</v>
      </c>
      <c r="O3" s="31"/>
      <c r="P3" s="31"/>
      <c r="Q3" s="31"/>
      <c r="R3" s="31"/>
      <c r="S3" s="31"/>
      <c r="T3" s="31"/>
    </row>
    <row r="4" spans="1:20" ht="18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8">
      <c r="A5" s="36" t="s">
        <v>81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8" spans="1:28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12</v>
      </c>
      <c r="O8" s="4" t="s">
        <v>30</v>
      </c>
      <c r="P8" s="4" t="s">
        <v>13</v>
      </c>
      <c r="Q8" s="4" t="s">
        <v>31</v>
      </c>
      <c r="R8" s="4" t="s">
        <v>14</v>
      </c>
      <c r="S8" s="4" t="s">
        <v>32</v>
      </c>
      <c r="T8" s="4" t="s">
        <v>15</v>
      </c>
      <c r="U8" s="6"/>
      <c r="V8" s="6"/>
      <c r="W8" s="6"/>
      <c r="X8" s="6"/>
      <c r="Y8" s="6"/>
      <c r="Z8" s="6"/>
      <c r="AA8" s="6"/>
      <c r="AB8" s="6"/>
    </row>
    <row r="9" spans="1:20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/>
      <c r="P9" s="3">
        <v>15</v>
      </c>
      <c r="Q9" s="3"/>
      <c r="R9" s="3">
        <v>16</v>
      </c>
      <c r="S9" s="3"/>
      <c r="T9" s="3">
        <v>17</v>
      </c>
    </row>
    <row r="10" spans="1:20" ht="24" customHeight="1">
      <c r="A10" s="35" t="s">
        <v>24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2.75">
      <c r="A13" s="32" t="s">
        <v>16</v>
      </c>
      <c r="B13" s="33"/>
      <c r="C13" s="3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4" customHeight="1">
      <c r="A14" s="35" t="s">
        <v>25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89.25">
      <c r="A15" s="3">
        <v>1</v>
      </c>
      <c r="B15" s="7" t="s">
        <v>28</v>
      </c>
      <c r="C15" s="4" t="s">
        <v>35</v>
      </c>
      <c r="D15" s="4" t="s">
        <v>43</v>
      </c>
      <c r="E15" s="8">
        <v>20000000</v>
      </c>
      <c r="F15" s="9">
        <v>42729</v>
      </c>
      <c r="G15" s="4" t="s">
        <v>29</v>
      </c>
      <c r="H15" s="8">
        <v>12549000</v>
      </c>
      <c r="I15" s="8"/>
      <c r="J15" s="8"/>
      <c r="K15" s="10">
        <f aca="true" t="shared" si="0" ref="K15:K25">SUM(H15+I15-J15)</f>
        <v>12549000</v>
      </c>
      <c r="L15" s="4" t="s">
        <v>33</v>
      </c>
      <c r="M15" s="8">
        <v>44240.79</v>
      </c>
      <c r="N15" s="8">
        <v>191093.97</v>
      </c>
      <c r="O15" s="8"/>
      <c r="P15" s="8">
        <v>196361.65</v>
      </c>
      <c r="Q15" s="8"/>
      <c r="R15" s="8">
        <f aca="true" t="shared" si="1" ref="R15:R25">SUM(M15+N15-P15)</f>
        <v>38973.110000000015</v>
      </c>
      <c r="S15" s="8">
        <f aca="true" t="shared" si="2" ref="S15:S25">SUM(O15-Q15)</f>
        <v>0</v>
      </c>
      <c r="T15" s="8">
        <f aca="true" t="shared" si="3" ref="T15:T25">SUM(K15+R15+S15)</f>
        <v>12587973.11</v>
      </c>
    </row>
    <row r="16" spans="1:20" ht="89.25">
      <c r="A16" s="3">
        <v>2</v>
      </c>
      <c r="B16" s="7" t="s">
        <v>28</v>
      </c>
      <c r="C16" s="4" t="s">
        <v>50</v>
      </c>
      <c r="D16" s="4" t="s">
        <v>43</v>
      </c>
      <c r="E16" s="8">
        <v>5000000</v>
      </c>
      <c r="F16" s="9">
        <v>42880</v>
      </c>
      <c r="G16" s="4" t="s">
        <v>29</v>
      </c>
      <c r="H16" s="8">
        <v>5000000</v>
      </c>
      <c r="I16" s="8"/>
      <c r="J16" s="8">
        <v>1500000</v>
      </c>
      <c r="K16" s="10">
        <f t="shared" si="0"/>
        <v>3500000</v>
      </c>
      <c r="L16" s="4" t="s">
        <v>49</v>
      </c>
      <c r="M16" s="8">
        <v>11678.08</v>
      </c>
      <c r="N16" s="8">
        <v>64598.03</v>
      </c>
      <c r="O16" s="8"/>
      <c r="P16" s="8">
        <v>64714.98</v>
      </c>
      <c r="Q16" s="8"/>
      <c r="R16" s="8">
        <f t="shared" si="1"/>
        <v>11561.129999999997</v>
      </c>
      <c r="S16" s="8">
        <f t="shared" si="2"/>
        <v>0</v>
      </c>
      <c r="T16" s="8">
        <f t="shared" si="3"/>
        <v>3511561.13</v>
      </c>
    </row>
    <row r="17" spans="1:20" ht="89.25">
      <c r="A17" s="3">
        <v>3</v>
      </c>
      <c r="B17" s="7" t="s">
        <v>28</v>
      </c>
      <c r="C17" s="4" t="s">
        <v>51</v>
      </c>
      <c r="D17" s="4" t="s">
        <v>43</v>
      </c>
      <c r="E17" s="8">
        <v>5000000</v>
      </c>
      <c r="F17" s="9">
        <v>42936</v>
      </c>
      <c r="G17" s="4" t="s">
        <v>29</v>
      </c>
      <c r="H17" s="8">
        <v>5000000</v>
      </c>
      <c r="I17" s="8"/>
      <c r="J17" s="8">
        <v>900000</v>
      </c>
      <c r="K17" s="10">
        <f t="shared" si="0"/>
        <v>4100000</v>
      </c>
      <c r="L17" s="4" t="s">
        <v>49</v>
      </c>
      <c r="M17" s="8">
        <v>11678.08</v>
      </c>
      <c r="N17" s="8">
        <v>71690.99</v>
      </c>
      <c r="O17" s="8"/>
      <c r="P17" s="8">
        <v>70094.81</v>
      </c>
      <c r="Q17" s="8"/>
      <c r="R17" s="8">
        <f t="shared" si="1"/>
        <v>13274.26000000001</v>
      </c>
      <c r="S17" s="8">
        <f t="shared" si="2"/>
        <v>0</v>
      </c>
      <c r="T17" s="8">
        <f t="shared" si="3"/>
        <v>4113274.26</v>
      </c>
    </row>
    <row r="18" spans="1:20" ht="140.25">
      <c r="A18" s="3">
        <v>4</v>
      </c>
      <c r="B18" s="7" t="s">
        <v>28</v>
      </c>
      <c r="C18" s="4" t="s">
        <v>57</v>
      </c>
      <c r="D18" s="4" t="s">
        <v>43</v>
      </c>
      <c r="E18" s="8">
        <v>14138000</v>
      </c>
      <c r="F18" s="9">
        <v>43084</v>
      </c>
      <c r="G18" s="4" t="s">
        <v>52</v>
      </c>
      <c r="H18" s="8">
        <v>11798000</v>
      </c>
      <c r="I18" s="8"/>
      <c r="J18" s="8"/>
      <c r="K18" s="10">
        <f t="shared" si="0"/>
        <v>11798000</v>
      </c>
      <c r="L18" s="4" t="s">
        <v>49</v>
      </c>
      <c r="M18" s="8">
        <v>27775.98</v>
      </c>
      <c r="N18" s="8">
        <v>179657.87</v>
      </c>
      <c r="O18" s="8"/>
      <c r="P18" s="8">
        <v>170793.1</v>
      </c>
      <c r="Q18" s="8"/>
      <c r="R18" s="8">
        <f t="shared" si="1"/>
        <v>36640.75</v>
      </c>
      <c r="S18" s="8">
        <f t="shared" si="2"/>
        <v>0</v>
      </c>
      <c r="T18" s="8">
        <f t="shared" si="3"/>
        <v>11834640.75</v>
      </c>
    </row>
    <row r="19" spans="1:20" ht="140.25">
      <c r="A19" s="3">
        <v>5</v>
      </c>
      <c r="B19" s="7" t="s">
        <v>28</v>
      </c>
      <c r="C19" s="4" t="s">
        <v>58</v>
      </c>
      <c r="D19" s="4" t="s">
        <v>43</v>
      </c>
      <c r="E19" s="8">
        <v>3600000</v>
      </c>
      <c r="F19" s="9">
        <v>43064</v>
      </c>
      <c r="G19" s="4" t="s">
        <v>52</v>
      </c>
      <c r="H19" s="8">
        <v>3600000</v>
      </c>
      <c r="I19" s="8"/>
      <c r="J19" s="8">
        <v>785000</v>
      </c>
      <c r="K19" s="10">
        <f>SUM(H19+I19-J19)</f>
        <v>2815000</v>
      </c>
      <c r="L19" s="4" t="s">
        <v>49</v>
      </c>
      <c r="M19" s="8">
        <v>8408.22</v>
      </c>
      <c r="N19" s="8">
        <v>49110.63</v>
      </c>
      <c r="O19" s="8"/>
      <c r="P19" s="8">
        <v>48414.62</v>
      </c>
      <c r="Q19" s="8"/>
      <c r="R19" s="8">
        <f>SUM(M19+N19-P19)</f>
        <v>9104.229999999996</v>
      </c>
      <c r="S19" s="8">
        <f>SUM(O19-Q19)</f>
        <v>0</v>
      </c>
      <c r="T19" s="8">
        <f>SUM(K19+R19+S19)</f>
        <v>2824104.23</v>
      </c>
    </row>
    <row r="20" spans="1:20" ht="89.25">
      <c r="A20" s="3">
        <v>6</v>
      </c>
      <c r="B20" s="7" t="s">
        <v>28</v>
      </c>
      <c r="C20" s="4" t="s">
        <v>55</v>
      </c>
      <c r="D20" s="4" t="s">
        <v>43</v>
      </c>
      <c r="E20" s="8">
        <v>4300000</v>
      </c>
      <c r="F20" s="9">
        <v>43245</v>
      </c>
      <c r="G20" s="4" t="s">
        <v>34</v>
      </c>
      <c r="H20" s="8">
        <v>4300000</v>
      </c>
      <c r="I20" s="8"/>
      <c r="J20" s="8"/>
      <c r="K20" s="10">
        <f>SUM(H20+I20-J20)</f>
        <v>4300000</v>
      </c>
      <c r="L20" s="4" t="s">
        <v>49</v>
      </c>
      <c r="M20" s="8">
        <v>10043.15</v>
      </c>
      <c r="N20" s="8">
        <v>65439.64</v>
      </c>
      <c r="O20" s="8"/>
      <c r="P20" s="8">
        <v>62208.39</v>
      </c>
      <c r="Q20" s="8"/>
      <c r="R20" s="8">
        <f>SUM(M20+N20-P20)</f>
        <v>13274.399999999994</v>
      </c>
      <c r="S20" s="8">
        <f>SUM(O20-Q20)</f>
        <v>0</v>
      </c>
      <c r="T20" s="8">
        <f>SUM(K20+R20+S20)</f>
        <v>4313274.4</v>
      </c>
    </row>
    <row r="21" spans="1:20" ht="89.25">
      <c r="A21" s="3">
        <v>7</v>
      </c>
      <c r="B21" s="7" t="s">
        <v>28</v>
      </c>
      <c r="C21" s="4" t="s">
        <v>56</v>
      </c>
      <c r="D21" s="4" t="s">
        <v>43</v>
      </c>
      <c r="E21" s="8">
        <v>5000000</v>
      </c>
      <c r="F21" s="9">
        <v>43245</v>
      </c>
      <c r="G21" s="4" t="s">
        <v>34</v>
      </c>
      <c r="H21" s="8">
        <v>5000000</v>
      </c>
      <c r="I21" s="8"/>
      <c r="J21" s="8"/>
      <c r="K21" s="10">
        <f>SUM(H21+I21-J21)</f>
        <v>5000000</v>
      </c>
      <c r="L21" s="4" t="s">
        <v>49</v>
      </c>
      <c r="M21" s="8">
        <v>11678.08</v>
      </c>
      <c r="N21" s="8">
        <v>76139.11</v>
      </c>
      <c r="O21" s="8"/>
      <c r="P21" s="8">
        <v>72288.82</v>
      </c>
      <c r="Q21" s="8"/>
      <c r="R21" s="8">
        <f>SUM(M21+N21-P21)</f>
        <v>15528.369999999995</v>
      </c>
      <c r="S21" s="8">
        <f>SUM(O21-Q21)</f>
        <v>0</v>
      </c>
      <c r="T21" s="8">
        <f>SUM(K21+R21+S21)</f>
        <v>5015528.37</v>
      </c>
    </row>
    <row r="22" spans="1:20" ht="89.25">
      <c r="A22" s="3">
        <v>8</v>
      </c>
      <c r="B22" s="7" t="s">
        <v>28</v>
      </c>
      <c r="C22" s="4" t="s">
        <v>62</v>
      </c>
      <c r="D22" s="4" t="s">
        <v>43</v>
      </c>
      <c r="E22" s="8">
        <v>2500000</v>
      </c>
      <c r="F22" s="9">
        <v>42363</v>
      </c>
      <c r="G22" s="4" t="s">
        <v>34</v>
      </c>
      <c r="H22" s="8"/>
      <c r="I22" s="8"/>
      <c r="J22" s="8"/>
      <c r="K22" s="10">
        <f t="shared" si="0"/>
        <v>0</v>
      </c>
      <c r="L22" s="4" t="s">
        <v>49</v>
      </c>
      <c r="M22" s="8">
        <v>4249.32</v>
      </c>
      <c r="N22" s="8"/>
      <c r="O22" s="8"/>
      <c r="P22" s="8">
        <v>4249.32</v>
      </c>
      <c r="Q22" s="8"/>
      <c r="R22" s="8">
        <f t="shared" si="1"/>
        <v>0</v>
      </c>
      <c r="S22" s="8">
        <f t="shared" si="2"/>
        <v>0</v>
      </c>
      <c r="T22" s="8">
        <f t="shared" si="3"/>
        <v>0</v>
      </c>
    </row>
    <row r="23" spans="1:20" ht="89.25">
      <c r="A23" s="3">
        <v>9</v>
      </c>
      <c r="B23" s="7" t="s">
        <v>28</v>
      </c>
      <c r="C23" s="4" t="s">
        <v>67</v>
      </c>
      <c r="D23" s="4" t="s">
        <v>43</v>
      </c>
      <c r="E23" s="8">
        <v>3000000</v>
      </c>
      <c r="F23" s="9">
        <v>43429</v>
      </c>
      <c r="G23" s="4" t="s">
        <v>69</v>
      </c>
      <c r="H23" s="8">
        <v>3000000</v>
      </c>
      <c r="I23" s="8"/>
      <c r="J23" s="8"/>
      <c r="K23" s="10">
        <f>SUM(H23+I23-J23)</f>
        <v>3000000</v>
      </c>
      <c r="L23" s="4" t="s">
        <v>49</v>
      </c>
      <c r="M23" s="8">
        <v>3164.38</v>
      </c>
      <c r="N23" s="8">
        <v>45683.47</v>
      </c>
      <c r="O23" s="8"/>
      <c r="P23" s="8">
        <v>39530.83</v>
      </c>
      <c r="Q23" s="8"/>
      <c r="R23" s="8">
        <f>SUM(M23+N23-P23)</f>
        <v>9317.019999999997</v>
      </c>
      <c r="S23" s="8">
        <f>SUM(O23-Q23)</f>
        <v>0</v>
      </c>
      <c r="T23" s="8">
        <f>SUM(K23+R23+S23)</f>
        <v>3009317.02</v>
      </c>
    </row>
    <row r="24" spans="1:20" ht="89.25">
      <c r="A24" s="3">
        <v>10</v>
      </c>
      <c r="B24" s="7" t="s">
        <v>28</v>
      </c>
      <c r="C24" s="4" t="s">
        <v>68</v>
      </c>
      <c r="D24" s="4" t="s">
        <v>43</v>
      </c>
      <c r="E24" s="8">
        <v>3500000</v>
      </c>
      <c r="F24" s="9">
        <v>43457</v>
      </c>
      <c r="G24" s="4" t="s">
        <v>69</v>
      </c>
      <c r="H24" s="8">
        <v>3500000</v>
      </c>
      <c r="I24" s="8"/>
      <c r="J24" s="8"/>
      <c r="K24" s="10">
        <f>SUM(H24+I24-J24)</f>
        <v>3500000</v>
      </c>
      <c r="L24" s="4" t="s">
        <v>49</v>
      </c>
      <c r="M24" s="8">
        <v>1845.89</v>
      </c>
      <c r="N24" s="8">
        <v>53297.38</v>
      </c>
      <c r="O24" s="8"/>
      <c r="P24" s="8">
        <v>44273.41</v>
      </c>
      <c r="Q24" s="8"/>
      <c r="R24" s="8">
        <f>SUM(M24+N24-P24)</f>
        <v>10869.859999999993</v>
      </c>
      <c r="S24" s="8">
        <f>SUM(O24-Q24)</f>
        <v>0</v>
      </c>
      <c r="T24" s="8">
        <f>SUM(K24+R24+S24)</f>
        <v>3510869.86</v>
      </c>
    </row>
    <row r="25" spans="1:20" ht="89.25">
      <c r="A25" s="3">
        <v>10</v>
      </c>
      <c r="B25" s="7" t="s">
        <v>28</v>
      </c>
      <c r="C25" s="4" t="s">
        <v>82</v>
      </c>
      <c r="D25" s="4" t="s">
        <v>43</v>
      </c>
      <c r="E25" s="8">
        <v>11000000</v>
      </c>
      <c r="F25" s="9">
        <v>43604</v>
      </c>
      <c r="G25" s="4" t="s">
        <v>69</v>
      </c>
      <c r="H25" s="8"/>
      <c r="I25" s="8">
        <v>11000000</v>
      </c>
      <c r="J25" s="8"/>
      <c r="K25" s="10">
        <f t="shared" si="0"/>
        <v>11000000</v>
      </c>
      <c r="L25" s="4" t="s">
        <v>49</v>
      </c>
      <c r="M25" s="8"/>
      <c r="N25" s="8">
        <v>5510.07</v>
      </c>
      <c r="O25" s="8"/>
      <c r="P25" s="8"/>
      <c r="Q25" s="8"/>
      <c r="R25" s="8">
        <f t="shared" si="1"/>
        <v>5510.07</v>
      </c>
      <c r="S25" s="8">
        <f t="shared" si="2"/>
        <v>0</v>
      </c>
      <c r="T25" s="8">
        <f t="shared" si="3"/>
        <v>11005510.07</v>
      </c>
    </row>
    <row r="26" spans="1:20" s="12" customFormat="1" ht="25.5" customHeight="1">
      <c r="A26" s="32" t="s">
        <v>16</v>
      </c>
      <c r="B26" s="33"/>
      <c r="C26" s="34"/>
      <c r="D26" s="11"/>
      <c r="E26" s="10">
        <f>SUM(E15:E25)</f>
        <v>77038000</v>
      </c>
      <c r="F26" s="11"/>
      <c r="G26" s="11"/>
      <c r="H26" s="10">
        <f>SUM(H15:H25)</f>
        <v>53747000</v>
      </c>
      <c r="I26" s="10">
        <f>SUM(I15:I25)</f>
        <v>11000000</v>
      </c>
      <c r="J26" s="10">
        <f>SUM(J15:J22)</f>
        <v>3185000</v>
      </c>
      <c r="K26" s="10">
        <f>SUM(K15:K25)</f>
        <v>61562000</v>
      </c>
      <c r="L26" s="10"/>
      <c r="M26" s="10">
        <f aca="true" t="shared" si="4" ref="M26:T26">SUM(M15:M25)</f>
        <v>134761.97</v>
      </c>
      <c r="N26" s="10">
        <f t="shared" si="4"/>
        <v>802221.1599999999</v>
      </c>
      <c r="O26" s="10">
        <f t="shared" si="4"/>
        <v>0</v>
      </c>
      <c r="P26" s="10">
        <f t="shared" si="4"/>
        <v>772929.93</v>
      </c>
      <c r="Q26" s="10">
        <f t="shared" si="4"/>
        <v>0</v>
      </c>
      <c r="R26" s="10">
        <f t="shared" si="4"/>
        <v>164053.19999999998</v>
      </c>
      <c r="S26" s="10">
        <f t="shared" si="4"/>
        <v>0</v>
      </c>
      <c r="T26" s="10">
        <f t="shared" si="4"/>
        <v>61726053.199999996</v>
      </c>
    </row>
    <row r="27" spans="1:20" ht="24" customHeight="1">
      <c r="A27" s="35" t="s">
        <v>26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89.25">
      <c r="A28" s="3">
        <v>1</v>
      </c>
      <c r="B28" s="7" t="s">
        <v>59</v>
      </c>
      <c r="C28" s="13" t="s">
        <v>61</v>
      </c>
      <c r="D28" s="4" t="s">
        <v>60</v>
      </c>
      <c r="E28" s="8">
        <v>5000000</v>
      </c>
      <c r="F28" s="9">
        <v>42558</v>
      </c>
      <c r="G28" s="4" t="s">
        <v>34</v>
      </c>
      <c r="H28" s="8">
        <v>5000000</v>
      </c>
      <c r="I28" s="8"/>
      <c r="J28" s="8"/>
      <c r="K28" s="15">
        <f>SUM(H28+I28-J28)</f>
        <v>5000000</v>
      </c>
      <c r="L28" s="14" t="s">
        <v>66</v>
      </c>
      <c r="M28" s="8">
        <v>2102.26</v>
      </c>
      <c r="N28" s="8">
        <v>328118.58</v>
      </c>
      <c r="O28" s="8"/>
      <c r="P28" s="8">
        <v>263301.92</v>
      </c>
      <c r="Q28" s="8"/>
      <c r="R28" s="10">
        <f>SUM(M28+N28-P28)</f>
        <v>66918.92000000004</v>
      </c>
      <c r="S28" s="10"/>
      <c r="T28" s="15">
        <f>SUM(K28+R28)</f>
        <v>5066918.92</v>
      </c>
    </row>
    <row r="29" spans="1:20" ht="89.25">
      <c r="A29" s="3">
        <v>2</v>
      </c>
      <c r="B29" s="7" t="s">
        <v>59</v>
      </c>
      <c r="C29" s="13" t="s">
        <v>64</v>
      </c>
      <c r="D29" s="4" t="s">
        <v>63</v>
      </c>
      <c r="E29" s="8">
        <v>5000000</v>
      </c>
      <c r="F29" s="9">
        <v>43406</v>
      </c>
      <c r="G29" s="4" t="s">
        <v>34</v>
      </c>
      <c r="H29" s="8">
        <v>5000000</v>
      </c>
      <c r="I29" s="8"/>
      <c r="J29" s="8"/>
      <c r="K29" s="15">
        <f>SUM(H29+I29-J29)</f>
        <v>5000000</v>
      </c>
      <c r="L29" s="14" t="s">
        <v>65</v>
      </c>
      <c r="M29" s="8">
        <v>12780.27</v>
      </c>
      <c r="N29" s="8">
        <v>380332.24</v>
      </c>
      <c r="O29" s="8"/>
      <c r="P29" s="8">
        <v>315544.75</v>
      </c>
      <c r="Q29" s="8"/>
      <c r="R29" s="10">
        <f>SUM(M29+N29-P29)</f>
        <v>77567.76000000001</v>
      </c>
      <c r="S29" s="10"/>
      <c r="T29" s="15">
        <f>SUM(K29+R29)</f>
        <v>5077567.76</v>
      </c>
    </row>
    <row r="30" spans="1:20" ht="21" customHeight="1">
      <c r="A30" s="32" t="s">
        <v>16</v>
      </c>
      <c r="B30" s="33"/>
      <c r="C30" s="34"/>
      <c r="D30" s="7"/>
      <c r="E30" s="10">
        <f>SUM(E28:E29)</f>
        <v>10000000</v>
      </c>
      <c r="F30" s="10"/>
      <c r="G30" s="10"/>
      <c r="H30" s="10">
        <f aca="true" t="shared" si="5" ref="H30:T30">SUM(H28:H29)</f>
        <v>10000000</v>
      </c>
      <c r="I30" s="10">
        <f t="shared" si="5"/>
        <v>0</v>
      </c>
      <c r="J30" s="10">
        <f t="shared" si="5"/>
        <v>0</v>
      </c>
      <c r="K30" s="10">
        <f t="shared" si="5"/>
        <v>10000000</v>
      </c>
      <c r="L30" s="10"/>
      <c r="M30" s="10">
        <f t="shared" si="5"/>
        <v>14882.53</v>
      </c>
      <c r="N30" s="10">
        <f t="shared" si="5"/>
        <v>708450.8200000001</v>
      </c>
      <c r="O30" s="10">
        <f>SUM(O28:O29)</f>
        <v>0</v>
      </c>
      <c r="P30" s="10">
        <f>SUM(P28:P29)</f>
        <v>578846.6699999999</v>
      </c>
      <c r="Q30" s="10">
        <f>SUM(Q28:Q29)</f>
        <v>0</v>
      </c>
      <c r="R30" s="10">
        <f>SUM(R28:R29)</f>
        <v>144486.68000000005</v>
      </c>
      <c r="S30" s="10">
        <f>SUM(S28:S29)</f>
        <v>0</v>
      </c>
      <c r="T30" s="15">
        <f t="shared" si="5"/>
        <v>10144486.68</v>
      </c>
    </row>
    <row r="31" spans="1:20" ht="24" customHeight="1">
      <c r="A31" s="35" t="s">
        <v>27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2.75">
      <c r="A32" s="3">
        <v>1</v>
      </c>
      <c r="B32" s="7"/>
      <c r="C32" s="13"/>
      <c r="D32" s="4"/>
      <c r="E32" s="8"/>
      <c r="F32" s="3"/>
      <c r="G32" s="14"/>
      <c r="H32" s="8"/>
      <c r="I32" s="8"/>
      <c r="J32" s="8"/>
      <c r="K32" s="10"/>
      <c r="L32" s="7"/>
      <c r="M32" s="8"/>
      <c r="N32" s="8"/>
      <c r="O32" s="8"/>
      <c r="P32" s="8"/>
      <c r="Q32" s="8"/>
      <c r="R32" s="8"/>
      <c r="S32" s="8"/>
      <c r="T32" s="15">
        <f>SUM(K32+R32)</f>
        <v>0</v>
      </c>
    </row>
    <row r="33" spans="1:20" ht="12.75">
      <c r="A33" s="3">
        <v>2</v>
      </c>
      <c r="B33" s="7"/>
      <c r="C33" s="13"/>
      <c r="D33" s="4"/>
      <c r="E33" s="8"/>
      <c r="F33" s="3"/>
      <c r="G33" s="4"/>
      <c r="H33" s="8"/>
      <c r="I33" s="8"/>
      <c r="J33" s="8"/>
      <c r="K33" s="10"/>
      <c r="L33" s="7"/>
      <c r="M33" s="8"/>
      <c r="N33" s="8"/>
      <c r="O33" s="8"/>
      <c r="P33" s="8"/>
      <c r="Q33" s="8"/>
      <c r="R33" s="8"/>
      <c r="S33" s="8"/>
      <c r="T33" s="15">
        <f>SUM(K33+R33)</f>
        <v>0</v>
      </c>
    </row>
    <row r="34" spans="1:20" ht="21" customHeight="1">
      <c r="A34" s="32" t="s">
        <v>16</v>
      </c>
      <c r="B34" s="33"/>
      <c r="C34" s="34"/>
      <c r="D34" s="7"/>
      <c r="E34" s="10">
        <f>SUM(E32:E33)</f>
        <v>0</v>
      </c>
      <c r="F34" s="7"/>
      <c r="G34" s="7"/>
      <c r="H34" s="10">
        <f>SUM(H32:H33)</f>
        <v>0</v>
      </c>
      <c r="I34" s="10"/>
      <c r="J34" s="10">
        <f>SUM(J32:J33)</f>
        <v>0</v>
      </c>
      <c r="K34" s="10">
        <f>SUM(K32:K33)</f>
        <v>0</v>
      </c>
      <c r="L34" s="10"/>
      <c r="M34" s="10"/>
      <c r="N34" s="10"/>
      <c r="O34" s="10"/>
      <c r="P34" s="10"/>
      <c r="Q34" s="10"/>
      <c r="R34" s="10"/>
      <c r="S34" s="10"/>
      <c r="T34" s="15">
        <f>SUM(T32:T33)</f>
        <v>0</v>
      </c>
    </row>
    <row r="35" spans="1:20" ht="38.25" customHeight="1">
      <c r="A35" s="35" t="s">
        <v>17</v>
      </c>
      <c r="B35" s="35"/>
      <c r="C35" s="35"/>
      <c r="D35" s="35"/>
      <c r="E35" s="35"/>
      <c r="F35" s="35"/>
      <c r="G35" s="7"/>
      <c r="H35" s="10">
        <f>SUM(H30+H34+H26)</f>
        <v>63747000</v>
      </c>
      <c r="I35" s="10">
        <f aca="true" t="shared" si="6" ref="I35:T35">SUM(I30+I34+I26)</f>
        <v>11000000</v>
      </c>
      <c r="J35" s="10">
        <f t="shared" si="6"/>
        <v>3185000</v>
      </c>
      <c r="K35" s="10">
        <f t="shared" si="6"/>
        <v>71562000</v>
      </c>
      <c r="L35" s="10">
        <f t="shared" si="6"/>
        <v>0</v>
      </c>
      <c r="M35" s="10">
        <f t="shared" si="6"/>
        <v>149644.5</v>
      </c>
      <c r="N35" s="10">
        <f t="shared" si="6"/>
        <v>1510671.98</v>
      </c>
      <c r="O35" s="10">
        <f>SUM(O30+O34+O26)</f>
        <v>0</v>
      </c>
      <c r="P35" s="10">
        <f>SUM(P30+P34+P26)</f>
        <v>1351776.6</v>
      </c>
      <c r="Q35" s="10">
        <f>SUM(Q30+Q34+Q26)</f>
        <v>0</v>
      </c>
      <c r="R35" s="10">
        <f>SUM(R30+R34+R26)</f>
        <v>308539.88</v>
      </c>
      <c r="S35" s="10">
        <f>SUM(S30+S34+S26)</f>
        <v>0</v>
      </c>
      <c r="T35" s="10">
        <f t="shared" si="6"/>
        <v>71870539.88</v>
      </c>
    </row>
    <row r="38" spans="1:7" ht="12.75">
      <c r="A38" s="30" t="s">
        <v>47</v>
      </c>
      <c r="B38" s="30"/>
      <c r="C38" s="30"/>
      <c r="D38" s="30"/>
      <c r="E38" s="30"/>
      <c r="F38" s="30"/>
      <c r="G38" s="30"/>
    </row>
    <row r="41" spans="1:5" ht="12.75">
      <c r="A41" s="30" t="s">
        <v>54</v>
      </c>
      <c r="B41" s="30"/>
      <c r="C41" s="30"/>
      <c r="D41" s="30"/>
      <c r="E41" s="30"/>
    </row>
    <row r="42" spans="1:5" ht="12.75">
      <c r="A42" s="16"/>
      <c r="B42" s="16"/>
      <c r="C42" s="16"/>
      <c r="D42" s="16"/>
      <c r="E42" s="16"/>
    </row>
    <row r="43" spans="1:5" ht="12.75">
      <c r="A43" s="16"/>
      <c r="B43" s="16"/>
      <c r="C43" s="16"/>
      <c r="D43" s="16"/>
      <c r="E43" s="16"/>
    </row>
    <row r="44" spans="1:5" ht="12.75">
      <c r="A44" s="16"/>
      <c r="B44" s="16"/>
      <c r="C44" s="16"/>
      <c r="D44" s="16"/>
      <c r="E44" s="16"/>
    </row>
    <row r="46" spans="1:2" ht="12.75">
      <c r="A46" s="17" t="s">
        <v>84</v>
      </c>
      <c r="B46" s="17"/>
    </row>
    <row r="47" spans="1:3" ht="12.75">
      <c r="A47" s="30" t="s">
        <v>20</v>
      </c>
      <c r="B47" s="30"/>
      <c r="C47" s="30"/>
    </row>
    <row r="48" spans="1:2" ht="12.75">
      <c r="A48" s="31"/>
      <c r="B48" s="31"/>
    </row>
  </sheetData>
  <sheetProtection/>
  <mergeCells count="18">
    <mergeCell ref="N1:T1"/>
    <mergeCell ref="N2:T2"/>
    <mergeCell ref="N3:T3"/>
    <mergeCell ref="A4:T4"/>
    <mergeCell ref="A5:T5"/>
    <mergeCell ref="A10:T10"/>
    <mergeCell ref="A13:C13"/>
    <mergeCell ref="A14:T14"/>
    <mergeCell ref="A26:C26"/>
    <mergeCell ref="A27:T27"/>
    <mergeCell ref="A30:C30"/>
    <mergeCell ref="A31:T31"/>
    <mergeCell ref="A47:C47"/>
    <mergeCell ref="A48:B48"/>
    <mergeCell ref="A34:C34"/>
    <mergeCell ref="A35:F35"/>
    <mergeCell ref="A38:G38"/>
    <mergeCell ref="A41:E41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landscape" paperSize="9" scale="48" r:id="rId1"/>
  <rowBreaks count="2" manualBreakCount="2">
    <brk id="18" max="255" man="1"/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C39"/>
  <sheetViews>
    <sheetView zoomScalePageLayoutView="0" workbookViewId="0" topLeftCell="A1">
      <selection activeCell="K26" sqref="K26"/>
    </sheetView>
  </sheetViews>
  <sheetFormatPr defaultColWidth="8.875" defaultRowHeight="12.75"/>
  <cols>
    <col min="1" max="1" width="8.875" style="1" customWidth="1"/>
    <col min="2" max="2" width="18.375" style="1" customWidth="1"/>
    <col min="3" max="3" width="18.00390625" style="1" customWidth="1"/>
    <col min="4" max="4" width="16.125" style="1" customWidth="1"/>
    <col min="5" max="5" width="13.75390625" style="1" customWidth="1"/>
    <col min="6" max="6" width="14.625" style="1" customWidth="1"/>
    <col min="7" max="7" width="16.00390625" style="1" customWidth="1"/>
    <col min="8" max="8" width="13.125" style="1" customWidth="1"/>
    <col min="9" max="9" width="13.625" style="1" customWidth="1"/>
    <col min="10" max="10" width="13.875" style="1" customWidth="1"/>
    <col min="11" max="11" width="16.875" style="1" customWidth="1"/>
    <col min="12" max="12" width="10.125" style="1" customWidth="1"/>
    <col min="13" max="14" width="10.00390625" style="1" customWidth="1"/>
    <col min="15" max="16" width="10.25390625" style="1" customWidth="1"/>
    <col min="17" max="18" width="10.75390625" style="1" customWidth="1"/>
    <col min="19" max="19" width="11.75390625" style="1" customWidth="1"/>
    <col min="20" max="20" width="9.75390625" style="1" customWidth="1"/>
    <col min="21" max="21" width="15.00390625" style="1" customWidth="1"/>
    <col min="22" max="16384" width="8.875" style="1" customWidth="1"/>
  </cols>
  <sheetData>
    <row r="1" spans="15:21" ht="12.75">
      <c r="O1" s="31" t="s">
        <v>36</v>
      </c>
      <c r="P1" s="31"/>
      <c r="Q1" s="31"/>
      <c r="R1" s="31"/>
      <c r="S1" s="31"/>
      <c r="T1" s="31"/>
      <c r="U1" s="31"/>
    </row>
    <row r="2" spans="15:21" ht="12.75">
      <c r="O2" s="31" t="s">
        <v>37</v>
      </c>
      <c r="P2" s="31"/>
      <c r="Q2" s="31"/>
      <c r="R2" s="31"/>
      <c r="S2" s="31"/>
      <c r="T2" s="31"/>
      <c r="U2" s="31"/>
    </row>
    <row r="3" spans="15:21" ht="12.75">
      <c r="O3" s="31" t="s">
        <v>38</v>
      </c>
      <c r="P3" s="31"/>
      <c r="Q3" s="31"/>
      <c r="R3" s="31"/>
      <c r="S3" s="31"/>
      <c r="T3" s="31"/>
      <c r="U3" s="31"/>
    </row>
    <row r="4" spans="1:21" ht="18">
      <c r="A4" s="36" t="s">
        <v>42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8">
      <c r="A5" s="36" t="s">
        <v>81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8" spans="1:29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45</v>
      </c>
      <c r="O8" s="4" t="s">
        <v>12</v>
      </c>
      <c r="P8" s="4" t="s">
        <v>30</v>
      </c>
      <c r="Q8" s="4" t="s">
        <v>13</v>
      </c>
      <c r="R8" s="4" t="s">
        <v>31</v>
      </c>
      <c r="S8" s="4" t="s">
        <v>14</v>
      </c>
      <c r="T8" s="4" t="s">
        <v>32</v>
      </c>
      <c r="U8" s="4" t="s">
        <v>15</v>
      </c>
      <c r="V8" s="6"/>
      <c r="W8" s="6"/>
      <c r="X8" s="6"/>
      <c r="Y8" s="6"/>
      <c r="Z8" s="6"/>
      <c r="AA8" s="6"/>
      <c r="AB8" s="6"/>
      <c r="AC8" s="6"/>
    </row>
    <row r="9" spans="1:21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/>
      <c r="O9" s="3">
        <v>14</v>
      </c>
      <c r="P9" s="3"/>
      <c r="Q9" s="3">
        <v>15</v>
      </c>
      <c r="R9" s="3"/>
      <c r="S9" s="3">
        <v>16</v>
      </c>
      <c r="T9" s="3"/>
      <c r="U9" s="3">
        <v>17</v>
      </c>
    </row>
    <row r="10" spans="1:21" ht="24" customHeight="1">
      <c r="A10" s="35" t="s">
        <v>24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32" t="s">
        <v>16</v>
      </c>
      <c r="B13" s="33"/>
      <c r="C13" s="3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4" customHeight="1">
      <c r="A14" s="35" t="s">
        <v>25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89.25">
      <c r="A15" s="3">
        <v>1</v>
      </c>
      <c r="B15" s="7" t="s">
        <v>28</v>
      </c>
      <c r="C15" s="4" t="s">
        <v>39</v>
      </c>
      <c r="D15" s="4" t="s">
        <v>44</v>
      </c>
      <c r="E15" s="8">
        <v>6000000</v>
      </c>
      <c r="F15" s="9">
        <v>42729</v>
      </c>
      <c r="G15" s="4" t="s">
        <v>34</v>
      </c>
      <c r="H15" s="8">
        <v>4657200</v>
      </c>
      <c r="I15" s="8"/>
      <c r="J15" s="8">
        <v>377600</v>
      </c>
      <c r="K15" s="10">
        <f>SUM(H15+I15-J15)</f>
        <v>4279600</v>
      </c>
      <c r="L15" s="4" t="s">
        <v>33</v>
      </c>
      <c r="M15" s="8">
        <v>219624</v>
      </c>
      <c r="N15" s="8"/>
      <c r="O15" s="8">
        <v>79528.64</v>
      </c>
      <c r="P15" s="8"/>
      <c r="Q15" s="8">
        <v>143828.66</v>
      </c>
      <c r="R15" s="8"/>
      <c r="S15" s="8">
        <f>SUM(M15+O15-Q15)</f>
        <v>155323.98</v>
      </c>
      <c r="T15" s="8"/>
      <c r="U15" s="8">
        <f>SUM(K15+S15+T15)</f>
        <v>4434923.98</v>
      </c>
    </row>
    <row r="16" spans="1:21" ht="89.25">
      <c r="A16" s="3">
        <v>2</v>
      </c>
      <c r="B16" s="7" t="s">
        <v>28</v>
      </c>
      <c r="C16" s="4" t="s">
        <v>40</v>
      </c>
      <c r="D16" s="4" t="s">
        <v>44</v>
      </c>
      <c r="E16" s="8">
        <v>11000000</v>
      </c>
      <c r="F16" s="9">
        <v>42729</v>
      </c>
      <c r="G16" s="4" t="s">
        <v>34</v>
      </c>
      <c r="H16" s="8">
        <v>9548100</v>
      </c>
      <c r="I16" s="8"/>
      <c r="J16" s="8">
        <v>564500</v>
      </c>
      <c r="K16" s="10">
        <f>SUM(H16+I16-J16)</f>
        <v>8983600</v>
      </c>
      <c r="L16" s="4" t="s">
        <v>41</v>
      </c>
      <c r="M16" s="8">
        <v>543722.49</v>
      </c>
      <c r="N16" s="8"/>
      <c r="O16" s="8">
        <v>159524.96</v>
      </c>
      <c r="P16" s="8"/>
      <c r="Q16" s="8">
        <v>325378.55</v>
      </c>
      <c r="R16" s="8"/>
      <c r="S16" s="8">
        <f>SUM(M16+O16-Q16)</f>
        <v>377868.89999999997</v>
      </c>
      <c r="T16" s="8">
        <f>SUM(P16-R16)</f>
        <v>0</v>
      </c>
      <c r="U16" s="8">
        <f>SUM(K16+S16+T16)</f>
        <v>9361468.9</v>
      </c>
    </row>
    <row r="17" spans="1:21" s="12" customFormat="1" ht="25.5" customHeight="1">
      <c r="A17" s="32" t="s">
        <v>16</v>
      </c>
      <c r="B17" s="33"/>
      <c r="C17" s="34"/>
      <c r="D17" s="11"/>
      <c r="E17" s="10">
        <f>SUM(E15:E16)</f>
        <v>17000000</v>
      </c>
      <c r="F17" s="11"/>
      <c r="G17" s="11"/>
      <c r="H17" s="10">
        <f>SUM(H15:H16)</f>
        <v>14205300</v>
      </c>
      <c r="I17" s="10">
        <f>SUM(I15:I16)</f>
        <v>0</v>
      </c>
      <c r="J17" s="10">
        <f>SUM(J15:J16)</f>
        <v>942100</v>
      </c>
      <c r="K17" s="10">
        <f>SUM(K15:K16)</f>
        <v>13263200</v>
      </c>
      <c r="L17" s="10"/>
      <c r="M17" s="10">
        <f aca="true" t="shared" si="0" ref="M17:U17">SUM(M15:M16)</f>
        <v>763346.49</v>
      </c>
      <c r="N17" s="10">
        <f t="shared" si="0"/>
        <v>0</v>
      </c>
      <c r="O17" s="10">
        <f t="shared" si="0"/>
        <v>239053.59999999998</v>
      </c>
      <c r="P17" s="10">
        <f t="shared" si="0"/>
        <v>0</v>
      </c>
      <c r="Q17" s="10">
        <f t="shared" si="0"/>
        <v>469207.20999999996</v>
      </c>
      <c r="R17" s="10">
        <f t="shared" si="0"/>
        <v>0</v>
      </c>
      <c r="S17" s="10">
        <f t="shared" si="0"/>
        <v>533192.88</v>
      </c>
      <c r="T17" s="10">
        <f t="shared" si="0"/>
        <v>0</v>
      </c>
      <c r="U17" s="10">
        <f t="shared" si="0"/>
        <v>13796392.88</v>
      </c>
    </row>
    <row r="18" spans="1:21" ht="24" customHeight="1">
      <c r="A18" s="35" t="s">
        <v>26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89.25">
      <c r="A19" s="3">
        <v>1</v>
      </c>
      <c r="B19" s="7" t="s">
        <v>59</v>
      </c>
      <c r="C19" s="13" t="s">
        <v>80</v>
      </c>
      <c r="D19" s="4" t="s">
        <v>63</v>
      </c>
      <c r="E19" s="8">
        <v>5000000</v>
      </c>
      <c r="F19" s="9">
        <v>43539</v>
      </c>
      <c r="G19" s="4" t="s">
        <v>34</v>
      </c>
      <c r="H19" s="8"/>
      <c r="I19" s="8">
        <v>5000000</v>
      </c>
      <c r="J19" s="8"/>
      <c r="K19" s="15">
        <f>SUM(H19+I19-J19)</f>
        <v>5000000</v>
      </c>
      <c r="L19" s="14"/>
      <c r="M19" s="8"/>
      <c r="N19" s="8"/>
      <c r="O19" s="8">
        <v>85245.9</v>
      </c>
      <c r="P19" s="8"/>
      <c r="Q19" s="8">
        <v>85245.9</v>
      </c>
      <c r="R19" s="8"/>
      <c r="S19" s="10">
        <f>SUM(M19+O19-Q19)</f>
        <v>0</v>
      </c>
      <c r="T19" s="10"/>
      <c r="U19" s="15">
        <f>SUM(K19+S19)</f>
        <v>5000000</v>
      </c>
    </row>
    <row r="20" spans="1:21" ht="12.75">
      <c r="A20" s="3">
        <v>2</v>
      </c>
      <c r="B20" s="7"/>
      <c r="C20" s="13"/>
      <c r="D20" s="4"/>
      <c r="E20" s="8"/>
      <c r="F20" s="3"/>
      <c r="G20" s="14"/>
      <c r="H20" s="8"/>
      <c r="I20" s="8"/>
      <c r="J20" s="8"/>
      <c r="K20" s="15">
        <f>SUM(H20+I20-J20)</f>
        <v>0</v>
      </c>
      <c r="L20" s="14"/>
      <c r="M20" s="8"/>
      <c r="N20" s="8"/>
      <c r="O20" s="8"/>
      <c r="P20" s="8"/>
      <c r="Q20" s="8"/>
      <c r="R20" s="8"/>
      <c r="S20" s="10">
        <f>SUM(M20+O20-Q20)</f>
        <v>0</v>
      </c>
      <c r="T20" s="10"/>
      <c r="U20" s="15">
        <f>SUM(K20+S20)</f>
        <v>0</v>
      </c>
    </row>
    <row r="21" spans="1:21" ht="21" customHeight="1">
      <c r="A21" s="32" t="s">
        <v>16</v>
      </c>
      <c r="B21" s="33"/>
      <c r="C21" s="34"/>
      <c r="D21" s="7"/>
      <c r="E21" s="10">
        <f>SUM(E19:E20)</f>
        <v>5000000</v>
      </c>
      <c r="F21" s="10"/>
      <c r="G21" s="10"/>
      <c r="H21" s="10">
        <f aca="true" t="shared" si="1" ref="H21:U21">SUM(H19:H20)</f>
        <v>0</v>
      </c>
      <c r="I21" s="10">
        <f t="shared" si="1"/>
        <v>5000000</v>
      </c>
      <c r="J21" s="10">
        <f t="shared" si="1"/>
        <v>0</v>
      </c>
      <c r="K21" s="10">
        <f t="shared" si="1"/>
        <v>5000000</v>
      </c>
      <c r="L21" s="10"/>
      <c r="M21" s="10">
        <f t="shared" si="1"/>
        <v>0</v>
      </c>
      <c r="N21" s="10"/>
      <c r="O21" s="10">
        <f t="shared" si="1"/>
        <v>85245.9</v>
      </c>
      <c r="P21" s="10">
        <f>SUM(P19:P20)</f>
        <v>0</v>
      </c>
      <c r="Q21" s="10">
        <f>SUM(Q19:Q20)</f>
        <v>85245.9</v>
      </c>
      <c r="R21" s="10">
        <f>SUM(R19:R20)</f>
        <v>0</v>
      </c>
      <c r="S21" s="10">
        <f>SUM(S19:S20)</f>
        <v>0</v>
      </c>
      <c r="T21" s="10">
        <f>SUM(T19:T20)</f>
        <v>0</v>
      </c>
      <c r="U21" s="15">
        <f t="shared" si="1"/>
        <v>5000000</v>
      </c>
    </row>
    <row r="22" spans="1:21" ht="24" customHeight="1">
      <c r="A22" s="35" t="s">
        <v>27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ht="12.75">
      <c r="A23" s="3"/>
      <c r="B23" s="7"/>
      <c r="C23" s="13"/>
      <c r="D23" s="4"/>
      <c r="E23" s="8"/>
      <c r="F23" s="9"/>
      <c r="G23" s="4"/>
      <c r="H23" s="8"/>
      <c r="I23" s="8"/>
      <c r="J23" s="8"/>
      <c r="K23" s="10"/>
      <c r="L23" s="7"/>
      <c r="M23" s="8"/>
      <c r="N23" s="8"/>
      <c r="O23" s="8"/>
      <c r="P23" s="8"/>
      <c r="Q23" s="8"/>
      <c r="R23" s="8"/>
      <c r="S23" s="8"/>
      <c r="T23" s="8"/>
      <c r="U23" s="15">
        <f>SUM(K23+S23)</f>
        <v>0</v>
      </c>
    </row>
    <row r="24" spans="1:21" ht="12.75">
      <c r="A24" s="3">
        <v>2</v>
      </c>
      <c r="B24" s="7"/>
      <c r="C24" s="13"/>
      <c r="D24" s="4"/>
      <c r="E24" s="8"/>
      <c r="F24" s="3"/>
      <c r="G24" s="4"/>
      <c r="H24" s="8"/>
      <c r="I24" s="8"/>
      <c r="J24" s="8"/>
      <c r="K24" s="10"/>
      <c r="L24" s="7"/>
      <c r="M24" s="8"/>
      <c r="N24" s="8"/>
      <c r="O24" s="8"/>
      <c r="P24" s="8"/>
      <c r="Q24" s="8"/>
      <c r="R24" s="8"/>
      <c r="S24" s="8"/>
      <c r="T24" s="8"/>
      <c r="U24" s="15">
        <f>SUM(K24+S24)</f>
        <v>0</v>
      </c>
    </row>
    <row r="25" spans="1:21" ht="21" customHeight="1">
      <c r="A25" s="32" t="s">
        <v>16</v>
      </c>
      <c r="B25" s="33"/>
      <c r="C25" s="34"/>
      <c r="D25" s="7"/>
      <c r="E25" s="10">
        <f>SUM(E23:E24)</f>
        <v>0</v>
      </c>
      <c r="F25" s="7"/>
      <c r="G25" s="7"/>
      <c r="H25" s="10">
        <f>SUM(H23:H24)</f>
        <v>0</v>
      </c>
      <c r="I25" s="10"/>
      <c r="J25" s="10">
        <f>SUM(J23:J24)</f>
        <v>0</v>
      </c>
      <c r="K25" s="10">
        <f>SUM(K23:K24)</f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5">
        <f>SUM(U23:U24)</f>
        <v>0</v>
      </c>
    </row>
    <row r="26" spans="1:21" ht="38.25" customHeight="1">
      <c r="A26" s="35" t="s">
        <v>17</v>
      </c>
      <c r="B26" s="35"/>
      <c r="C26" s="35"/>
      <c r="D26" s="35"/>
      <c r="E26" s="35"/>
      <c r="F26" s="35"/>
      <c r="G26" s="7"/>
      <c r="H26" s="10">
        <f>SUM(H21+H25+H17)</f>
        <v>14205300</v>
      </c>
      <c r="I26" s="10">
        <f aca="true" t="shared" si="2" ref="I26:U26">SUM(I21+I25+I17)</f>
        <v>5000000</v>
      </c>
      <c r="J26" s="10">
        <f t="shared" si="2"/>
        <v>942100</v>
      </c>
      <c r="K26" s="10">
        <f t="shared" si="2"/>
        <v>18263200</v>
      </c>
      <c r="L26" s="10">
        <f t="shared" si="2"/>
        <v>0</v>
      </c>
      <c r="M26" s="10">
        <f t="shared" si="2"/>
        <v>763346.49</v>
      </c>
      <c r="N26" s="10"/>
      <c r="O26" s="10">
        <f t="shared" si="2"/>
        <v>324299.5</v>
      </c>
      <c r="P26" s="10">
        <f>SUM(P21+P25+P17)</f>
        <v>0</v>
      </c>
      <c r="Q26" s="10">
        <f>SUM(Q21+Q25+Q17)</f>
        <v>554453.11</v>
      </c>
      <c r="R26" s="10">
        <f>SUM(R21+R25+R17)</f>
        <v>0</v>
      </c>
      <c r="S26" s="10">
        <f>SUM(S21+S25+S17)</f>
        <v>533192.88</v>
      </c>
      <c r="T26" s="10">
        <f>SUM(T21+T25+T17)</f>
        <v>0</v>
      </c>
      <c r="U26" s="10">
        <f t="shared" si="2"/>
        <v>18796392.880000003</v>
      </c>
    </row>
    <row r="29" spans="1:7" ht="12.75">
      <c r="A29" s="30" t="s">
        <v>46</v>
      </c>
      <c r="B29" s="30"/>
      <c r="C29" s="30"/>
      <c r="D29" s="30"/>
      <c r="E29" s="30"/>
      <c r="F29" s="30"/>
      <c r="G29" s="30"/>
    </row>
    <row r="32" spans="1:5" ht="12.75">
      <c r="A32" s="30" t="s">
        <v>53</v>
      </c>
      <c r="B32" s="30"/>
      <c r="C32" s="30"/>
      <c r="D32" s="30"/>
      <c r="E32" s="30"/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16"/>
      <c r="B35" s="16"/>
      <c r="C35" s="16"/>
      <c r="D35" s="16"/>
      <c r="E35" s="16"/>
    </row>
    <row r="37" spans="1:2" ht="12.75">
      <c r="A37" s="17" t="s">
        <v>83</v>
      </c>
      <c r="B37" s="17"/>
    </row>
    <row r="38" spans="1:4" ht="12.75">
      <c r="A38" s="30" t="s">
        <v>48</v>
      </c>
      <c r="B38" s="30"/>
      <c r="C38" s="30"/>
      <c r="D38" s="30"/>
    </row>
    <row r="39" spans="1:2" ht="12.75">
      <c r="A39" s="31"/>
      <c r="B39" s="31"/>
    </row>
  </sheetData>
  <sheetProtection/>
  <mergeCells count="18">
    <mergeCell ref="O1:U1"/>
    <mergeCell ref="O2:U2"/>
    <mergeCell ref="O3:U3"/>
    <mergeCell ref="A29:G29"/>
    <mergeCell ref="A25:C25"/>
    <mergeCell ref="A10:U10"/>
    <mergeCell ref="A4:U4"/>
    <mergeCell ref="A5:U5"/>
    <mergeCell ref="A18:U18"/>
    <mergeCell ref="A21:C21"/>
    <mergeCell ref="A39:B39"/>
    <mergeCell ref="A13:C13"/>
    <mergeCell ref="A14:U14"/>
    <mergeCell ref="A17:C17"/>
    <mergeCell ref="A32:E32"/>
    <mergeCell ref="A26:F26"/>
    <mergeCell ref="A22:U22"/>
    <mergeCell ref="A38:D38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1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24.875" style="0" customWidth="1"/>
    <col min="2" max="2" width="13.625" style="0" customWidth="1"/>
    <col min="3" max="3" width="12.625" style="0" customWidth="1"/>
    <col min="4" max="4" width="17.875" style="0" customWidth="1"/>
    <col min="5" max="5" width="13.75390625" style="0" customWidth="1"/>
  </cols>
  <sheetData>
    <row r="2" spans="1:5" ht="12.75">
      <c r="A2" s="37" t="s">
        <v>76</v>
      </c>
      <c r="B2" s="37"/>
      <c r="C2" s="37"/>
      <c r="D2" s="37"/>
      <c r="E2" s="37"/>
    </row>
    <row r="4" ht="12.75">
      <c r="A4" s="18"/>
    </row>
    <row r="5" ht="12.75">
      <c r="A5" s="19"/>
    </row>
    <row r="6" spans="1:8" ht="43.5" customHeight="1">
      <c r="A6" s="20" t="s">
        <v>75</v>
      </c>
      <c r="B6" s="20" t="s">
        <v>73</v>
      </c>
      <c r="C6" s="20" t="s">
        <v>70</v>
      </c>
      <c r="D6" s="21" t="s">
        <v>74</v>
      </c>
      <c r="E6" s="21" t="s">
        <v>71</v>
      </c>
      <c r="F6" s="22"/>
      <c r="G6" s="22"/>
      <c r="H6" s="22"/>
    </row>
    <row r="7" spans="1:10" ht="12.75">
      <c r="A7" s="23"/>
      <c r="B7" s="23">
        <f>SUM(B8:B8)</f>
        <v>5000000</v>
      </c>
      <c r="C7" s="23">
        <f>SUM(C8:C8)</f>
        <v>5000000</v>
      </c>
      <c r="D7" s="23">
        <f>SUM(D8:D8)</f>
        <v>5000000</v>
      </c>
      <c r="E7" s="23">
        <f>SUM(E8:E8)</f>
        <v>0</v>
      </c>
      <c r="F7" s="24"/>
      <c r="G7" s="24"/>
      <c r="H7" s="24"/>
      <c r="I7" s="24"/>
      <c r="J7" s="24"/>
    </row>
    <row r="8" spans="1:11" s="29" customFormat="1" ht="42.75" customHeight="1">
      <c r="A8" s="25" t="s">
        <v>72</v>
      </c>
      <c r="B8" s="26">
        <v>5000000</v>
      </c>
      <c r="C8" s="26">
        <v>5000000</v>
      </c>
      <c r="D8" s="26">
        <v>5000000</v>
      </c>
      <c r="E8" s="27">
        <v>0</v>
      </c>
      <c r="F8" s="28"/>
      <c r="G8" s="28"/>
      <c r="H8" s="28"/>
      <c r="I8" s="28"/>
      <c r="J8" s="28"/>
      <c r="K8" s="28"/>
    </row>
    <row r="12" spans="1:3" ht="12.75">
      <c r="A12" s="38" t="s">
        <v>77</v>
      </c>
      <c r="B12" s="38"/>
      <c r="C12" s="38"/>
    </row>
    <row r="15" ht="12.75">
      <c r="A15" t="s">
        <v>78</v>
      </c>
    </row>
    <row r="16" ht="12.75">
      <c r="A16" t="s">
        <v>79</v>
      </c>
    </row>
  </sheetData>
  <sheetProtection/>
  <mergeCells count="2">
    <mergeCell ref="A2:E2"/>
    <mergeCell ref="A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Эйла</cp:lastModifiedBy>
  <cp:lastPrinted>2016-06-06T06:17:43Z</cp:lastPrinted>
  <dcterms:created xsi:type="dcterms:W3CDTF">2000-01-05T08:20:30Z</dcterms:created>
  <dcterms:modified xsi:type="dcterms:W3CDTF">2016-06-06T06:17:51Z</dcterms:modified>
  <cp:category/>
  <cp:version/>
  <cp:contentType/>
  <cp:contentStatus/>
</cp:coreProperties>
</file>