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2016" sheetId="1" r:id="rId1"/>
    <sheet name="Пояснительная" sheetId="2" r:id="rId2"/>
  </sheets>
  <definedNames>
    <definedName name="_xlnm.Print_Area" localSheetId="0">'2016'!$A$1:$S$121</definedName>
    <definedName name="_xlnm.Print_Area" localSheetId="1">'Пояснительная'!$A$1:$U$121</definedName>
  </definedNames>
  <calcPr fullCalcOnLoad="1"/>
</workbook>
</file>

<file path=xl/sharedStrings.xml><?xml version="1.0" encoding="utf-8"?>
<sst xmlns="http://schemas.openxmlformats.org/spreadsheetml/2006/main" count="2206" uniqueCount="291">
  <si>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</si>
  <si>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</si>
  <si>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</si>
  <si>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</si>
  <si>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</si>
  <si>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</si>
  <si>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</si>
  <si>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</si>
  <si>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</si>
  <si>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</si>
  <si>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</si>
  <si>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</si>
  <si>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</si>
  <si>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</si>
  <si>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</si>
  <si>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</si>
  <si>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</si>
  <si>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</si>
  <si>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</si>
  <si>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</si>
  <si>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</si>
  <si>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</si>
  <si>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</si>
  <si>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</si>
  <si>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</si>
  <si>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</si>
  <si>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</si>
  <si>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</si>
  <si>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</si>
  <si>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</si>
  <si>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</si>
  <si>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</si>
  <si>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</si>
  <si>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</si>
  <si>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</si>
  <si>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</si>
  <si>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</si>
  <si>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</si>
  <si>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</si>
  <si>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</si>
  <si>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</si>
  <si>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</si>
  <si>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</si>
  <si>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</si>
  <si>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</si>
  <si>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</si>
  <si>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</si>
  <si>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</si>
  <si>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</si>
  <si>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</si>
  <si>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</si>
  <si>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</si>
  <si>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</si>
  <si>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</si>
  <si>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</si>
  <si>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</si>
  <si>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</si>
  <si>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</si>
  <si>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</si>
  <si>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</si>
  <si>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</si>
  <si>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</si>
  <si>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</si>
  <si>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</si>
  <si>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</si>
  <si>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</si>
  <si>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</si>
  <si>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</si>
  <si>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</si>
  <si>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</si>
  <si>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</si>
  <si>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</si>
  <si>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</si>
  <si>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</si>
  <si>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</si>
  <si>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</si>
  <si>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</si>
  <si>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</si>
  <si>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</si>
  <si>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</si>
  <si>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</si>
  <si>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</si>
  <si>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</si>
  <si>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</si>
  <si>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</si>
  <si>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</si>
  <si>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</si>
  <si>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</si>
  <si>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</si>
  <si>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</si>
  <si>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</si>
  <si>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</si>
  <si>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</si>
  <si>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</si>
  <si>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</si>
  <si>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</si>
  <si>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</si>
  <si>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</si>
  <si>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</si>
  <si>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</si>
  <si>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</si>
  <si>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</si>
  <si>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</si>
  <si>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</si>
  <si>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</si>
  <si>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</si>
  <si>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</si>
  <si>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</si>
  <si>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1.1.2</t>
  </si>
  <si>
    <t>1.1.3</t>
  </si>
  <si>
    <t>1.1.4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</si>
  <si>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</si>
  <si>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</si>
  <si>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</si>
  <si>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</si>
  <si>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</si>
  <si>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</si>
  <si>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</si>
  <si>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</si>
  <si>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</si>
  <si>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</si>
  <si>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</si>
  <si>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</si>
  <si>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</si>
  <si>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</si>
  <si>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</si>
  <si>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</si>
  <si>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</si>
  <si>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</si>
  <si>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</si>
  <si>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</si>
  <si>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</si>
  <si>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</si>
  <si>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</si>
  <si>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</si>
  <si>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</si>
  <si>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</si>
  <si>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</si>
  <si>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</si>
  <si>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</si>
  <si>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</si>
  <si>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</si>
  <si>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</si>
  <si>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</si>
  <si>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</si>
  <si>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</si>
  <si>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</si>
  <si>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</si>
  <si>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</si>
  <si>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</si>
  <si>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</si>
  <si>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</si>
  <si>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</si>
  <si>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</si>
  <si>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</si>
  <si>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</si>
  <si>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</si>
  <si>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</si>
  <si>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</si>
  <si>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</si>
  <si>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</si>
  <si>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</si>
  <si>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</si>
  <si>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</si>
  <si>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</si>
  <si>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</si>
  <si>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</si>
  <si>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</si>
  <si>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</si>
  <si>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</si>
  <si>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</si>
  <si>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</si>
  <si>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</si>
  <si>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</si>
  <si>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</si>
  <si>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</si>
  <si>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</si>
  <si>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077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</si>
  <si>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</si>
  <si>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</si>
  <si>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</si>
  <si>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</si>
  <si>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</si>
  <si>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</si>
  <si>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</si>
  <si>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</si>
  <si>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</si>
  <si>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</si>
  <si>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</si>
  <si>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</si>
  <si>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</si>
  <si>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</si>
  <si>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</si>
  <si>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</si>
  <si>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</si>
  <si>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</si>
  <si>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</si>
  <si>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</si>
  <si>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</si>
  <si>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</si>
  <si>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1.1.1.1</t>
  </si>
  <si>
    <t>1.2.1</t>
  </si>
  <si>
    <t>1.2.1.1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</si>
  <si>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</si>
  <si>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</si>
  <si>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</si>
  <si>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</si>
  <si>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</si>
  <si>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</si>
  <si>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</si>
  <si>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</si>
  <si>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</si>
  <si>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</si>
  <si>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</si>
  <si>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</si>
  <si>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</si>
  <si>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</si>
  <si>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</si>
  <si>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</si>
  <si>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</si>
  <si>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</si>
  <si>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</si>
  <si>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</si>
  <si>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</si>
  <si>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</si>
  <si>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</si>
  <si>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</si>
  <si>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</si>
  <si>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</si>
  <si>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</si>
  <si>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Структура доходов бюджета муниципального образования "Суоярвский район" в 2016 году</t>
  </si>
  <si>
    <t xml:space="preserve"> Пояснительная записка  доходов бюджета муниципального образования "Суоярвский район" на  2016г</t>
  </si>
  <si>
    <t xml:space="preserve">Прогноз на 2016 год </t>
  </si>
  <si>
    <t>"Суоярвский район" на 2016 год "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</si>
  <si>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</si>
  <si>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</si>
  <si>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</si>
  <si>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</si>
  <si>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</si>
  <si>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</si>
  <si>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</si>
  <si>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</si>
  <si>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</si>
  <si>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</si>
  <si>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</si>
  <si>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</si>
  <si>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</si>
  <si>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</si>
  <si>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</si>
  <si>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150</t>
  </si>
  <si>
    <t>Госпошлина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</si>
  <si>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</si>
  <si>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</si>
  <si>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</si>
  <si>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</si>
  <si>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</si>
  <si>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1.3.7</t>
  </si>
  <si>
    <t>1.3.7.1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</si>
  <si>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</si>
  <si>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7.2.</t>
  </si>
  <si>
    <t>Суммы по искам о возмещении вреда, причиненного окружающей среде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</si>
  <si>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</si>
  <si>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</si>
  <si>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</si>
  <si>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Поправки на 04.08.16</t>
  </si>
  <si>
    <t>По фактическому поступлению  по состоянию на 04.08.2016 года. Поступило 183 тыс.руб.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</si>
  <si>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</si>
  <si>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</si>
  <si>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По фактическому поступлению  по состоянию на 04.08.2016 года. Поступило 787 тыс.руб. от ООО"Укса"</t>
  </si>
  <si>
    <t>Уточнения произведены по ожидаемой оценке поступления в 2016 году городским поселением</t>
  </si>
  <si>
    <t>Уточнения произведены по ожидаемой оценке поступления в 2016 году отделом по градостроительству и землепользованию</t>
  </si>
  <si>
    <t>По фактическому поступлению  по состоянию на 04.08.2016 года и ожидаемой оценке на 2016 год Управления Росприроднадзора</t>
  </si>
  <si>
    <t>По фактическому поступлению  по состоянию на 04.08.2016 года и ожидаемого поступления. Поступило 3 тыс.руб.</t>
  </si>
  <si>
    <t>По фактическому поступлению  по состоянию на 04.08.2016 года и ожидаемого поступления. Поступило 5 тыс.руб.</t>
  </si>
  <si>
    <t>По фактическому поступлению  по состоянию на 04.08.2016 года и ожидаемого поступления. Поступило 45 тыс.руб.</t>
  </si>
  <si>
    <t>По фактическому поступлению  по состоянию на 04.08.2016 года и ожидаемого поступления. Поступило 56 тыс.руб.</t>
  </si>
  <si>
    <t>По фактическому поступлению  по состоянию на 04.08.2016 года и ожидаемого поступления. Поступило 125 тыс.руб.</t>
  </si>
  <si>
    <t>По фактическому поступлению  по состоянию на 04.08.2016 года и ожидаемого поступления. Поступило 733 тыс.руб.</t>
  </si>
  <si>
    <t>Отклонение (+;-)</t>
  </si>
  <si>
    <t>Пояснительная по внесению поправок</t>
  </si>
  <si>
    <t xml:space="preserve">передача полномочий по лицензированию  алкогольной продукции   с муниципального уровня в республиканский с 01.01.2016 года, </t>
  </si>
  <si>
    <t>По фактическому поступлению  по состоянию на 04.08.2016 года. Поступило 3 тыс.руб.</t>
  </si>
  <si>
    <t>Уведомления Минстроя РК</t>
  </si>
  <si>
    <t>Уведомления Минобразования РК</t>
  </si>
  <si>
    <t>Уточненный план  на 2016 год</t>
  </si>
  <si>
    <t>По фактическому поступлению  по состоянию на 04.08.2016 года и ожидаемого поступления. Поступило 540 тыс.руб.</t>
  </si>
  <si>
    <t>Уведомления  Министерства здравоохранения РК</t>
  </si>
  <si>
    <t>Уведомления Министерства финансов РК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</si>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</sst>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83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  <font>
      <sz val="14"/>
      <color theme="3" tint="-0.2499700039625167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  <font>
      <sz val="12"/>
      <color rgb="FF0070C0"/>
      <name val="Times New Roman"/>
      <family val="1"/>
    </font>
    <font>
      <sz val="14"/>
      <color theme="4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68" applyNumberFormat="1" applyFont="1" applyFill="1" applyBorder="1" applyAlignment="1" applyProtection="1">
      <alignment vertical="center" wrapText="1"/>
      <protection hidden="1"/>
    </xf>
    <xf numFmtId="0" fontId="19" fillId="0" borderId="12" xfId="68" applyNumberFormat="1" applyFont="1" applyFill="1" applyBorder="1" applyAlignment="1" applyProtection="1">
      <alignment horizontal="left" vertical="top" wrapText="1"/>
      <protection hidden="1"/>
    </xf>
    <xf numFmtId="0" fontId="5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68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68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1" fillId="0" borderId="12" xfId="68" applyNumberFormat="1" applyFont="1" applyFill="1" applyBorder="1" applyAlignment="1" applyProtection="1">
      <alignment horizontal="left" vertical="top" wrapText="1"/>
      <protection hidden="1"/>
    </xf>
    <xf numFmtId="0" fontId="26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7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68" applyNumberFormat="1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64" fontId="25" fillId="0" borderId="12" xfId="71" applyNumberFormat="1" applyFont="1" applyBorder="1" applyAlignment="1">
      <alignment/>
      <protection/>
    </xf>
    <xf numFmtId="0" fontId="1" fillId="0" borderId="22" xfId="68" applyNumberFormat="1" applyFont="1" applyFill="1" applyBorder="1" applyAlignment="1" applyProtection="1">
      <alignment wrapText="1"/>
      <protection hidden="1"/>
    </xf>
    <xf numFmtId="0" fontId="5" fillId="0" borderId="22" xfId="68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0" fontId="32" fillId="0" borderId="12" xfId="68" applyNumberFormat="1" applyFont="1" applyFill="1" applyBorder="1" applyAlignment="1" applyProtection="1">
      <alignment horizontal="left" vertical="top" wrapText="1"/>
      <protection hidden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0" fontId="32" fillId="0" borderId="12" xfId="68" applyNumberFormat="1" applyFont="1" applyFill="1" applyBorder="1" applyAlignment="1" applyProtection="1">
      <alignment vertical="center" wrapText="1"/>
      <protection hidden="1"/>
    </xf>
    <xf numFmtId="0" fontId="1" fillId="0" borderId="22" xfId="69" applyNumberFormat="1" applyFont="1" applyFill="1" applyBorder="1" applyAlignment="1" applyProtection="1">
      <alignment wrapText="1"/>
      <protection hidden="1"/>
    </xf>
    <xf numFmtId="0" fontId="32" fillId="0" borderId="22" xfId="69" applyNumberFormat="1" applyFont="1" applyFill="1" applyBorder="1" applyAlignment="1" applyProtection="1">
      <alignment wrapText="1"/>
      <protection hidden="1"/>
    </xf>
    <xf numFmtId="173" fontId="32" fillId="0" borderId="12" xfId="68" applyNumberFormat="1" applyFont="1" applyFill="1" applyBorder="1" applyAlignment="1" applyProtection="1">
      <alignment horizontal="right" vertical="justify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justify"/>
    </xf>
    <xf numFmtId="16" fontId="34" fillId="0" borderId="12" xfId="0" applyNumberFormat="1" applyFont="1" applyBorder="1" applyAlignment="1">
      <alignment vertical="top"/>
    </xf>
    <xf numFmtId="49" fontId="34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33" fillId="0" borderId="12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4" fontId="24" fillId="0" borderId="22" xfId="0" applyNumberFormat="1" applyFont="1" applyBorder="1" applyAlignment="1">
      <alignment vertical="top"/>
    </xf>
    <xf numFmtId="4" fontId="19" fillId="0" borderId="22" xfId="0" applyNumberFormat="1" applyFont="1" applyBorder="1" applyAlignment="1">
      <alignment vertical="top"/>
    </xf>
    <xf numFmtId="4" fontId="4" fillId="0" borderId="22" xfId="0" applyNumberFormat="1" applyFont="1" applyBorder="1" applyAlignment="1">
      <alignment vertical="top"/>
    </xf>
    <xf numFmtId="4" fontId="20" fillId="0" borderId="22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26" fillId="0" borderId="12" xfId="0" applyFont="1" applyBorder="1" applyAlignment="1">
      <alignment horizontal="justify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4" fontId="26" fillId="0" borderId="22" xfId="0" applyNumberFormat="1" applyFont="1" applyBorder="1" applyAlignment="1">
      <alignment vertical="top"/>
    </xf>
    <xf numFmtId="0" fontId="26" fillId="0" borderId="15" xfId="0" applyFont="1" applyBorder="1" applyAlignment="1">
      <alignment wrapText="1"/>
    </xf>
    <xf numFmtId="49" fontId="26" fillId="0" borderId="12" xfId="0" applyNumberFormat="1" applyFont="1" applyBorder="1" applyAlignment="1">
      <alignment horizontal="center" vertical="top" wrapText="1"/>
    </xf>
    <xf numFmtId="3" fontId="37" fillId="0" borderId="15" xfId="0" applyNumberFormat="1" applyFont="1" applyBorder="1" applyAlignment="1">
      <alignment vertical="top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73" fontId="36" fillId="0" borderId="22" xfId="55" applyNumberFormat="1" applyFont="1" applyFill="1" applyBorder="1" applyAlignment="1" applyProtection="1">
      <alignment horizontal="right" vertical="center"/>
      <protection hidden="1"/>
    </xf>
    <xf numFmtId="4" fontId="26" fillId="0" borderId="22" xfId="0" applyNumberFormat="1" applyFont="1" applyBorder="1" applyAlignment="1">
      <alignment vertical="top"/>
    </xf>
    <xf numFmtId="49" fontId="75" fillId="0" borderId="12" xfId="0" applyNumberFormat="1" applyFont="1" applyBorder="1" applyAlignment="1">
      <alignment horizontal="center" vertical="top" wrapText="1"/>
    </xf>
    <xf numFmtId="4" fontId="75" fillId="0" borderId="12" xfId="0" applyNumberFormat="1" applyFont="1" applyBorder="1" applyAlignment="1">
      <alignment vertical="top"/>
    </xf>
    <xf numFmtId="4" fontId="75" fillId="0" borderId="22" xfId="0" applyNumberFormat="1" applyFont="1" applyBorder="1" applyAlignment="1">
      <alignment vertical="top"/>
    </xf>
    <xf numFmtId="3" fontId="76" fillId="0" borderId="12" xfId="0" applyNumberFormat="1" applyFont="1" applyBorder="1" applyAlignment="1">
      <alignment vertical="center"/>
    </xf>
    <xf numFmtId="3" fontId="76" fillId="0" borderId="14" xfId="0" applyNumberFormat="1" applyFont="1" applyBorder="1" applyAlignment="1">
      <alignment vertical="center"/>
    </xf>
    <xf numFmtId="4" fontId="77" fillId="0" borderId="22" xfId="0" applyNumberFormat="1" applyFont="1" applyBorder="1" applyAlignment="1">
      <alignment vertical="top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173" fontId="1" fillId="32" borderId="12" xfId="57" applyNumberFormat="1" applyFont="1" applyFill="1" applyBorder="1" applyAlignment="1" applyProtection="1">
      <alignment horizontal="right" vertical="center"/>
      <protection hidden="1"/>
    </xf>
    <xf numFmtId="49" fontId="26" fillId="0" borderId="12" xfId="0" applyNumberFormat="1" applyFont="1" applyBorder="1" applyAlignment="1">
      <alignment horizontal="center" vertical="top" wrapText="1"/>
    </xf>
    <xf numFmtId="0" fontId="77" fillId="0" borderId="15" xfId="0" applyFont="1" applyBorder="1" applyAlignment="1">
      <alignment wrapText="1"/>
    </xf>
    <xf numFmtId="49" fontId="77" fillId="0" borderId="12" xfId="0" applyNumberFormat="1" applyFont="1" applyBorder="1" applyAlignment="1">
      <alignment horizontal="center" vertical="top" wrapText="1"/>
    </xf>
    <xf numFmtId="3" fontId="78" fillId="0" borderId="15" xfId="0" applyNumberFormat="1" applyFont="1" applyBorder="1" applyAlignment="1">
      <alignment vertical="top"/>
    </xf>
    <xf numFmtId="3" fontId="78" fillId="0" borderId="12" xfId="0" applyNumberFormat="1" applyFont="1" applyBorder="1" applyAlignment="1">
      <alignment vertical="top"/>
    </xf>
    <xf numFmtId="3" fontId="78" fillId="0" borderId="14" xfId="0" applyNumberFormat="1" applyFont="1" applyBorder="1" applyAlignment="1">
      <alignment vertical="top"/>
    </xf>
    <xf numFmtId="4" fontId="77" fillId="0" borderId="12" xfId="0" applyNumberFormat="1" applyFont="1" applyBorder="1" applyAlignment="1">
      <alignment vertical="top"/>
    </xf>
    <xf numFmtId="0" fontId="1" fillId="0" borderId="12" xfId="58" applyNumberFormat="1" applyFont="1" applyFill="1" applyBorder="1" applyAlignment="1" applyProtection="1">
      <alignment horizontal="left" vertical="top" wrapText="1"/>
      <protection hidden="1"/>
    </xf>
    <xf numFmtId="0" fontId="79" fillId="0" borderId="12" xfId="58" applyNumberFormat="1" applyFont="1" applyFill="1" applyBorder="1" applyAlignment="1" applyProtection="1">
      <alignment horizontal="left" vertical="top" wrapText="1"/>
      <protection hidden="1"/>
    </xf>
    <xf numFmtId="4" fontId="1" fillId="0" borderId="0" xfId="0" applyNumberFormat="1" applyFont="1" applyBorder="1" applyAlignment="1">
      <alignment vertical="top"/>
    </xf>
    <xf numFmtId="3" fontId="80" fillId="0" borderId="12" xfId="0" applyNumberFormat="1" applyFont="1" applyBorder="1" applyAlignment="1">
      <alignment vertical="top"/>
    </xf>
    <xf numFmtId="3" fontId="80" fillId="0" borderId="14" xfId="0" applyNumberFormat="1" applyFont="1" applyBorder="1" applyAlignment="1">
      <alignment vertical="top"/>
    </xf>
    <xf numFmtId="3" fontId="76" fillId="0" borderId="12" xfId="0" applyNumberFormat="1" applyFont="1" applyBorder="1" applyAlignment="1">
      <alignment vertical="top"/>
    </xf>
    <xf numFmtId="3" fontId="76" fillId="0" borderId="14" xfId="0" applyNumberFormat="1" applyFont="1" applyBorder="1" applyAlignment="1">
      <alignment vertical="top"/>
    </xf>
    <xf numFmtId="0" fontId="1" fillId="0" borderId="12" xfId="60" applyNumberFormat="1" applyFont="1" applyFill="1" applyBorder="1" applyAlignment="1" applyProtection="1">
      <alignment horizontal="left" vertical="top" wrapText="1"/>
      <protection hidden="1"/>
    </xf>
    <xf numFmtId="0" fontId="19" fillId="0" borderId="12" xfId="68" applyNumberFormat="1" applyFont="1" applyFill="1" applyBorder="1" applyAlignment="1" applyProtection="1">
      <alignment horizontal="left" wrapText="1"/>
      <protection hidden="1"/>
    </xf>
    <xf numFmtId="0" fontId="1" fillId="0" borderId="15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173" fontId="1" fillId="0" borderId="22" xfId="70" applyNumberFormat="1" applyFont="1" applyFill="1" applyBorder="1" applyAlignment="1" applyProtection="1">
      <alignment horizontal="right" vertical="top"/>
      <protection hidden="1"/>
    </xf>
    <xf numFmtId="0" fontId="32" fillId="0" borderId="22" xfId="69" applyNumberFormat="1" applyFont="1" applyFill="1" applyBorder="1" applyAlignment="1" applyProtection="1">
      <alignment vertical="top" wrapText="1"/>
      <protection hidden="1"/>
    </xf>
    <xf numFmtId="0" fontId="38" fillId="0" borderId="0" xfId="0" applyFont="1" applyAlignment="1">
      <alignment horizontal="justify"/>
    </xf>
    <xf numFmtId="0" fontId="1" fillId="0" borderId="12" xfId="0" applyFont="1" applyBorder="1" applyAlignment="1">
      <alignment vertical="top" wrapText="1"/>
    </xf>
    <xf numFmtId="0" fontId="81" fillId="0" borderId="12" xfId="0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75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82" fillId="0" borderId="12" xfId="0" applyNumberFormat="1" applyFont="1" applyBorder="1" applyAlignment="1">
      <alignment vertical="top"/>
    </xf>
    <xf numFmtId="3" fontId="82" fillId="0" borderId="14" xfId="0" applyNumberFormat="1" applyFont="1" applyBorder="1" applyAlignment="1">
      <alignment vertical="top"/>
    </xf>
    <xf numFmtId="0" fontId="75" fillId="0" borderId="0" xfId="0" applyNumberFormat="1" applyFont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justify" wrapText="1"/>
    </xf>
    <xf numFmtId="0" fontId="31" fillId="0" borderId="0" xfId="0" applyFont="1" applyBorder="1" applyAlignment="1">
      <alignment horizontal="left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tmp" xfId="68"/>
    <cellStyle name="Обычный_tmp_дох" xfId="69"/>
    <cellStyle name="Обычный_tmp_Пояснительная" xfId="70"/>
    <cellStyle name="Обычный_прил7-8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1"/>
  <sheetViews>
    <sheetView view="pageBreakPreview" zoomScale="75" zoomScaleSheetLayoutView="75" zoomScalePageLayoutView="0" workbookViewId="0" topLeftCell="A115">
      <selection activeCell="A116" sqref="A116"/>
    </sheetView>
  </sheetViews>
  <sheetFormatPr defaultColWidth="9.00390625" defaultRowHeight="12.75"/>
  <cols>
    <col min="1" max="1" width="5.875" style="1" customWidth="1"/>
    <col min="2" max="2" width="0.875" style="2" hidden="1" customWidth="1"/>
    <col min="3" max="3" width="54.125" style="1" customWidth="1"/>
    <col min="4" max="5" width="6.375" style="4" customWidth="1"/>
    <col min="6" max="6" width="6.125" style="4" customWidth="1"/>
    <col min="7" max="7" width="6.25390625" style="4" customWidth="1"/>
    <col min="8" max="8" width="7.625" style="4" customWidth="1"/>
    <col min="9" max="9" width="6.375" style="4" customWidth="1"/>
    <col min="10" max="10" width="8.625" style="4" customWidth="1"/>
    <col min="11" max="11" width="7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9.375" style="1" customWidth="1"/>
    <col min="20" max="16384" width="9.125" style="1" customWidth="1"/>
  </cols>
  <sheetData>
    <row r="1" spans="8:11" ht="15.75">
      <c r="H1" t="s">
        <v>121</v>
      </c>
      <c r="I1"/>
      <c r="J1"/>
      <c r="K1"/>
    </row>
    <row r="2" spans="6:11" ht="15.75">
      <c r="F2" t="s">
        <v>120</v>
      </c>
      <c r="I2"/>
      <c r="J2"/>
      <c r="K2"/>
    </row>
    <row r="3" spans="8:11" ht="15.75">
      <c r="H3" t="s">
        <v>233</v>
      </c>
      <c r="I3"/>
      <c r="J3"/>
      <c r="K3"/>
    </row>
    <row r="4" spans="1:18" ht="16.5" customHeight="1">
      <c r="A4" s="224" t="s">
        <v>230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14</v>
      </c>
    </row>
    <row r="6" spans="1:19" s="5" customFormat="1" ht="42.75" customHeight="1">
      <c r="A6" s="227" t="s">
        <v>15</v>
      </c>
      <c r="B6" s="16"/>
      <c r="C6" s="225" t="s">
        <v>16</v>
      </c>
      <c r="D6" s="232" t="s">
        <v>17</v>
      </c>
      <c r="E6" s="233"/>
      <c r="F6" s="233"/>
      <c r="G6" s="233"/>
      <c r="H6" s="233"/>
      <c r="I6" s="233"/>
      <c r="J6" s="233"/>
      <c r="K6" s="234"/>
      <c r="L6" s="222" t="s">
        <v>18</v>
      </c>
      <c r="M6" s="222" t="s">
        <v>19</v>
      </c>
      <c r="N6" s="222" t="s">
        <v>20</v>
      </c>
      <c r="O6" s="222" t="s">
        <v>21</v>
      </c>
      <c r="P6" s="222" t="s">
        <v>22</v>
      </c>
      <c r="Q6" s="222"/>
      <c r="R6" s="222" t="s">
        <v>23</v>
      </c>
      <c r="S6" s="222" t="s">
        <v>232</v>
      </c>
    </row>
    <row r="7" spans="1:19" s="5" customFormat="1" ht="110.25" customHeight="1">
      <c r="A7" s="228"/>
      <c r="B7" s="17"/>
      <c r="C7" s="226"/>
      <c r="D7" s="54" t="s">
        <v>155</v>
      </c>
      <c r="E7" s="54" t="s">
        <v>156</v>
      </c>
      <c r="F7" s="54" t="s">
        <v>157</v>
      </c>
      <c r="G7" s="54" t="s">
        <v>24</v>
      </c>
      <c r="H7" s="54" t="s">
        <v>158</v>
      </c>
      <c r="I7" s="54" t="s">
        <v>160</v>
      </c>
      <c r="J7" s="54" t="s">
        <v>159</v>
      </c>
      <c r="K7" s="54" t="s">
        <v>25</v>
      </c>
      <c r="L7" s="223"/>
      <c r="M7" s="223"/>
      <c r="N7" s="223"/>
      <c r="O7" s="223"/>
      <c r="P7" s="223"/>
      <c r="Q7" s="223"/>
      <c r="R7" s="223"/>
      <c r="S7" s="223"/>
    </row>
    <row r="8" spans="1:19" s="6" customFormat="1" ht="18.75" customHeight="1">
      <c r="A8" s="18" t="s">
        <v>26</v>
      </c>
      <c r="B8" s="18"/>
      <c r="C8" s="104" t="s">
        <v>27</v>
      </c>
      <c r="D8" s="105" t="s">
        <v>28</v>
      </c>
      <c r="E8" s="105">
        <v>1</v>
      </c>
      <c r="F8" s="105" t="s">
        <v>29</v>
      </c>
      <c r="G8" s="106" t="s">
        <v>29</v>
      </c>
      <c r="H8" s="106" t="s">
        <v>28</v>
      </c>
      <c r="I8" s="106" t="s">
        <v>29</v>
      </c>
      <c r="J8" s="106" t="s">
        <v>30</v>
      </c>
      <c r="K8" s="106" t="s">
        <v>28</v>
      </c>
      <c r="L8" s="19" t="e">
        <f>L9+L15+#REF!+L22+#REF!+#REF!+L33+L45+L41+L51+#REF!+L69</f>
        <v>#REF!</v>
      </c>
      <c r="M8" s="19" t="e">
        <f>M9+M15+#REF!+M22+#REF!+#REF!+M33+M45+M41+M51+#REF!+M69</f>
        <v>#REF!</v>
      </c>
      <c r="N8" s="19" t="e">
        <f>N9+N15+#REF!+N22+#REF!+#REF!+N33+N41+N51+#REF!</f>
        <v>#REF!</v>
      </c>
      <c r="O8" s="19" t="e">
        <f>O9+O15+#REF!+O22+#REF!+#REF!+O33+O45+O41+O51+#REF!+O69</f>
        <v>#REF!</v>
      </c>
      <c r="P8" s="19" t="e">
        <f>P9+P15+#REF!+P22+#REF!+#REF!+P33+P45+P41+P51+#REF!+P69</f>
        <v>#REF!</v>
      </c>
      <c r="Q8" s="19" t="e">
        <f>Q9+Q15+#REF!+Q22+#REF!+#REF!+Q33+Q45+Q41+Q51+#REF!+Q69</f>
        <v>#REF!</v>
      </c>
      <c r="R8" s="20" t="e">
        <f>#REF!=SUM(L8:Q8)</f>
        <v>#REF!</v>
      </c>
      <c r="S8" s="82">
        <f>S9+S15+S24+S29+S39+S45+S48+S56+S78</f>
        <v>131275892.14</v>
      </c>
    </row>
    <row r="9" spans="1:19" s="7" customFormat="1" ht="18.75" customHeight="1">
      <c r="A9" s="21" t="s">
        <v>31</v>
      </c>
      <c r="B9" s="21"/>
      <c r="C9" s="55" t="s">
        <v>32</v>
      </c>
      <c r="D9" s="107" t="s">
        <v>28</v>
      </c>
      <c r="E9" s="107">
        <v>1</v>
      </c>
      <c r="F9" s="107" t="s">
        <v>33</v>
      </c>
      <c r="G9" s="56" t="s">
        <v>29</v>
      </c>
      <c r="H9" s="56" t="s">
        <v>28</v>
      </c>
      <c r="I9" s="56" t="s">
        <v>29</v>
      </c>
      <c r="J9" s="56" t="s">
        <v>30</v>
      </c>
      <c r="K9" s="56" t="s">
        <v>28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3">
        <f>S10</f>
        <v>92403000</v>
      </c>
    </row>
    <row r="10" spans="1:19" s="8" customFormat="1" ht="19.5" customHeight="1">
      <c r="A10" s="24" t="s">
        <v>34</v>
      </c>
      <c r="B10" s="24"/>
      <c r="C10" s="47" t="s">
        <v>35</v>
      </c>
      <c r="D10" s="48" t="s">
        <v>28</v>
      </c>
      <c r="E10" s="57">
        <v>1</v>
      </c>
      <c r="F10" s="57" t="s">
        <v>33</v>
      </c>
      <c r="G10" s="48" t="s">
        <v>36</v>
      </c>
      <c r="H10" s="48" t="s">
        <v>28</v>
      </c>
      <c r="I10" s="48" t="s">
        <v>33</v>
      </c>
      <c r="J10" s="48" t="s">
        <v>30</v>
      </c>
      <c r="K10" s="48" t="s">
        <v>37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4">
        <f>S11+S12+S13+S14</f>
        <v>92403000</v>
      </c>
    </row>
    <row r="11" spans="1:19" s="8" customFormat="1" ht="48.75" customHeight="1">
      <c r="A11" s="41"/>
      <c r="B11" s="24"/>
      <c r="C11" s="177" t="s">
        <v>193</v>
      </c>
      <c r="D11" s="60" t="s">
        <v>28</v>
      </c>
      <c r="E11" s="60" t="s">
        <v>41</v>
      </c>
      <c r="F11" s="60" t="s">
        <v>33</v>
      </c>
      <c r="G11" s="60" t="s">
        <v>36</v>
      </c>
      <c r="H11" s="60" t="s">
        <v>38</v>
      </c>
      <c r="I11" s="60" t="s">
        <v>33</v>
      </c>
      <c r="J11" s="60" t="s">
        <v>30</v>
      </c>
      <c r="K11" s="60" t="s">
        <v>37</v>
      </c>
      <c r="L11" s="26"/>
      <c r="M11" s="26"/>
      <c r="N11" s="26"/>
      <c r="O11" s="26"/>
      <c r="P11" s="26"/>
      <c r="Q11" s="27"/>
      <c r="R11" s="27"/>
      <c r="S11" s="86">
        <f>88285000+3700000</f>
        <v>91985000</v>
      </c>
    </row>
    <row r="12" spans="1:19" ht="83.25" customHeight="1">
      <c r="A12" s="41"/>
      <c r="B12" s="28"/>
      <c r="C12" s="177" t="s">
        <v>165</v>
      </c>
      <c r="D12" s="50" t="s">
        <v>28</v>
      </c>
      <c r="E12" s="109">
        <v>1</v>
      </c>
      <c r="F12" s="109" t="s">
        <v>33</v>
      </c>
      <c r="G12" s="50" t="s">
        <v>36</v>
      </c>
      <c r="H12" s="50" t="s">
        <v>39</v>
      </c>
      <c r="I12" s="50" t="s">
        <v>33</v>
      </c>
      <c r="J12" s="50" t="s">
        <v>30</v>
      </c>
      <c r="K12" s="50" t="s">
        <v>37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6">
        <v>140000</v>
      </c>
    </row>
    <row r="13" spans="1:19" ht="60.75" customHeight="1">
      <c r="A13" s="41"/>
      <c r="B13" s="28"/>
      <c r="C13" s="177" t="s">
        <v>166</v>
      </c>
      <c r="D13" s="50" t="s">
        <v>28</v>
      </c>
      <c r="E13" s="109">
        <v>1</v>
      </c>
      <c r="F13" s="109" t="s">
        <v>33</v>
      </c>
      <c r="G13" s="50" t="s">
        <v>36</v>
      </c>
      <c r="H13" s="50" t="s">
        <v>42</v>
      </c>
      <c r="I13" s="50" t="s">
        <v>33</v>
      </c>
      <c r="J13" s="50" t="s">
        <v>30</v>
      </c>
      <c r="K13" s="50" t="s">
        <v>37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6">
        <v>183000</v>
      </c>
    </row>
    <row r="14" spans="1:19" ht="96.75" customHeight="1">
      <c r="A14" s="41"/>
      <c r="B14" s="28"/>
      <c r="C14" s="108" t="s">
        <v>194</v>
      </c>
      <c r="D14" s="50" t="s">
        <v>28</v>
      </c>
      <c r="E14" s="109">
        <v>1</v>
      </c>
      <c r="F14" s="109" t="s">
        <v>33</v>
      </c>
      <c r="G14" s="50" t="s">
        <v>36</v>
      </c>
      <c r="H14" s="50" t="s">
        <v>53</v>
      </c>
      <c r="I14" s="50" t="s">
        <v>33</v>
      </c>
      <c r="J14" s="50" t="s">
        <v>30</v>
      </c>
      <c r="K14" s="50" t="s">
        <v>37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6">
        <v>95000</v>
      </c>
    </row>
    <row r="15" spans="1:19" s="8" customFormat="1" ht="18" customHeight="1">
      <c r="A15" s="21" t="s">
        <v>43</v>
      </c>
      <c r="B15" s="21"/>
      <c r="C15" s="55" t="s">
        <v>44</v>
      </c>
      <c r="D15" s="107" t="s">
        <v>28</v>
      </c>
      <c r="E15" s="56" t="s">
        <v>41</v>
      </c>
      <c r="F15" s="56" t="s">
        <v>45</v>
      </c>
      <c r="G15" s="56" t="s">
        <v>29</v>
      </c>
      <c r="H15" s="56" t="s">
        <v>28</v>
      </c>
      <c r="I15" s="56" t="s">
        <v>29</v>
      </c>
      <c r="J15" s="56" t="s">
        <v>30</v>
      </c>
      <c r="K15" s="56" t="s">
        <v>28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3">
        <f>S16+S19+S22</f>
        <v>7927000</v>
      </c>
    </row>
    <row r="16" spans="1:19" s="8" customFormat="1" ht="18.75" customHeight="1">
      <c r="A16" s="24" t="s">
        <v>46</v>
      </c>
      <c r="B16" s="24"/>
      <c r="C16" s="47" t="s">
        <v>47</v>
      </c>
      <c r="D16" s="48" t="s">
        <v>28</v>
      </c>
      <c r="E16" s="48" t="s">
        <v>41</v>
      </c>
      <c r="F16" s="48" t="s">
        <v>45</v>
      </c>
      <c r="G16" s="48" t="s">
        <v>36</v>
      </c>
      <c r="H16" s="48" t="s">
        <v>28</v>
      </c>
      <c r="I16" s="48" t="s">
        <v>36</v>
      </c>
      <c r="J16" s="48" t="s">
        <v>30</v>
      </c>
      <c r="K16" s="48" t="s">
        <v>37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4">
        <f>S17+S18</f>
        <v>7000000</v>
      </c>
    </row>
    <row r="17" spans="1:19" ht="20.25" customHeight="1">
      <c r="A17" s="41"/>
      <c r="B17" s="24"/>
      <c r="C17" s="103" t="s">
        <v>47</v>
      </c>
      <c r="D17" s="60" t="s">
        <v>28</v>
      </c>
      <c r="E17" s="60" t="s">
        <v>41</v>
      </c>
      <c r="F17" s="60" t="s">
        <v>45</v>
      </c>
      <c r="G17" s="60" t="s">
        <v>36</v>
      </c>
      <c r="H17" s="60" t="s">
        <v>38</v>
      </c>
      <c r="I17" s="60" t="s">
        <v>36</v>
      </c>
      <c r="J17" s="60" t="s">
        <v>30</v>
      </c>
      <c r="K17" s="60" t="s">
        <v>37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6">
        <v>7000000</v>
      </c>
    </row>
    <row r="18" spans="1:19" ht="35.25" customHeight="1">
      <c r="A18" s="41"/>
      <c r="B18" s="24"/>
      <c r="C18" s="103" t="s">
        <v>151</v>
      </c>
      <c r="D18" s="60" t="s">
        <v>28</v>
      </c>
      <c r="E18" s="60" t="s">
        <v>41</v>
      </c>
      <c r="F18" s="60" t="s">
        <v>45</v>
      </c>
      <c r="G18" s="60" t="s">
        <v>36</v>
      </c>
      <c r="H18" s="60" t="s">
        <v>39</v>
      </c>
      <c r="I18" s="60" t="s">
        <v>36</v>
      </c>
      <c r="J18" s="60" t="s">
        <v>30</v>
      </c>
      <c r="K18" s="60" t="s">
        <v>37</v>
      </c>
      <c r="L18" s="29"/>
      <c r="M18" s="29"/>
      <c r="N18" s="29"/>
      <c r="O18" s="29"/>
      <c r="P18" s="29"/>
      <c r="Q18" s="30"/>
      <c r="R18" s="30"/>
      <c r="S18" s="86"/>
    </row>
    <row r="19" spans="1:19" ht="24.75" customHeight="1">
      <c r="A19" s="24" t="s">
        <v>48</v>
      </c>
      <c r="B19" s="24"/>
      <c r="C19" s="47" t="s">
        <v>49</v>
      </c>
      <c r="D19" s="48" t="s">
        <v>28</v>
      </c>
      <c r="E19" s="48" t="s">
        <v>41</v>
      </c>
      <c r="F19" s="48" t="s">
        <v>45</v>
      </c>
      <c r="G19" s="48" t="s">
        <v>50</v>
      </c>
      <c r="H19" s="48" t="s">
        <v>28</v>
      </c>
      <c r="I19" s="48" t="s">
        <v>33</v>
      </c>
      <c r="J19" s="48" t="s">
        <v>30</v>
      </c>
      <c r="K19" s="48" t="s">
        <v>37</v>
      </c>
      <c r="L19" s="26"/>
      <c r="M19" s="26"/>
      <c r="N19" s="26"/>
      <c r="O19" s="26"/>
      <c r="P19" s="26"/>
      <c r="Q19" s="27"/>
      <c r="R19" s="27"/>
      <c r="S19" s="84">
        <f>S20+S21</f>
        <v>787000</v>
      </c>
    </row>
    <row r="20" spans="1:19" ht="27.75" customHeight="1">
      <c r="A20" s="41"/>
      <c r="B20" s="21"/>
      <c r="C20" s="95" t="s">
        <v>266</v>
      </c>
      <c r="D20" s="60" t="s">
        <v>28</v>
      </c>
      <c r="E20" s="60" t="s">
        <v>41</v>
      </c>
      <c r="F20" s="60" t="s">
        <v>45</v>
      </c>
      <c r="G20" s="60" t="s">
        <v>50</v>
      </c>
      <c r="H20" s="60" t="s">
        <v>38</v>
      </c>
      <c r="I20" s="60" t="s">
        <v>33</v>
      </c>
      <c r="J20" s="60" t="s">
        <v>30</v>
      </c>
      <c r="K20" s="60" t="s">
        <v>37</v>
      </c>
      <c r="L20" s="26"/>
      <c r="M20" s="26"/>
      <c r="N20" s="26"/>
      <c r="O20" s="26"/>
      <c r="P20" s="26"/>
      <c r="Q20" s="27"/>
      <c r="R20" s="27"/>
      <c r="S20" s="86">
        <v>787000</v>
      </c>
    </row>
    <row r="21" spans="1:19" ht="27.75" customHeight="1">
      <c r="A21" s="41"/>
      <c r="B21" s="21"/>
      <c r="C21" s="95" t="s">
        <v>267</v>
      </c>
      <c r="D21" s="60" t="s">
        <v>28</v>
      </c>
      <c r="E21" s="60" t="s">
        <v>41</v>
      </c>
      <c r="F21" s="60" t="s">
        <v>45</v>
      </c>
      <c r="G21" s="60" t="s">
        <v>50</v>
      </c>
      <c r="H21" s="60" t="s">
        <v>39</v>
      </c>
      <c r="I21" s="60" t="s">
        <v>33</v>
      </c>
      <c r="J21" s="60" t="s">
        <v>30</v>
      </c>
      <c r="K21" s="60" t="s">
        <v>37</v>
      </c>
      <c r="L21" s="26"/>
      <c r="M21" s="26"/>
      <c r="N21" s="26"/>
      <c r="O21" s="26"/>
      <c r="P21" s="26"/>
      <c r="Q21" s="27"/>
      <c r="R21" s="27"/>
      <c r="S21" s="86"/>
    </row>
    <row r="22" spans="1:19" s="8" customFormat="1" ht="26.25" customHeight="1">
      <c r="A22" s="24" t="s">
        <v>181</v>
      </c>
      <c r="B22" s="24"/>
      <c r="C22" s="47" t="s">
        <v>182</v>
      </c>
      <c r="D22" s="48" t="s">
        <v>28</v>
      </c>
      <c r="E22" s="48" t="s">
        <v>41</v>
      </c>
      <c r="F22" s="48" t="s">
        <v>45</v>
      </c>
      <c r="G22" s="48" t="s">
        <v>57</v>
      </c>
      <c r="H22" s="48" t="s">
        <v>28</v>
      </c>
      <c r="I22" s="48" t="s">
        <v>36</v>
      </c>
      <c r="J22" s="48" t="s">
        <v>30</v>
      </c>
      <c r="K22" s="48" t="s">
        <v>37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4">
        <f>S23</f>
        <v>140000</v>
      </c>
    </row>
    <row r="23" spans="1:19" ht="34.5" customHeight="1">
      <c r="A23" s="41"/>
      <c r="B23" s="31"/>
      <c r="C23" s="95" t="s">
        <v>183</v>
      </c>
      <c r="D23" s="60" t="s">
        <v>28</v>
      </c>
      <c r="E23" s="60" t="s">
        <v>41</v>
      </c>
      <c r="F23" s="60" t="s">
        <v>45</v>
      </c>
      <c r="G23" s="60" t="s">
        <v>57</v>
      </c>
      <c r="H23" s="60" t="s">
        <v>39</v>
      </c>
      <c r="I23" s="60" t="s">
        <v>36</v>
      </c>
      <c r="J23" s="60" t="s">
        <v>30</v>
      </c>
      <c r="K23" s="60" t="s">
        <v>37</v>
      </c>
      <c r="L23" s="22"/>
      <c r="M23" s="22"/>
      <c r="N23" s="22"/>
      <c r="O23" s="22"/>
      <c r="P23" s="22"/>
      <c r="Q23" s="23"/>
      <c r="R23" s="23"/>
      <c r="S23" s="85">
        <v>140000</v>
      </c>
    </row>
    <row r="24" spans="1:19" ht="21.75" customHeight="1">
      <c r="A24" s="21" t="s">
        <v>106</v>
      </c>
      <c r="B24" s="31"/>
      <c r="C24" s="55" t="s">
        <v>55</v>
      </c>
      <c r="D24" s="107" t="s">
        <v>28</v>
      </c>
      <c r="E24" s="56" t="s">
        <v>41</v>
      </c>
      <c r="F24" s="56" t="s">
        <v>56</v>
      </c>
      <c r="G24" s="56" t="s">
        <v>29</v>
      </c>
      <c r="H24" s="56" t="s">
        <v>28</v>
      </c>
      <c r="I24" s="56" t="s">
        <v>29</v>
      </c>
      <c r="J24" s="56" t="s">
        <v>30</v>
      </c>
      <c r="K24" s="56" t="s">
        <v>28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3">
        <f>S26+S27</f>
        <v>3003000</v>
      </c>
    </row>
    <row r="25" spans="1:19" ht="32.25" customHeight="1">
      <c r="A25" s="24" t="s">
        <v>111</v>
      </c>
      <c r="B25" s="21"/>
      <c r="C25" s="110" t="s">
        <v>148</v>
      </c>
      <c r="D25" s="111" t="s">
        <v>28</v>
      </c>
      <c r="E25" s="111" t="s">
        <v>41</v>
      </c>
      <c r="F25" s="111" t="s">
        <v>56</v>
      </c>
      <c r="G25" s="111" t="s">
        <v>50</v>
      </c>
      <c r="H25" s="111" t="s">
        <v>28</v>
      </c>
      <c r="I25" s="111" t="s">
        <v>33</v>
      </c>
      <c r="J25" s="111" t="s">
        <v>30</v>
      </c>
      <c r="K25" s="111" t="s">
        <v>28</v>
      </c>
      <c r="L25" s="29"/>
      <c r="M25" s="29"/>
      <c r="N25" s="29"/>
      <c r="O25" s="29"/>
      <c r="P25" s="29"/>
      <c r="Q25" s="30"/>
      <c r="R25" s="30"/>
      <c r="S25" s="84">
        <f>S26</f>
        <v>3000000</v>
      </c>
    </row>
    <row r="26" spans="1:19" ht="32.25" customHeight="1">
      <c r="A26" s="24"/>
      <c r="B26" s="21"/>
      <c r="C26" s="112" t="s">
        <v>149</v>
      </c>
      <c r="D26" s="50" t="s">
        <v>28</v>
      </c>
      <c r="E26" s="50" t="s">
        <v>41</v>
      </c>
      <c r="F26" s="50" t="s">
        <v>56</v>
      </c>
      <c r="G26" s="50" t="s">
        <v>50</v>
      </c>
      <c r="H26" s="50" t="s">
        <v>38</v>
      </c>
      <c r="I26" s="50" t="s">
        <v>33</v>
      </c>
      <c r="J26" s="50" t="s">
        <v>30</v>
      </c>
      <c r="K26" s="50" t="s">
        <v>37</v>
      </c>
      <c r="L26" s="29"/>
      <c r="M26" s="29"/>
      <c r="N26" s="29"/>
      <c r="O26" s="29"/>
      <c r="P26" s="29"/>
      <c r="Q26" s="30"/>
      <c r="R26" s="30"/>
      <c r="S26" s="86">
        <v>3000000</v>
      </c>
    </row>
    <row r="27" spans="1:19" ht="36" customHeight="1">
      <c r="A27" s="41"/>
      <c r="B27" s="24"/>
      <c r="C27" s="196" t="s">
        <v>250</v>
      </c>
      <c r="D27" s="48" t="s">
        <v>28</v>
      </c>
      <c r="E27" s="48" t="s">
        <v>41</v>
      </c>
      <c r="F27" s="48" t="s">
        <v>56</v>
      </c>
      <c r="G27" s="48" t="s">
        <v>58</v>
      </c>
      <c r="H27" s="48" t="s">
        <v>28</v>
      </c>
      <c r="I27" s="48" t="s">
        <v>33</v>
      </c>
      <c r="J27" s="48" t="s">
        <v>30</v>
      </c>
      <c r="K27" s="48" t="s">
        <v>28</v>
      </c>
      <c r="L27" s="29"/>
      <c r="M27" s="29"/>
      <c r="N27" s="29"/>
      <c r="O27" s="29"/>
      <c r="P27" s="29"/>
      <c r="Q27" s="30"/>
      <c r="R27" s="30"/>
      <c r="S27" s="84">
        <f>S28</f>
        <v>3000</v>
      </c>
    </row>
    <row r="28" spans="1:19" ht="34.5" customHeight="1">
      <c r="A28" s="41"/>
      <c r="B28" s="24"/>
      <c r="C28" s="195" t="s">
        <v>250</v>
      </c>
      <c r="D28" s="60" t="s">
        <v>28</v>
      </c>
      <c r="E28" s="60" t="s">
        <v>41</v>
      </c>
      <c r="F28" s="60" t="s">
        <v>56</v>
      </c>
      <c r="G28" s="60" t="s">
        <v>58</v>
      </c>
      <c r="H28" s="60" t="s">
        <v>249</v>
      </c>
      <c r="I28" s="60" t="s">
        <v>33</v>
      </c>
      <c r="J28" s="60" t="s">
        <v>30</v>
      </c>
      <c r="K28" s="60" t="s">
        <v>37</v>
      </c>
      <c r="L28" s="29"/>
      <c r="M28" s="29"/>
      <c r="N28" s="29"/>
      <c r="O28" s="29"/>
      <c r="P28" s="29"/>
      <c r="Q28" s="30"/>
      <c r="R28" s="30"/>
      <c r="S28" s="86">
        <v>3000</v>
      </c>
    </row>
    <row r="29" spans="1:19" ht="54" customHeight="1">
      <c r="A29" s="21" t="s">
        <v>239</v>
      </c>
      <c r="B29" s="21"/>
      <c r="C29" s="55" t="s">
        <v>63</v>
      </c>
      <c r="D29" s="107" t="s">
        <v>28</v>
      </c>
      <c r="E29" s="56" t="s">
        <v>41</v>
      </c>
      <c r="F29" s="56" t="s">
        <v>64</v>
      </c>
      <c r="G29" s="56" t="s">
        <v>29</v>
      </c>
      <c r="H29" s="56" t="s">
        <v>28</v>
      </c>
      <c r="I29" s="56" t="s">
        <v>29</v>
      </c>
      <c r="J29" s="56" t="s">
        <v>30</v>
      </c>
      <c r="K29" s="56" t="s">
        <v>28</v>
      </c>
      <c r="L29" s="29"/>
      <c r="M29" s="29"/>
      <c r="N29" s="29"/>
      <c r="O29" s="29"/>
      <c r="P29" s="29"/>
      <c r="Q29" s="30"/>
      <c r="R29" s="30"/>
      <c r="S29" s="83">
        <f>S32+S30</f>
        <v>7420000</v>
      </c>
    </row>
    <row r="30" spans="1:19" ht="30" customHeight="1">
      <c r="A30" s="32" t="s">
        <v>240</v>
      </c>
      <c r="B30" s="24"/>
      <c r="C30" s="72" t="s">
        <v>199</v>
      </c>
      <c r="D30" s="75" t="s">
        <v>28</v>
      </c>
      <c r="E30" s="75" t="s">
        <v>41</v>
      </c>
      <c r="F30" s="75" t="s">
        <v>64</v>
      </c>
      <c r="G30" s="75" t="s">
        <v>50</v>
      </c>
      <c r="H30" s="75" t="s">
        <v>28</v>
      </c>
      <c r="I30" s="75" t="s">
        <v>29</v>
      </c>
      <c r="J30" s="75" t="s">
        <v>30</v>
      </c>
      <c r="K30" s="75" t="s">
        <v>65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4">
        <f>S31</f>
        <v>720000</v>
      </c>
    </row>
    <row r="31" spans="1:19" ht="48" customHeight="1">
      <c r="A31" s="41"/>
      <c r="B31" s="24"/>
      <c r="C31" s="115" t="s">
        <v>169</v>
      </c>
      <c r="D31" s="60" t="s">
        <v>28</v>
      </c>
      <c r="E31" s="60" t="s">
        <v>41</v>
      </c>
      <c r="F31" s="60" t="s">
        <v>64</v>
      </c>
      <c r="G31" s="60" t="s">
        <v>50</v>
      </c>
      <c r="H31" s="60" t="s">
        <v>62</v>
      </c>
      <c r="I31" s="60" t="s">
        <v>45</v>
      </c>
      <c r="J31" s="60" t="s">
        <v>30</v>
      </c>
      <c r="K31" s="60" t="s">
        <v>65</v>
      </c>
      <c r="L31" s="29"/>
      <c r="M31" s="29"/>
      <c r="N31" s="29"/>
      <c r="O31" s="29"/>
      <c r="P31" s="29"/>
      <c r="Q31" s="30"/>
      <c r="R31" s="30"/>
      <c r="S31" s="86">
        <v>720000</v>
      </c>
    </row>
    <row r="32" spans="1:19" ht="114.75" customHeight="1">
      <c r="A32" s="32" t="s">
        <v>241</v>
      </c>
      <c r="B32" s="28"/>
      <c r="C32" s="59" t="s">
        <v>150</v>
      </c>
      <c r="D32" s="57" t="s">
        <v>28</v>
      </c>
      <c r="E32" s="48" t="s">
        <v>41</v>
      </c>
      <c r="F32" s="48" t="s">
        <v>64</v>
      </c>
      <c r="G32" s="48" t="s">
        <v>45</v>
      </c>
      <c r="H32" s="48" t="s">
        <v>28</v>
      </c>
      <c r="I32" s="48" t="s">
        <v>29</v>
      </c>
      <c r="J32" s="48" t="s">
        <v>30</v>
      </c>
      <c r="K32" s="48" t="s">
        <v>65</v>
      </c>
      <c r="L32" s="29"/>
      <c r="M32" s="29"/>
      <c r="N32" s="29"/>
      <c r="O32" s="29"/>
      <c r="P32" s="29"/>
      <c r="Q32" s="30"/>
      <c r="R32" s="30"/>
      <c r="S32" s="84">
        <f>S33+S37</f>
        <v>6700000</v>
      </c>
    </row>
    <row r="33" spans="1:19" ht="73.5" customHeight="1">
      <c r="A33" s="41"/>
      <c r="B33" s="28"/>
      <c r="C33" s="214" t="s">
        <v>288</v>
      </c>
      <c r="D33" s="128" t="s">
        <v>28</v>
      </c>
      <c r="E33" s="128" t="s">
        <v>41</v>
      </c>
      <c r="F33" s="128" t="s">
        <v>64</v>
      </c>
      <c r="G33" s="128" t="s">
        <v>45</v>
      </c>
      <c r="H33" s="128" t="s">
        <v>38</v>
      </c>
      <c r="I33" s="128" t="s">
        <v>29</v>
      </c>
      <c r="J33" s="128" t="s">
        <v>30</v>
      </c>
      <c r="K33" s="128" t="s">
        <v>65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29">
        <f>S34+S35+S36</f>
        <v>2900000</v>
      </c>
    </row>
    <row r="34" spans="1:19" s="7" customFormat="1" ht="96.75" customHeight="1">
      <c r="A34" s="41"/>
      <c r="B34" s="28"/>
      <c r="C34" s="215" t="s">
        <v>289</v>
      </c>
      <c r="D34" s="50" t="s">
        <v>28</v>
      </c>
      <c r="E34" s="50" t="s">
        <v>41</v>
      </c>
      <c r="F34" s="50" t="s">
        <v>64</v>
      </c>
      <c r="G34" s="50" t="s">
        <v>45</v>
      </c>
      <c r="H34" s="50" t="s">
        <v>54</v>
      </c>
      <c r="I34" s="50" t="s">
        <v>52</v>
      </c>
      <c r="J34" s="50" t="s">
        <v>30</v>
      </c>
      <c r="K34" s="50" t="s">
        <v>65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6">
        <v>1700000</v>
      </c>
    </row>
    <row r="35" spans="1:19" s="7" customFormat="1" ht="99" customHeight="1">
      <c r="A35" s="41"/>
      <c r="B35" s="28"/>
      <c r="C35" s="215" t="s">
        <v>223</v>
      </c>
      <c r="D35" s="50" t="s">
        <v>28</v>
      </c>
      <c r="E35" s="50" t="s">
        <v>41</v>
      </c>
      <c r="F35" s="50" t="s">
        <v>64</v>
      </c>
      <c r="G35" s="50" t="s">
        <v>45</v>
      </c>
      <c r="H35" s="50" t="s">
        <v>54</v>
      </c>
      <c r="I35" s="50" t="s">
        <v>76</v>
      </c>
      <c r="J35" s="50" t="s">
        <v>30</v>
      </c>
      <c r="K35" s="50" t="s">
        <v>65</v>
      </c>
      <c r="L35" s="26"/>
      <c r="M35" s="26"/>
      <c r="N35" s="26"/>
      <c r="O35" s="26"/>
      <c r="P35" s="26"/>
      <c r="Q35" s="27"/>
      <c r="R35" s="27"/>
      <c r="S35" s="86">
        <v>800000</v>
      </c>
    </row>
    <row r="36" spans="1:21" s="7" customFormat="1" ht="94.5" customHeight="1">
      <c r="A36" s="41"/>
      <c r="B36" s="28"/>
      <c r="C36" s="216" t="s">
        <v>258</v>
      </c>
      <c r="D36" s="50" t="s">
        <v>28</v>
      </c>
      <c r="E36" s="50" t="s">
        <v>41</v>
      </c>
      <c r="F36" s="50" t="s">
        <v>64</v>
      </c>
      <c r="G36" s="50" t="s">
        <v>45</v>
      </c>
      <c r="H36" s="50" t="s">
        <v>162</v>
      </c>
      <c r="I36" s="50" t="s">
        <v>45</v>
      </c>
      <c r="J36" s="50" t="s">
        <v>30</v>
      </c>
      <c r="K36" s="50" t="s">
        <v>65</v>
      </c>
      <c r="L36" s="198"/>
      <c r="M36" s="198"/>
      <c r="N36" s="198"/>
      <c r="O36" s="198"/>
      <c r="P36" s="198"/>
      <c r="Q36" s="199"/>
      <c r="R36" s="199"/>
      <c r="S36" s="86">
        <v>400000</v>
      </c>
      <c r="T36" s="197"/>
      <c r="U36" s="197"/>
    </row>
    <row r="37" spans="1:19" s="7" customFormat="1" ht="90.75" customHeight="1">
      <c r="A37" s="41"/>
      <c r="B37" s="28"/>
      <c r="C37" s="217" t="s">
        <v>251</v>
      </c>
      <c r="D37" s="128" t="s">
        <v>83</v>
      </c>
      <c r="E37" s="128" t="s">
        <v>41</v>
      </c>
      <c r="F37" s="128" t="s">
        <v>64</v>
      </c>
      <c r="G37" s="128" t="s">
        <v>45</v>
      </c>
      <c r="H37" s="128" t="s">
        <v>117</v>
      </c>
      <c r="I37" s="128" t="s">
        <v>45</v>
      </c>
      <c r="J37" s="128" t="s">
        <v>30</v>
      </c>
      <c r="K37" s="128" t="s">
        <v>65</v>
      </c>
      <c r="L37" s="26"/>
      <c r="M37" s="26"/>
      <c r="N37" s="26"/>
      <c r="O37" s="26"/>
      <c r="P37" s="26"/>
      <c r="Q37" s="27"/>
      <c r="R37" s="27"/>
      <c r="S37" s="129">
        <f>S38</f>
        <v>3800000</v>
      </c>
    </row>
    <row r="38" spans="1:19" s="8" customFormat="1" ht="80.25" customHeight="1">
      <c r="A38" s="41"/>
      <c r="B38" s="28"/>
      <c r="C38" s="114" t="s">
        <v>116</v>
      </c>
      <c r="D38" s="50" t="s">
        <v>28</v>
      </c>
      <c r="E38" s="50" t="s">
        <v>41</v>
      </c>
      <c r="F38" s="50" t="s">
        <v>64</v>
      </c>
      <c r="G38" s="50" t="s">
        <v>45</v>
      </c>
      <c r="H38" s="50" t="s">
        <v>117</v>
      </c>
      <c r="I38" s="50" t="s">
        <v>45</v>
      </c>
      <c r="J38" s="50" t="s">
        <v>30</v>
      </c>
      <c r="K38" s="50" t="s">
        <v>65</v>
      </c>
      <c r="L38" s="29"/>
      <c r="M38" s="29"/>
      <c r="N38" s="29"/>
      <c r="O38" s="29"/>
      <c r="P38" s="29"/>
      <c r="Q38" s="30"/>
      <c r="R38" s="30"/>
      <c r="S38" s="86">
        <v>3800000</v>
      </c>
    </row>
    <row r="39" spans="1:19" s="9" customFormat="1" ht="39.75" customHeight="1">
      <c r="A39" s="41"/>
      <c r="B39" s="36"/>
      <c r="C39" s="55" t="s">
        <v>69</v>
      </c>
      <c r="D39" s="107" t="s">
        <v>28</v>
      </c>
      <c r="E39" s="56" t="s">
        <v>41</v>
      </c>
      <c r="F39" s="56" t="s">
        <v>70</v>
      </c>
      <c r="G39" s="56" t="s">
        <v>29</v>
      </c>
      <c r="H39" s="56" t="s">
        <v>28</v>
      </c>
      <c r="I39" s="56" t="s">
        <v>29</v>
      </c>
      <c r="J39" s="56" t="s">
        <v>30</v>
      </c>
      <c r="K39" s="56" t="s">
        <v>28</v>
      </c>
      <c r="L39" s="29"/>
      <c r="M39" s="29"/>
      <c r="N39" s="29"/>
      <c r="O39" s="29"/>
      <c r="P39" s="29"/>
      <c r="Q39" s="30"/>
      <c r="R39" s="30"/>
      <c r="S39" s="83">
        <f>S40</f>
        <v>605000</v>
      </c>
    </row>
    <row r="40" spans="1:19" s="8" customFormat="1" ht="22.5" customHeight="1">
      <c r="A40" s="21" t="s">
        <v>60</v>
      </c>
      <c r="B40" s="24"/>
      <c r="C40" s="47" t="s">
        <v>72</v>
      </c>
      <c r="D40" s="48" t="s">
        <v>28</v>
      </c>
      <c r="E40" s="48" t="s">
        <v>41</v>
      </c>
      <c r="F40" s="48" t="s">
        <v>70</v>
      </c>
      <c r="G40" s="48" t="s">
        <v>33</v>
      </c>
      <c r="H40" s="48" t="s">
        <v>28</v>
      </c>
      <c r="I40" s="48" t="s">
        <v>33</v>
      </c>
      <c r="J40" s="48" t="s">
        <v>30</v>
      </c>
      <c r="K40" s="48" t="s">
        <v>65</v>
      </c>
      <c r="L40" s="29"/>
      <c r="M40" s="29"/>
      <c r="N40" s="29"/>
      <c r="O40" s="29"/>
      <c r="P40" s="29"/>
      <c r="Q40" s="30"/>
      <c r="R40" s="30"/>
      <c r="S40" s="84">
        <f>S41+S42+S43+S44</f>
        <v>605000</v>
      </c>
    </row>
    <row r="41" spans="1:19" s="9" customFormat="1" ht="35.25" customHeight="1">
      <c r="A41" s="32" t="s">
        <v>61</v>
      </c>
      <c r="B41" s="33"/>
      <c r="C41" s="115" t="s">
        <v>174</v>
      </c>
      <c r="D41" s="50" t="s">
        <v>28</v>
      </c>
      <c r="E41" s="50" t="s">
        <v>41</v>
      </c>
      <c r="F41" s="50" t="s">
        <v>70</v>
      </c>
      <c r="G41" s="50" t="s">
        <v>33</v>
      </c>
      <c r="H41" s="50" t="s">
        <v>38</v>
      </c>
      <c r="I41" s="50" t="s">
        <v>33</v>
      </c>
      <c r="J41" s="50" t="s">
        <v>30</v>
      </c>
      <c r="K41" s="50" t="s">
        <v>65</v>
      </c>
      <c r="L41" s="22"/>
      <c r="M41" s="22">
        <v>0</v>
      </c>
      <c r="N41" s="22"/>
      <c r="O41" s="22"/>
      <c r="P41" s="29"/>
      <c r="Q41" s="30"/>
      <c r="R41" s="30"/>
      <c r="S41" s="86">
        <v>150000</v>
      </c>
    </row>
    <row r="42" spans="1:19" ht="36" customHeight="1">
      <c r="A42" s="139"/>
      <c r="B42" s="28"/>
      <c r="C42" s="115" t="s">
        <v>175</v>
      </c>
      <c r="D42" s="50" t="s">
        <v>28</v>
      </c>
      <c r="E42" s="50" t="s">
        <v>41</v>
      </c>
      <c r="F42" s="50" t="s">
        <v>70</v>
      </c>
      <c r="G42" s="50" t="s">
        <v>33</v>
      </c>
      <c r="H42" s="50" t="s">
        <v>39</v>
      </c>
      <c r="I42" s="50" t="s">
        <v>33</v>
      </c>
      <c r="J42" s="50" t="s">
        <v>30</v>
      </c>
      <c r="K42" s="50" t="s">
        <v>65</v>
      </c>
      <c r="L42" s="29"/>
      <c r="M42" s="29"/>
      <c r="N42" s="29"/>
      <c r="O42" s="29"/>
      <c r="P42" s="29"/>
      <c r="Q42" s="30"/>
      <c r="R42" s="30"/>
      <c r="S42" s="86">
        <v>5000</v>
      </c>
    </row>
    <row r="43" spans="1:19" ht="30.75" customHeight="1">
      <c r="A43" s="139"/>
      <c r="B43" s="48"/>
      <c r="C43" s="115" t="s">
        <v>1</v>
      </c>
      <c r="D43" s="50" t="s">
        <v>28</v>
      </c>
      <c r="E43" s="50" t="s">
        <v>41</v>
      </c>
      <c r="F43" s="50" t="s">
        <v>70</v>
      </c>
      <c r="G43" s="50" t="s">
        <v>33</v>
      </c>
      <c r="H43" s="50" t="s">
        <v>42</v>
      </c>
      <c r="I43" s="50" t="s">
        <v>33</v>
      </c>
      <c r="J43" s="50" t="s">
        <v>30</v>
      </c>
      <c r="K43" s="50" t="s">
        <v>65</v>
      </c>
      <c r="L43" s="29"/>
      <c r="M43" s="29"/>
      <c r="N43" s="29"/>
      <c r="O43" s="29"/>
      <c r="P43" s="29"/>
      <c r="Q43" s="30"/>
      <c r="R43" s="30"/>
      <c r="S43" s="86">
        <v>0</v>
      </c>
    </row>
    <row r="44" spans="1:19" ht="28.5" customHeight="1">
      <c r="A44" s="139"/>
      <c r="B44" s="48"/>
      <c r="C44" s="115" t="s">
        <v>170</v>
      </c>
      <c r="D44" s="50" t="s">
        <v>28</v>
      </c>
      <c r="E44" s="50" t="s">
        <v>41</v>
      </c>
      <c r="F44" s="50" t="s">
        <v>70</v>
      </c>
      <c r="G44" s="50" t="s">
        <v>33</v>
      </c>
      <c r="H44" s="50" t="s">
        <v>53</v>
      </c>
      <c r="I44" s="50" t="s">
        <v>33</v>
      </c>
      <c r="J44" s="50" t="s">
        <v>30</v>
      </c>
      <c r="K44" s="50" t="s">
        <v>65</v>
      </c>
      <c r="L44" s="29"/>
      <c r="M44" s="29"/>
      <c r="N44" s="29"/>
      <c r="O44" s="29"/>
      <c r="P44" s="29"/>
      <c r="Q44" s="30"/>
      <c r="R44" s="30"/>
      <c r="S44" s="86">
        <v>450000</v>
      </c>
    </row>
    <row r="45" spans="1:19" ht="37.5" customHeight="1">
      <c r="A45" s="139"/>
      <c r="B45" s="25"/>
      <c r="C45" s="55" t="s">
        <v>75</v>
      </c>
      <c r="D45" s="56" t="s">
        <v>28</v>
      </c>
      <c r="E45" s="56" t="s">
        <v>41</v>
      </c>
      <c r="F45" s="56" t="s">
        <v>76</v>
      </c>
      <c r="G45" s="56" t="s">
        <v>29</v>
      </c>
      <c r="H45" s="56" t="s">
        <v>28</v>
      </c>
      <c r="I45" s="56" t="s">
        <v>29</v>
      </c>
      <c r="J45" s="56" t="s">
        <v>30</v>
      </c>
      <c r="K45" s="56" t="s">
        <v>28</v>
      </c>
      <c r="L45" s="22">
        <f aca="true" t="shared" si="3" ref="L45:Q46">L46</f>
        <v>0</v>
      </c>
      <c r="M45" s="22">
        <f t="shared" si="3"/>
        <v>0</v>
      </c>
      <c r="N45" s="22">
        <f t="shared" si="3"/>
        <v>0</v>
      </c>
      <c r="O45" s="22">
        <f t="shared" si="3"/>
        <v>0</v>
      </c>
      <c r="P45" s="22">
        <f t="shared" si="3"/>
        <v>0</v>
      </c>
      <c r="Q45" s="23">
        <f t="shared" si="3"/>
        <v>0</v>
      </c>
      <c r="R45" s="23" t="e">
        <f>#REF!=SUM(L45:Q45)</f>
        <v>#REF!</v>
      </c>
      <c r="S45" s="83">
        <f>S46</f>
        <v>16000000</v>
      </c>
    </row>
    <row r="46" spans="1:19" ht="24" customHeight="1">
      <c r="A46" s="21" t="s">
        <v>68</v>
      </c>
      <c r="B46" s="24"/>
      <c r="C46" s="47" t="s">
        <v>195</v>
      </c>
      <c r="D46" s="50" t="s">
        <v>28</v>
      </c>
      <c r="E46" s="50" t="s">
        <v>41</v>
      </c>
      <c r="F46" s="50" t="s">
        <v>76</v>
      </c>
      <c r="G46" s="50" t="s">
        <v>33</v>
      </c>
      <c r="H46" s="50" t="s">
        <v>196</v>
      </c>
      <c r="I46" s="50" t="s">
        <v>29</v>
      </c>
      <c r="J46" s="50" t="s">
        <v>30</v>
      </c>
      <c r="K46" s="50" t="s">
        <v>78</v>
      </c>
      <c r="L46" s="26">
        <f t="shared" si="3"/>
        <v>0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7">
        <f t="shared" si="3"/>
        <v>0</v>
      </c>
      <c r="R46" s="27" t="e">
        <f>#REF!=SUM(L46:Q46)</f>
        <v>#REF!</v>
      </c>
      <c r="S46" s="86">
        <f>S47</f>
        <v>16000000</v>
      </c>
    </row>
    <row r="47" spans="1:19" s="7" customFormat="1" ht="46.5" customHeight="1">
      <c r="A47" s="45" t="s">
        <v>71</v>
      </c>
      <c r="B47" s="24"/>
      <c r="C47" s="97" t="s">
        <v>176</v>
      </c>
      <c r="D47" s="50" t="s">
        <v>28</v>
      </c>
      <c r="E47" s="50" t="s">
        <v>41</v>
      </c>
      <c r="F47" s="50" t="s">
        <v>76</v>
      </c>
      <c r="G47" s="50" t="s">
        <v>33</v>
      </c>
      <c r="H47" s="50" t="s">
        <v>167</v>
      </c>
      <c r="I47" s="50" t="s">
        <v>45</v>
      </c>
      <c r="J47" s="50" t="s">
        <v>30</v>
      </c>
      <c r="K47" s="50" t="s">
        <v>78</v>
      </c>
      <c r="L47" s="29"/>
      <c r="M47" s="29"/>
      <c r="N47" s="29"/>
      <c r="O47" s="29"/>
      <c r="P47" s="29"/>
      <c r="Q47" s="30"/>
      <c r="R47" s="30" t="e">
        <f>#REF!=SUM(L47:Q47)</f>
        <v>#REF!</v>
      </c>
      <c r="S47" s="86">
        <v>16000000</v>
      </c>
    </row>
    <row r="48" spans="1:19" ht="33" customHeight="1">
      <c r="A48" s="140"/>
      <c r="B48" s="28"/>
      <c r="C48" s="55" t="s">
        <v>79</v>
      </c>
      <c r="D48" s="56" t="s">
        <v>28</v>
      </c>
      <c r="E48" s="56" t="s">
        <v>41</v>
      </c>
      <c r="F48" s="56" t="s">
        <v>80</v>
      </c>
      <c r="G48" s="56" t="s">
        <v>29</v>
      </c>
      <c r="H48" s="56" t="s">
        <v>28</v>
      </c>
      <c r="I48" s="56" t="s">
        <v>29</v>
      </c>
      <c r="J48" s="56" t="s">
        <v>30</v>
      </c>
      <c r="K48" s="56" t="s">
        <v>28</v>
      </c>
      <c r="L48" s="29"/>
      <c r="M48" s="29"/>
      <c r="N48" s="29"/>
      <c r="O48" s="29"/>
      <c r="P48" s="29"/>
      <c r="Q48" s="30"/>
      <c r="R48" s="30"/>
      <c r="S48" s="83">
        <f>S49+S52</f>
        <v>1290000</v>
      </c>
    </row>
    <row r="49" spans="1:19" s="11" customFormat="1" ht="45" customHeight="1">
      <c r="A49" s="21" t="s">
        <v>82</v>
      </c>
      <c r="B49" s="28"/>
      <c r="C49" s="218" t="s">
        <v>131</v>
      </c>
      <c r="D49" s="48" t="s">
        <v>83</v>
      </c>
      <c r="E49" s="48" t="s">
        <v>41</v>
      </c>
      <c r="F49" s="48" t="s">
        <v>80</v>
      </c>
      <c r="G49" s="48" t="s">
        <v>36</v>
      </c>
      <c r="H49" s="48" t="s">
        <v>28</v>
      </c>
      <c r="I49" s="48" t="s">
        <v>29</v>
      </c>
      <c r="J49" s="48" t="s">
        <v>30</v>
      </c>
      <c r="K49" s="48" t="s">
        <v>28</v>
      </c>
      <c r="L49" s="70"/>
      <c r="M49" s="70"/>
      <c r="N49" s="70"/>
      <c r="O49" s="70"/>
      <c r="P49" s="70"/>
      <c r="Q49" s="71"/>
      <c r="R49" s="71"/>
      <c r="S49" s="84">
        <f>S50</f>
        <v>1000000</v>
      </c>
    </row>
    <row r="50" spans="1:19" s="7" customFormat="1" ht="46.5" customHeight="1">
      <c r="A50" s="24" t="s">
        <v>197</v>
      </c>
      <c r="B50" s="28"/>
      <c r="C50" s="221" t="s">
        <v>290</v>
      </c>
      <c r="D50" s="180" t="s">
        <v>83</v>
      </c>
      <c r="E50" s="180" t="s">
        <v>41</v>
      </c>
      <c r="F50" s="180" t="s">
        <v>80</v>
      </c>
      <c r="G50" s="180" t="s">
        <v>36</v>
      </c>
      <c r="H50" s="180" t="s">
        <v>62</v>
      </c>
      <c r="I50" s="180" t="s">
        <v>45</v>
      </c>
      <c r="J50" s="180" t="s">
        <v>30</v>
      </c>
      <c r="K50" s="180" t="s">
        <v>81</v>
      </c>
      <c r="L50" s="29"/>
      <c r="M50" s="29"/>
      <c r="N50" s="29"/>
      <c r="O50" s="29"/>
      <c r="P50" s="29"/>
      <c r="Q50" s="30"/>
      <c r="R50" s="30"/>
      <c r="S50" s="181">
        <f>S51</f>
        <v>1000000</v>
      </c>
    </row>
    <row r="51" spans="1:19" s="8" customFormat="1" ht="63" customHeight="1">
      <c r="A51" s="140"/>
      <c r="B51" s="18"/>
      <c r="C51" s="98" t="s">
        <v>225</v>
      </c>
      <c r="D51" s="60" t="s">
        <v>83</v>
      </c>
      <c r="E51" s="60" t="s">
        <v>41</v>
      </c>
      <c r="F51" s="60" t="s">
        <v>80</v>
      </c>
      <c r="G51" s="60" t="s">
        <v>36</v>
      </c>
      <c r="H51" s="60" t="s">
        <v>73</v>
      </c>
      <c r="I51" s="60" t="s">
        <v>45</v>
      </c>
      <c r="J51" s="60" t="s">
        <v>30</v>
      </c>
      <c r="K51" s="60" t="s">
        <v>81</v>
      </c>
      <c r="L51" s="37"/>
      <c r="M51" s="37" t="e">
        <f>M52+M63</f>
        <v>#REF!</v>
      </c>
      <c r="N51" s="37" t="e">
        <f>N52+N63</f>
        <v>#REF!</v>
      </c>
      <c r="O51" s="37" t="e">
        <f>O52+O63</f>
        <v>#REF!</v>
      </c>
      <c r="P51" s="37" t="e">
        <f>P52+P63</f>
        <v>#REF!</v>
      </c>
      <c r="Q51" s="38" t="e">
        <f>Q52+Q63</f>
        <v>#REF!</v>
      </c>
      <c r="R51" s="38" t="e">
        <f>#REF!=SUM(L51:Q51)</f>
        <v>#REF!</v>
      </c>
      <c r="S51" s="86">
        <v>1000000</v>
      </c>
    </row>
    <row r="52" spans="1:19" ht="71.25" customHeight="1">
      <c r="A52" s="140"/>
      <c r="B52" s="21"/>
      <c r="C52" s="116" t="s">
        <v>168</v>
      </c>
      <c r="D52" s="48" t="s">
        <v>83</v>
      </c>
      <c r="E52" s="48" t="s">
        <v>41</v>
      </c>
      <c r="F52" s="48" t="s">
        <v>80</v>
      </c>
      <c r="G52" s="48" t="s">
        <v>51</v>
      </c>
      <c r="H52" s="48" t="s">
        <v>28</v>
      </c>
      <c r="I52" s="48" t="s">
        <v>29</v>
      </c>
      <c r="J52" s="48" t="s">
        <v>30</v>
      </c>
      <c r="K52" s="48" t="s">
        <v>133</v>
      </c>
      <c r="L52" s="26"/>
      <c r="M52" s="26" t="e">
        <f>M53+#REF!+M56</f>
        <v>#REF!</v>
      </c>
      <c r="N52" s="26" t="e">
        <f>N53+#REF!+N56</f>
        <v>#REF!</v>
      </c>
      <c r="O52" s="26" t="e">
        <f>O53+#REF!+O56</f>
        <v>#REF!</v>
      </c>
      <c r="P52" s="26" t="e">
        <f>P53+#REF!+P56</f>
        <v>#REF!</v>
      </c>
      <c r="Q52" s="26" t="e">
        <f>Q53+#REF!+Q56</f>
        <v>#REF!</v>
      </c>
      <c r="R52" s="27" t="e">
        <f>#REF!=SUM(L52:Q52)</f>
        <v>#REF!</v>
      </c>
      <c r="S52" s="84">
        <f>S53+S54+S55</f>
        <v>290000</v>
      </c>
    </row>
    <row r="53" spans="1:19" ht="65.25" customHeight="1">
      <c r="A53" s="24" t="s">
        <v>259</v>
      </c>
      <c r="B53" s="24"/>
      <c r="C53" s="108" t="s">
        <v>224</v>
      </c>
      <c r="D53" s="50" t="s">
        <v>28</v>
      </c>
      <c r="E53" s="50" t="s">
        <v>41</v>
      </c>
      <c r="F53" s="50" t="s">
        <v>80</v>
      </c>
      <c r="G53" s="50" t="s">
        <v>51</v>
      </c>
      <c r="H53" s="50" t="s">
        <v>54</v>
      </c>
      <c r="I53" s="50" t="s">
        <v>52</v>
      </c>
      <c r="J53" s="50" t="s">
        <v>30</v>
      </c>
      <c r="K53" s="50" t="s">
        <v>133</v>
      </c>
      <c r="L53" s="29"/>
      <c r="M53" s="29"/>
      <c r="N53" s="29"/>
      <c r="O53" s="29"/>
      <c r="P53" s="29"/>
      <c r="Q53" s="30"/>
      <c r="R53" s="30" t="e">
        <f>#REF!=SUM(L53:Q53)</f>
        <v>#REF!</v>
      </c>
      <c r="S53" s="86">
        <v>130000</v>
      </c>
    </row>
    <row r="54" spans="1:19" ht="69" customHeight="1">
      <c r="A54" s="24"/>
      <c r="B54" s="24"/>
      <c r="C54" s="108" t="s">
        <v>228</v>
      </c>
      <c r="D54" s="50" t="s">
        <v>28</v>
      </c>
      <c r="E54" s="50" t="s">
        <v>41</v>
      </c>
      <c r="F54" s="50" t="s">
        <v>80</v>
      </c>
      <c r="G54" s="50" t="s">
        <v>51</v>
      </c>
      <c r="H54" s="50" t="s">
        <v>54</v>
      </c>
      <c r="I54" s="50" t="s">
        <v>76</v>
      </c>
      <c r="J54" s="50" t="s">
        <v>30</v>
      </c>
      <c r="K54" s="50" t="s">
        <v>133</v>
      </c>
      <c r="L54" s="219"/>
      <c r="M54" s="219"/>
      <c r="N54" s="219"/>
      <c r="O54" s="219"/>
      <c r="P54" s="219"/>
      <c r="Q54" s="220"/>
      <c r="R54" s="220"/>
      <c r="S54" s="86">
        <v>150000</v>
      </c>
    </row>
    <row r="55" spans="1:19" ht="65.25" customHeight="1">
      <c r="A55" s="140"/>
      <c r="B55" s="24"/>
      <c r="C55" s="108" t="s">
        <v>226</v>
      </c>
      <c r="D55" s="50" t="s">
        <v>28</v>
      </c>
      <c r="E55" s="50" t="s">
        <v>41</v>
      </c>
      <c r="F55" s="50" t="s">
        <v>80</v>
      </c>
      <c r="G55" s="50" t="s">
        <v>51</v>
      </c>
      <c r="H55" s="50" t="s">
        <v>162</v>
      </c>
      <c r="I55" s="50" t="s">
        <v>45</v>
      </c>
      <c r="J55" s="50" t="s">
        <v>30</v>
      </c>
      <c r="K55" s="50" t="s">
        <v>133</v>
      </c>
      <c r="L55" s="29"/>
      <c r="M55" s="29"/>
      <c r="N55" s="29"/>
      <c r="O55" s="29"/>
      <c r="P55" s="29"/>
      <c r="Q55" s="30"/>
      <c r="R55" s="30"/>
      <c r="S55" s="210">
        <v>10000</v>
      </c>
    </row>
    <row r="56" spans="1:19" ht="21.75" customHeight="1">
      <c r="A56" s="140"/>
      <c r="B56" s="43"/>
      <c r="C56" s="55" t="s">
        <v>87</v>
      </c>
      <c r="D56" s="117" t="s">
        <v>28</v>
      </c>
      <c r="E56" s="118" t="s">
        <v>41</v>
      </c>
      <c r="F56" s="118" t="s">
        <v>88</v>
      </c>
      <c r="G56" s="118" t="s">
        <v>29</v>
      </c>
      <c r="H56" s="118" t="s">
        <v>28</v>
      </c>
      <c r="I56" s="118" t="s">
        <v>29</v>
      </c>
      <c r="J56" s="118" t="s">
        <v>30</v>
      </c>
      <c r="K56" s="118" t="s">
        <v>28</v>
      </c>
      <c r="L56" s="29"/>
      <c r="M56" s="29"/>
      <c r="N56" s="29"/>
      <c r="O56" s="29"/>
      <c r="P56" s="29"/>
      <c r="Q56" s="30"/>
      <c r="R56" s="30" t="e">
        <f>#REF!=SUM(L56:Q56)</f>
        <v>#REF!</v>
      </c>
      <c r="S56" s="87">
        <f>S57+S60+S62+S65+S68+S70+S72+S74+S76</f>
        <v>1813000</v>
      </c>
    </row>
    <row r="57" spans="1:19" ht="21.75" customHeight="1">
      <c r="A57" s="140"/>
      <c r="B57" s="43"/>
      <c r="C57" s="47" t="s">
        <v>89</v>
      </c>
      <c r="D57" s="48" t="s">
        <v>28</v>
      </c>
      <c r="E57" s="48" t="s">
        <v>41</v>
      </c>
      <c r="F57" s="48" t="s">
        <v>88</v>
      </c>
      <c r="G57" s="48" t="s">
        <v>50</v>
      </c>
      <c r="H57" s="48" t="s">
        <v>28</v>
      </c>
      <c r="I57" s="48" t="s">
        <v>29</v>
      </c>
      <c r="J57" s="48" t="s">
        <v>30</v>
      </c>
      <c r="K57" s="48" t="s">
        <v>59</v>
      </c>
      <c r="L57" s="200"/>
      <c r="M57" s="200"/>
      <c r="N57" s="200"/>
      <c r="O57" s="200"/>
      <c r="P57" s="200"/>
      <c r="Q57" s="201"/>
      <c r="R57" s="201"/>
      <c r="S57" s="88">
        <f>S58+S59</f>
        <v>45000</v>
      </c>
    </row>
    <row r="58" spans="1:19" ht="78" customHeight="1">
      <c r="A58" s="140"/>
      <c r="B58" s="28"/>
      <c r="C58" s="126" t="s">
        <v>3</v>
      </c>
      <c r="D58" s="50" t="s">
        <v>28</v>
      </c>
      <c r="E58" s="50" t="s">
        <v>41</v>
      </c>
      <c r="F58" s="50" t="s">
        <v>88</v>
      </c>
      <c r="G58" s="50" t="s">
        <v>50</v>
      </c>
      <c r="H58" s="50" t="s">
        <v>38</v>
      </c>
      <c r="I58" s="50" t="s">
        <v>33</v>
      </c>
      <c r="J58" s="50" t="s">
        <v>30</v>
      </c>
      <c r="K58" s="50" t="s">
        <v>59</v>
      </c>
      <c r="L58" s="29"/>
      <c r="M58" s="29"/>
      <c r="N58" s="29"/>
      <c r="O58" s="29"/>
      <c r="P58" s="29"/>
      <c r="Q58" s="30"/>
      <c r="R58" s="30"/>
      <c r="S58" s="86">
        <v>42000</v>
      </c>
    </row>
    <row r="59" spans="1:19" ht="66.75" customHeight="1">
      <c r="A59" s="36" t="s">
        <v>85</v>
      </c>
      <c r="B59" s="28"/>
      <c r="C59" s="76" t="s">
        <v>90</v>
      </c>
      <c r="D59" s="50" t="s">
        <v>28</v>
      </c>
      <c r="E59" s="50" t="s">
        <v>41</v>
      </c>
      <c r="F59" s="50" t="s">
        <v>88</v>
      </c>
      <c r="G59" s="50" t="s">
        <v>50</v>
      </c>
      <c r="H59" s="50" t="s">
        <v>42</v>
      </c>
      <c r="I59" s="50" t="s">
        <v>33</v>
      </c>
      <c r="J59" s="50" t="s">
        <v>30</v>
      </c>
      <c r="K59" s="50" t="s">
        <v>59</v>
      </c>
      <c r="L59" s="29"/>
      <c r="M59" s="29"/>
      <c r="N59" s="29"/>
      <c r="O59" s="29"/>
      <c r="P59" s="29"/>
      <c r="Q59" s="30"/>
      <c r="R59" s="30"/>
      <c r="S59" s="86">
        <v>3000</v>
      </c>
    </row>
    <row r="60" spans="1:19" ht="84.75" customHeight="1">
      <c r="A60" s="32" t="s">
        <v>86</v>
      </c>
      <c r="B60" s="28"/>
      <c r="C60" s="127" t="s">
        <v>2</v>
      </c>
      <c r="D60" s="48" t="s">
        <v>28</v>
      </c>
      <c r="E60" s="48" t="s">
        <v>41</v>
      </c>
      <c r="F60" s="48" t="s">
        <v>88</v>
      </c>
      <c r="G60" s="48" t="s">
        <v>51</v>
      </c>
      <c r="H60" s="48" t="s">
        <v>28</v>
      </c>
      <c r="I60" s="48" t="s">
        <v>29</v>
      </c>
      <c r="J60" s="48" t="s">
        <v>30</v>
      </c>
      <c r="K60" s="48" t="s">
        <v>29</v>
      </c>
      <c r="L60" s="29"/>
      <c r="M60" s="29"/>
      <c r="N60" s="29"/>
      <c r="O60" s="29"/>
      <c r="P60" s="29"/>
      <c r="Q60" s="30"/>
      <c r="R60" s="30"/>
      <c r="S60" s="84">
        <f>S61</f>
        <v>40000</v>
      </c>
    </row>
    <row r="61" spans="1:19" ht="78.75" customHeight="1">
      <c r="A61" s="139"/>
      <c r="B61" s="28"/>
      <c r="C61" s="134" t="s">
        <v>2</v>
      </c>
      <c r="D61" s="131" t="s">
        <v>28</v>
      </c>
      <c r="E61" s="131" t="s">
        <v>41</v>
      </c>
      <c r="F61" s="131" t="s">
        <v>88</v>
      </c>
      <c r="G61" s="131" t="s">
        <v>51</v>
      </c>
      <c r="H61" s="131" t="s">
        <v>28</v>
      </c>
      <c r="I61" s="131" t="s">
        <v>33</v>
      </c>
      <c r="J61" s="131" t="s">
        <v>30</v>
      </c>
      <c r="K61" s="131" t="s">
        <v>59</v>
      </c>
      <c r="L61" s="34"/>
      <c r="M61" s="34"/>
      <c r="N61" s="34"/>
      <c r="O61" s="34"/>
      <c r="P61" s="34"/>
      <c r="Q61" s="35"/>
      <c r="R61" s="35"/>
      <c r="S61" s="132">
        <v>40000</v>
      </c>
    </row>
    <row r="62" spans="1:19" ht="87.75" customHeight="1">
      <c r="A62" s="139"/>
      <c r="B62" s="28"/>
      <c r="C62" s="203" t="s">
        <v>261</v>
      </c>
      <c r="D62" s="48" t="s">
        <v>28</v>
      </c>
      <c r="E62" s="48" t="s">
        <v>41</v>
      </c>
      <c r="F62" s="48" t="s">
        <v>88</v>
      </c>
      <c r="G62" s="48" t="s">
        <v>56</v>
      </c>
      <c r="H62" s="48" t="s">
        <v>28</v>
      </c>
      <c r="I62" s="48" t="s">
        <v>29</v>
      </c>
      <c r="J62" s="48" t="s">
        <v>30</v>
      </c>
      <c r="K62" s="48" t="s">
        <v>29</v>
      </c>
      <c r="L62" s="29"/>
      <c r="M62" s="29"/>
      <c r="N62" s="29"/>
      <c r="O62" s="29"/>
      <c r="P62" s="29"/>
      <c r="Q62" s="30"/>
      <c r="R62" s="30"/>
      <c r="S62" s="84">
        <f>S63+S64</f>
        <v>13000</v>
      </c>
    </row>
    <row r="63" spans="1:19" ht="69.75" customHeight="1">
      <c r="A63" s="32" t="s">
        <v>12</v>
      </c>
      <c r="B63" s="28"/>
      <c r="C63" s="135" t="s">
        <v>5</v>
      </c>
      <c r="D63" s="131" t="s">
        <v>28</v>
      </c>
      <c r="E63" s="131" t="s">
        <v>41</v>
      </c>
      <c r="F63" s="131" t="s">
        <v>88</v>
      </c>
      <c r="G63" s="131" t="s">
        <v>56</v>
      </c>
      <c r="H63" s="131" t="s">
        <v>38</v>
      </c>
      <c r="I63" s="131" t="s">
        <v>33</v>
      </c>
      <c r="J63" s="131" t="s">
        <v>30</v>
      </c>
      <c r="K63" s="131" t="s">
        <v>59</v>
      </c>
      <c r="L63" s="26">
        <f aca="true" t="shared" si="4" ref="L63:Q63">L65</f>
        <v>0</v>
      </c>
      <c r="M63" s="26">
        <f t="shared" si="4"/>
        <v>0</v>
      </c>
      <c r="N63" s="26">
        <f t="shared" si="4"/>
        <v>0</v>
      </c>
      <c r="O63" s="26">
        <f t="shared" si="4"/>
        <v>0</v>
      </c>
      <c r="P63" s="26">
        <f t="shared" si="4"/>
        <v>0</v>
      </c>
      <c r="Q63" s="27">
        <f t="shared" si="4"/>
        <v>0</v>
      </c>
      <c r="R63" s="27" t="e">
        <f>#REF!=SUM(L63:Q63)</f>
        <v>#REF!</v>
      </c>
      <c r="S63" s="132">
        <v>8000</v>
      </c>
    </row>
    <row r="64" spans="1:19" ht="69.75" customHeight="1">
      <c r="A64" s="139"/>
      <c r="B64" s="28"/>
      <c r="C64" s="211" t="s">
        <v>227</v>
      </c>
      <c r="D64" s="131" t="s">
        <v>28</v>
      </c>
      <c r="E64" s="131" t="s">
        <v>41</v>
      </c>
      <c r="F64" s="131" t="s">
        <v>88</v>
      </c>
      <c r="G64" s="131" t="s">
        <v>56</v>
      </c>
      <c r="H64" s="131" t="s">
        <v>39</v>
      </c>
      <c r="I64" s="131" t="s">
        <v>33</v>
      </c>
      <c r="J64" s="131" t="s">
        <v>30</v>
      </c>
      <c r="K64" s="131" t="s">
        <v>59</v>
      </c>
      <c r="L64" s="26"/>
      <c r="M64" s="26"/>
      <c r="N64" s="26"/>
      <c r="O64" s="26"/>
      <c r="P64" s="26"/>
      <c r="Q64" s="27"/>
      <c r="R64" s="27"/>
      <c r="S64" s="132">
        <v>5000</v>
      </c>
    </row>
    <row r="65" spans="1:19" s="8" customFormat="1" ht="111.75" customHeight="1">
      <c r="A65" s="32" t="s">
        <v>242</v>
      </c>
      <c r="B65" s="24"/>
      <c r="C65" s="127" t="s">
        <v>4</v>
      </c>
      <c r="D65" s="48" t="s">
        <v>28</v>
      </c>
      <c r="E65" s="48" t="s">
        <v>41</v>
      </c>
      <c r="F65" s="48" t="s">
        <v>88</v>
      </c>
      <c r="G65" s="48" t="s">
        <v>132</v>
      </c>
      <c r="H65" s="48" t="s">
        <v>28</v>
      </c>
      <c r="I65" s="48" t="s">
        <v>29</v>
      </c>
      <c r="J65" s="48" t="s">
        <v>30</v>
      </c>
      <c r="K65" s="48" t="s">
        <v>28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84">
        <f>S66+S67</f>
        <v>80000</v>
      </c>
    </row>
    <row r="66" spans="1:19" s="8" customFormat="1" ht="54.75" customHeight="1">
      <c r="A66" s="32"/>
      <c r="B66" s="24"/>
      <c r="C66" s="130" t="s">
        <v>10</v>
      </c>
      <c r="D66" s="131" t="s">
        <v>28</v>
      </c>
      <c r="E66" s="131" t="s">
        <v>41</v>
      </c>
      <c r="F66" s="131" t="s">
        <v>88</v>
      </c>
      <c r="G66" s="131" t="s">
        <v>132</v>
      </c>
      <c r="H66" s="131" t="s">
        <v>42</v>
      </c>
      <c r="I66" s="131" t="s">
        <v>33</v>
      </c>
      <c r="J66" s="131" t="s">
        <v>30</v>
      </c>
      <c r="K66" s="131" t="s">
        <v>59</v>
      </c>
      <c r="L66" s="29"/>
      <c r="M66" s="29"/>
      <c r="N66" s="29"/>
      <c r="O66" s="29"/>
      <c r="P66" s="29"/>
      <c r="Q66" s="30"/>
      <c r="R66" s="30"/>
      <c r="S66" s="132">
        <v>25000</v>
      </c>
    </row>
    <row r="67" spans="1:19" s="8" customFormat="1" ht="29.25" customHeight="1">
      <c r="A67" s="139"/>
      <c r="B67" s="24"/>
      <c r="C67" s="133" t="s">
        <v>171</v>
      </c>
      <c r="D67" s="131" t="s">
        <v>28</v>
      </c>
      <c r="E67" s="131" t="s">
        <v>41</v>
      </c>
      <c r="F67" s="131" t="s">
        <v>88</v>
      </c>
      <c r="G67" s="131" t="s">
        <v>132</v>
      </c>
      <c r="H67" s="131" t="s">
        <v>172</v>
      </c>
      <c r="I67" s="131" t="s">
        <v>33</v>
      </c>
      <c r="J67" s="131" t="s">
        <v>30</v>
      </c>
      <c r="K67" s="131" t="s">
        <v>59</v>
      </c>
      <c r="L67" s="29"/>
      <c r="M67" s="29"/>
      <c r="N67" s="29"/>
      <c r="O67" s="29"/>
      <c r="P67" s="29"/>
      <c r="Q67" s="30"/>
      <c r="R67" s="30"/>
      <c r="S67" s="132">
        <v>55000</v>
      </c>
    </row>
    <row r="68" spans="1:19" s="8" customFormat="1" ht="52.5" customHeight="1">
      <c r="A68" s="32" t="s">
        <v>243</v>
      </c>
      <c r="B68" s="24"/>
      <c r="C68" s="73" t="s">
        <v>11</v>
      </c>
      <c r="D68" s="48" t="s">
        <v>28</v>
      </c>
      <c r="E68" s="48" t="s">
        <v>41</v>
      </c>
      <c r="F68" s="48" t="s">
        <v>88</v>
      </c>
      <c r="G68" s="48" t="s">
        <v>107</v>
      </c>
      <c r="H68" s="48" t="s">
        <v>28</v>
      </c>
      <c r="I68" s="48" t="s">
        <v>29</v>
      </c>
      <c r="J68" s="48" t="s">
        <v>30</v>
      </c>
      <c r="K68" s="48" t="s">
        <v>28</v>
      </c>
      <c r="L68" s="29"/>
      <c r="M68" s="29"/>
      <c r="N68" s="29"/>
      <c r="O68" s="29"/>
      <c r="P68" s="29"/>
      <c r="Q68" s="30"/>
      <c r="R68" s="30"/>
      <c r="S68" s="89">
        <f>S69</f>
        <v>80000</v>
      </c>
    </row>
    <row r="69" spans="1:19" s="8" customFormat="1" ht="68.25" customHeight="1">
      <c r="A69" s="139"/>
      <c r="B69" s="24"/>
      <c r="C69" s="134" t="s">
        <v>6</v>
      </c>
      <c r="D69" s="131" t="s">
        <v>28</v>
      </c>
      <c r="E69" s="131" t="s">
        <v>41</v>
      </c>
      <c r="F69" s="131" t="s">
        <v>88</v>
      </c>
      <c r="G69" s="131" t="s">
        <v>107</v>
      </c>
      <c r="H69" s="131" t="s">
        <v>28</v>
      </c>
      <c r="I69" s="131" t="s">
        <v>33</v>
      </c>
      <c r="J69" s="131" t="s">
        <v>30</v>
      </c>
      <c r="K69" s="131" t="s">
        <v>59</v>
      </c>
      <c r="L69" s="29"/>
      <c r="M69" s="29"/>
      <c r="N69" s="29"/>
      <c r="O69" s="29"/>
      <c r="P69" s="29"/>
      <c r="Q69" s="30"/>
      <c r="R69" s="30" t="e">
        <f>#REF!=SUM(L69:Q69)</f>
        <v>#REF!</v>
      </c>
      <c r="S69" s="136">
        <v>80000</v>
      </c>
    </row>
    <row r="70" spans="1:19" s="8" customFormat="1" ht="33" customHeight="1">
      <c r="A70" s="139"/>
      <c r="B70" s="46"/>
      <c r="C70" s="127" t="s">
        <v>260</v>
      </c>
      <c r="D70" s="48" t="s">
        <v>28</v>
      </c>
      <c r="E70" s="48" t="s">
        <v>41</v>
      </c>
      <c r="F70" s="48" t="s">
        <v>88</v>
      </c>
      <c r="G70" s="48" t="s">
        <v>254</v>
      </c>
      <c r="H70" s="48" t="s">
        <v>28</v>
      </c>
      <c r="I70" s="48" t="s">
        <v>29</v>
      </c>
      <c r="J70" s="48" t="s">
        <v>30</v>
      </c>
      <c r="K70" s="48" t="s">
        <v>28</v>
      </c>
      <c r="L70" s="29"/>
      <c r="M70" s="29"/>
      <c r="N70" s="29"/>
      <c r="O70" s="29"/>
      <c r="P70" s="29"/>
      <c r="Q70" s="30"/>
      <c r="R70" s="30"/>
      <c r="S70" s="90">
        <f>S71</f>
        <v>135000</v>
      </c>
    </row>
    <row r="71" spans="1:19" s="8" customFormat="1" ht="51" customHeight="1">
      <c r="A71" s="32" t="s">
        <v>244</v>
      </c>
      <c r="B71" s="28"/>
      <c r="C71" s="134" t="s">
        <v>253</v>
      </c>
      <c r="D71" s="137" t="s">
        <v>28</v>
      </c>
      <c r="E71" s="137" t="s">
        <v>41</v>
      </c>
      <c r="F71" s="137" t="s">
        <v>88</v>
      </c>
      <c r="G71" s="137" t="s">
        <v>254</v>
      </c>
      <c r="H71" s="137" t="s">
        <v>42</v>
      </c>
      <c r="I71" s="137" t="s">
        <v>45</v>
      </c>
      <c r="J71" s="137" t="s">
        <v>30</v>
      </c>
      <c r="K71" s="137" t="s">
        <v>59</v>
      </c>
      <c r="L71" s="29"/>
      <c r="M71" s="29"/>
      <c r="N71" s="29"/>
      <c r="O71" s="29"/>
      <c r="P71" s="29"/>
      <c r="Q71" s="30"/>
      <c r="R71" s="30"/>
      <c r="S71" s="138">
        <v>135000</v>
      </c>
    </row>
    <row r="72" spans="1:19" s="8" customFormat="1" ht="92.25" customHeight="1">
      <c r="A72" s="139"/>
      <c r="B72" s="28"/>
      <c r="C72" s="74" t="s">
        <v>7</v>
      </c>
      <c r="D72" s="48" t="s">
        <v>28</v>
      </c>
      <c r="E72" s="48" t="s">
        <v>41</v>
      </c>
      <c r="F72" s="48" t="s">
        <v>88</v>
      </c>
      <c r="G72" s="48" t="s">
        <v>173</v>
      </c>
      <c r="H72" s="48" t="s">
        <v>28</v>
      </c>
      <c r="I72" s="48" t="s">
        <v>29</v>
      </c>
      <c r="J72" s="48" t="s">
        <v>30</v>
      </c>
      <c r="K72" s="48" t="s">
        <v>28</v>
      </c>
      <c r="L72" s="29"/>
      <c r="M72" s="29"/>
      <c r="N72" s="29"/>
      <c r="O72" s="29"/>
      <c r="P72" s="29"/>
      <c r="Q72" s="30"/>
      <c r="R72" s="30"/>
      <c r="S72" s="90">
        <f>S73</f>
        <v>800000</v>
      </c>
    </row>
    <row r="73" spans="1:19" ht="81.75" customHeight="1">
      <c r="A73" s="32" t="s">
        <v>245</v>
      </c>
      <c r="B73" s="28"/>
      <c r="C73" s="134" t="s">
        <v>7</v>
      </c>
      <c r="D73" s="137" t="s">
        <v>28</v>
      </c>
      <c r="E73" s="137" t="s">
        <v>41</v>
      </c>
      <c r="F73" s="137" t="s">
        <v>88</v>
      </c>
      <c r="G73" s="137" t="s">
        <v>173</v>
      </c>
      <c r="H73" s="137" t="s">
        <v>28</v>
      </c>
      <c r="I73" s="137" t="s">
        <v>33</v>
      </c>
      <c r="J73" s="137" t="s">
        <v>30</v>
      </c>
      <c r="K73" s="137" t="s">
        <v>59</v>
      </c>
      <c r="L73" s="19" t="e">
        <f aca="true" t="shared" si="5" ref="L73:Q73">L79</f>
        <v>#REF!</v>
      </c>
      <c r="M73" s="19" t="e">
        <f t="shared" si="5"/>
        <v>#REF!</v>
      </c>
      <c r="N73" s="19" t="e">
        <f t="shared" si="5"/>
        <v>#REF!</v>
      </c>
      <c r="O73" s="19" t="e">
        <f t="shared" si="5"/>
        <v>#REF!</v>
      </c>
      <c r="P73" s="19" t="e">
        <f t="shared" si="5"/>
        <v>#REF!</v>
      </c>
      <c r="Q73" s="39" t="e">
        <f t="shared" si="5"/>
        <v>#REF!</v>
      </c>
      <c r="R73" s="39" t="e">
        <f>#REF!=SUM(L73:Q73)</f>
        <v>#REF!</v>
      </c>
      <c r="S73" s="138">
        <v>800000</v>
      </c>
    </row>
    <row r="74" spans="1:19" ht="72.75" customHeight="1">
      <c r="A74" s="139"/>
      <c r="B74" s="28"/>
      <c r="C74" s="74" t="s">
        <v>185</v>
      </c>
      <c r="D74" s="48" t="s">
        <v>83</v>
      </c>
      <c r="E74" s="48" t="s">
        <v>41</v>
      </c>
      <c r="F74" s="48" t="s">
        <v>88</v>
      </c>
      <c r="G74" s="48" t="s">
        <v>186</v>
      </c>
      <c r="H74" s="48" t="s">
        <v>42</v>
      </c>
      <c r="I74" s="48" t="s">
        <v>36</v>
      </c>
      <c r="J74" s="48" t="s">
        <v>187</v>
      </c>
      <c r="K74" s="48" t="s">
        <v>59</v>
      </c>
      <c r="L74" s="19"/>
      <c r="M74" s="19"/>
      <c r="N74" s="19"/>
      <c r="O74" s="19"/>
      <c r="P74" s="19"/>
      <c r="Q74" s="39"/>
      <c r="R74" s="39"/>
      <c r="S74" s="90">
        <f>S75</f>
        <v>0</v>
      </c>
    </row>
    <row r="75" spans="1:19" ht="62.25" customHeight="1">
      <c r="A75" s="32" t="s">
        <v>246</v>
      </c>
      <c r="B75" s="28"/>
      <c r="C75" s="134" t="s">
        <v>8</v>
      </c>
      <c r="D75" s="137" t="s">
        <v>83</v>
      </c>
      <c r="E75" s="137" t="s">
        <v>41</v>
      </c>
      <c r="F75" s="137" t="s">
        <v>88</v>
      </c>
      <c r="G75" s="137" t="s">
        <v>186</v>
      </c>
      <c r="H75" s="137" t="s">
        <v>42</v>
      </c>
      <c r="I75" s="137" t="s">
        <v>36</v>
      </c>
      <c r="J75" s="137" t="s">
        <v>187</v>
      </c>
      <c r="K75" s="137" t="s">
        <v>59</v>
      </c>
      <c r="L75" s="19"/>
      <c r="M75" s="19"/>
      <c r="N75" s="19"/>
      <c r="O75" s="19"/>
      <c r="P75" s="19"/>
      <c r="Q75" s="39"/>
      <c r="R75" s="39"/>
      <c r="S75" s="138">
        <v>0</v>
      </c>
    </row>
    <row r="76" spans="1:19" ht="33" customHeight="1">
      <c r="A76" s="139"/>
      <c r="B76" s="28"/>
      <c r="C76" s="47" t="s">
        <v>91</v>
      </c>
      <c r="D76" s="48" t="s">
        <v>28</v>
      </c>
      <c r="E76" s="48" t="s">
        <v>41</v>
      </c>
      <c r="F76" s="48" t="s">
        <v>88</v>
      </c>
      <c r="G76" s="48" t="s">
        <v>92</v>
      </c>
      <c r="H76" s="48" t="s">
        <v>28</v>
      </c>
      <c r="I76" s="48" t="s">
        <v>29</v>
      </c>
      <c r="J76" s="48" t="s">
        <v>30</v>
      </c>
      <c r="K76" s="48" t="s">
        <v>59</v>
      </c>
      <c r="L76" s="19"/>
      <c r="M76" s="19"/>
      <c r="N76" s="19"/>
      <c r="O76" s="19"/>
      <c r="P76" s="19"/>
      <c r="Q76" s="39"/>
      <c r="R76" s="39"/>
      <c r="S76" s="91">
        <f>S77</f>
        <v>620000</v>
      </c>
    </row>
    <row r="77" spans="1:19" ht="49.5" customHeight="1">
      <c r="A77" s="32" t="s">
        <v>247</v>
      </c>
      <c r="B77" s="28"/>
      <c r="C77" s="119" t="s">
        <v>262</v>
      </c>
      <c r="D77" s="50" t="s">
        <v>28</v>
      </c>
      <c r="E77" s="50" t="s">
        <v>41</v>
      </c>
      <c r="F77" s="50" t="s">
        <v>88</v>
      </c>
      <c r="G77" s="50" t="s">
        <v>92</v>
      </c>
      <c r="H77" s="50" t="s">
        <v>62</v>
      </c>
      <c r="I77" s="50" t="s">
        <v>45</v>
      </c>
      <c r="J77" s="50" t="s">
        <v>30</v>
      </c>
      <c r="K77" s="50" t="s">
        <v>59</v>
      </c>
      <c r="L77" s="19"/>
      <c r="M77" s="19"/>
      <c r="N77" s="19"/>
      <c r="O77" s="19"/>
      <c r="P77" s="19"/>
      <c r="Q77" s="39"/>
      <c r="R77" s="39"/>
      <c r="S77" s="86">
        <v>620000</v>
      </c>
    </row>
    <row r="78" spans="1:19" ht="21" customHeight="1">
      <c r="A78" s="139"/>
      <c r="B78" s="28"/>
      <c r="C78" s="55" t="s">
        <v>93</v>
      </c>
      <c r="D78" s="120" t="s">
        <v>28</v>
      </c>
      <c r="E78" s="120" t="s">
        <v>41</v>
      </c>
      <c r="F78" s="120" t="s">
        <v>94</v>
      </c>
      <c r="G78" s="120" t="s">
        <v>29</v>
      </c>
      <c r="H78" s="120" t="s">
        <v>28</v>
      </c>
      <c r="I78" s="120" t="s">
        <v>29</v>
      </c>
      <c r="J78" s="120" t="s">
        <v>30</v>
      </c>
      <c r="K78" s="120" t="s">
        <v>28</v>
      </c>
      <c r="L78" s="19"/>
      <c r="M78" s="19"/>
      <c r="N78" s="19"/>
      <c r="O78" s="19"/>
      <c r="P78" s="19"/>
      <c r="Q78" s="39"/>
      <c r="R78" s="39"/>
      <c r="S78" s="92">
        <f>S79</f>
        <v>814892.14</v>
      </c>
    </row>
    <row r="79" spans="1:19" ht="19.5" customHeight="1">
      <c r="A79" s="32" t="s">
        <v>248</v>
      </c>
      <c r="B79" s="28"/>
      <c r="C79" s="47" t="s">
        <v>95</v>
      </c>
      <c r="D79" s="48" t="s">
        <v>28</v>
      </c>
      <c r="E79" s="48" t="s">
        <v>41</v>
      </c>
      <c r="F79" s="48" t="s">
        <v>94</v>
      </c>
      <c r="G79" s="48" t="s">
        <v>45</v>
      </c>
      <c r="H79" s="48" t="s">
        <v>28</v>
      </c>
      <c r="I79" s="48" t="s">
        <v>29</v>
      </c>
      <c r="J79" s="48" t="s">
        <v>30</v>
      </c>
      <c r="K79" s="48" t="s">
        <v>28</v>
      </c>
      <c r="L79" s="22" t="e">
        <f>L80+L89+#REF!+#REF!</f>
        <v>#REF!</v>
      </c>
      <c r="M79" s="22" t="e">
        <f>M80+M89+#REF!+#REF!</f>
        <v>#REF!</v>
      </c>
      <c r="N79" s="22" t="e">
        <f>N80+N89+#REF!+#REF!</f>
        <v>#REF!</v>
      </c>
      <c r="O79" s="22" t="e">
        <f>O80+O89+#REF!+#REF!</f>
        <v>#REF!</v>
      </c>
      <c r="P79" s="22" t="e">
        <f>P80+P89+#REF!+#REF!</f>
        <v>#REF!</v>
      </c>
      <c r="Q79" s="23" t="e">
        <f>Q80+Q89+#REF!+#REF!</f>
        <v>#REF!</v>
      </c>
      <c r="R79" s="23" t="e">
        <f>#REF!=SUM(L79:Q79)</f>
        <v>#REF!</v>
      </c>
      <c r="S79" s="91">
        <f>S80</f>
        <v>814892.14</v>
      </c>
    </row>
    <row r="80" spans="1:19" ht="33" customHeight="1">
      <c r="A80" s="139"/>
      <c r="B80" s="28"/>
      <c r="C80" s="58" t="s">
        <v>97</v>
      </c>
      <c r="D80" s="60" t="s">
        <v>28</v>
      </c>
      <c r="E80" s="60" t="s">
        <v>41</v>
      </c>
      <c r="F80" s="60" t="s">
        <v>94</v>
      </c>
      <c r="G80" s="60" t="s">
        <v>45</v>
      </c>
      <c r="H80" s="60" t="s">
        <v>62</v>
      </c>
      <c r="I80" s="60" t="s">
        <v>45</v>
      </c>
      <c r="J80" s="60" t="s">
        <v>30</v>
      </c>
      <c r="K80" s="60" t="s">
        <v>96</v>
      </c>
      <c r="L80" s="26">
        <f aca="true" t="shared" si="6" ref="L80:Q80">SUM(L81:L81)</f>
        <v>0</v>
      </c>
      <c r="M80" s="26">
        <f t="shared" si="6"/>
        <v>0</v>
      </c>
      <c r="N80" s="26">
        <f t="shared" si="6"/>
        <v>0</v>
      </c>
      <c r="O80" s="26">
        <f t="shared" si="6"/>
        <v>0</v>
      </c>
      <c r="P80" s="26">
        <f t="shared" si="6"/>
        <v>0</v>
      </c>
      <c r="Q80" s="27">
        <f t="shared" si="6"/>
        <v>0</v>
      </c>
      <c r="R80" s="27" t="e">
        <f>#REF!=SUM(L80:Q80)</f>
        <v>#REF!</v>
      </c>
      <c r="S80" s="86">
        <f>815000-107.86</f>
        <v>814892.14</v>
      </c>
    </row>
    <row r="81" spans="1:19" ht="28.5" customHeight="1">
      <c r="A81" s="44" t="s">
        <v>74</v>
      </c>
      <c r="B81" s="28"/>
      <c r="C81" s="104" t="s">
        <v>99</v>
      </c>
      <c r="D81" s="105" t="s">
        <v>28</v>
      </c>
      <c r="E81" s="106" t="s">
        <v>100</v>
      </c>
      <c r="F81" s="106" t="s">
        <v>29</v>
      </c>
      <c r="G81" s="106" t="s">
        <v>29</v>
      </c>
      <c r="H81" s="106" t="s">
        <v>28</v>
      </c>
      <c r="I81" s="106" t="s">
        <v>29</v>
      </c>
      <c r="J81" s="106" t="s">
        <v>30</v>
      </c>
      <c r="K81" s="106" t="s">
        <v>28</v>
      </c>
      <c r="L81" s="29"/>
      <c r="M81" s="29"/>
      <c r="N81" s="29"/>
      <c r="O81" s="29"/>
      <c r="P81" s="29"/>
      <c r="Q81" s="30"/>
      <c r="R81" s="30" t="e">
        <f>#REF!=SUM(L81:Q81)</f>
        <v>#REF!</v>
      </c>
      <c r="S81" s="82">
        <f>S82+S115+S117+S119</f>
        <v>279625107.86</v>
      </c>
    </row>
    <row r="82" spans="1:19" ht="52.5" customHeight="1">
      <c r="A82" s="32" t="s">
        <v>77</v>
      </c>
      <c r="B82" s="49"/>
      <c r="C82" s="55" t="s">
        <v>112</v>
      </c>
      <c r="D82" s="107" t="s">
        <v>28</v>
      </c>
      <c r="E82" s="56" t="s">
        <v>100</v>
      </c>
      <c r="F82" s="56" t="s">
        <v>36</v>
      </c>
      <c r="G82" s="56" t="s">
        <v>29</v>
      </c>
      <c r="H82" s="56" t="s">
        <v>28</v>
      </c>
      <c r="I82" s="56" t="s">
        <v>29</v>
      </c>
      <c r="J82" s="56" t="s">
        <v>30</v>
      </c>
      <c r="K82" s="56" t="s">
        <v>28</v>
      </c>
      <c r="L82" s="29"/>
      <c r="M82" s="29"/>
      <c r="N82" s="29"/>
      <c r="O82" s="29"/>
      <c r="P82" s="29"/>
      <c r="Q82" s="30"/>
      <c r="R82" s="30"/>
      <c r="S82" s="83">
        <f>S83+S86+S93+S107</f>
        <v>282257827.48</v>
      </c>
    </row>
    <row r="83" spans="1:19" ht="34.5" customHeight="1">
      <c r="A83" s="42"/>
      <c r="B83" s="43"/>
      <c r="C83" s="47" t="s">
        <v>101</v>
      </c>
      <c r="D83" s="48" t="s">
        <v>28</v>
      </c>
      <c r="E83" s="48" t="s">
        <v>100</v>
      </c>
      <c r="F83" s="48" t="s">
        <v>36</v>
      </c>
      <c r="G83" s="48" t="s">
        <v>33</v>
      </c>
      <c r="H83" s="48" t="s">
        <v>28</v>
      </c>
      <c r="I83" s="48" t="s">
        <v>29</v>
      </c>
      <c r="J83" s="48" t="s">
        <v>30</v>
      </c>
      <c r="K83" s="48" t="s">
        <v>102</v>
      </c>
      <c r="L83" s="29"/>
      <c r="M83" s="29"/>
      <c r="N83" s="29"/>
      <c r="O83" s="29"/>
      <c r="P83" s="29"/>
      <c r="Q83" s="30"/>
      <c r="R83" s="30"/>
      <c r="S83" s="84">
        <f>S84</f>
        <v>18939000</v>
      </c>
    </row>
    <row r="84" spans="1:19" ht="21.75" customHeight="1">
      <c r="A84" s="18" t="s">
        <v>98</v>
      </c>
      <c r="B84" s="28"/>
      <c r="C84" s="61" t="s">
        <v>113</v>
      </c>
      <c r="D84" s="51" t="s">
        <v>28</v>
      </c>
      <c r="E84" s="51" t="s">
        <v>100</v>
      </c>
      <c r="F84" s="51" t="s">
        <v>36</v>
      </c>
      <c r="G84" s="51" t="s">
        <v>33</v>
      </c>
      <c r="H84" s="51" t="s">
        <v>104</v>
      </c>
      <c r="I84" s="51" t="s">
        <v>29</v>
      </c>
      <c r="J84" s="51" t="s">
        <v>30</v>
      </c>
      <c r="K84" s="51" t="s">
        <v>102</v>
      </c>
      <c r="L84" s="29"/>
      <c r="M84" s="29"/>
      <c r="N84" s="29"/>
      <c r="O84" s="29"/>
      <c r="P84" s="29"/>
      <c r="Q84" s="30"/>
      <c r="R84" s="30"/>
      <c r="S84" s="93">
        <f>S85</f>
        <v>18939000</v>
      </c>
    </row>
    <row r="85" spans="1:19" ht="32.25" customHeight="1">
      <c r="A85" s="21" t="s">
        <v>31</v>
      </c>
      <c r="B85" s="24"/>
      <c r="C85" s="113" t="s">
        <v>114</v>
      </c>
      <c r="D85" s="50" t="s">
        <v>28</v>
      </c>
      <c r="E85" s="50" t="s">
        <v>100</v>
      </c>
      <c r="F85" s="50" t="s">
        <v>36</v>
      </c>
      <c r="G85" s="50" t="s">
        <v>33</v>
      </c>
      <c r="H85" s="50" t="s">
        <v>104</v>
      </c>
      <c r="I85" s="50" t="s">
        <v>45</v>
      </c>
      <c r="J85" s="50" t="s">
        <v>30</v>
      </c>
      <c r="K85" s="50" t="s">
        <v>102</v>
      </c>
      <c r="L85" s="29"/>
      <c r="M85" s="29"/>
      <c r="N85" s="29"/>
      <c r="O85" s="29"/>
      <c r="P85" s="29"/>
      <c r="Q85" s="30"/>
      <c r="R85" s="30"/>
      <c r="S85" s="86">
        <v>18939000</v>
      </c>
    </row>
    <row r="86" spans="1:19" ht="30.75" customHeight="1">
      <c r="A86" s="24" t="s">
        <v>34</v>
      </c>
      <c r="B86" s="28"/>
      <c r="C86" s="47" t="s">
        <v>142</v>
      </c>
      <c r="D86" s="48" t="s">
        <v>28</v>
      </c>
      <c r="E86" s="48" t="s">
        <v>100</v>
      </c>
      <c r="F86" s="48" t="s">
        <v>36</v>
      </c>
      <c r="G86" s="48" t="s">
        <v>36</v>
      </c>
      <c r="H86" s="48" t="s">
        <v>28</v>
      </c>
      <c r="I86" s="48" t="s">
        <v>29</v>
      </c>
      <c r="J86" s="48" t="s">
        <v>30</v>
      </c>
      <c r="K86" s="48" t="s">
        <v>102</v>
      </c>
      <c r="L86" s="29"/>
      <c r="M86" s="29"/>
      <c r="N86" s="29"/>
      <c r="O86" s="29"/>
      <c r="P86" s="29"/>
      <c r="Q86" s="30"/>
      <c r="R86" s="30"/>
      <c r="S86" s="84">
        <f>S87+S88+S89+S90+S91</f>
        <v>39879227.480000004</v>
      </c>
    </row>
    <row r="87" spans="1:19" ht="51.75" customHeight="1">
      <c r="A87" s="41"/>
      <c r="B87" s="28"/>
      <c r="C87" s="186" t="s">
        <v>252</v>
      </c>
      <c r="D87" s="60" t="s">
        <v>28</v>
      </c>
      <c r="E87" s="60" t="s">
        <v>100</v>
      </c>
      <c r="F87" s="60" t="s">
        <v>36</v>
      </c>
      <c r="G87" s="60" t="s">
        <v>36</v>
      </c>
      <c r="H87" s="60" t="s">
        <v>177</v>
      </c>
      <c r="I87" s="60" t="s">
        <v>45</v>
      </c>
      <c r="J87" s="60" t="s">
        <v>30</v>
      </c>
      <c r="K87" s="60" t="s">
        <v>102</v>
      </c>
      <c r="L87" s="29"/>
      <c r="M87" s="29"/>
      <c r="N87" s="29"/>
      <c r="O87" s="29"/>
      <c r="P87" s="29"/>
      <c r="Q87" s="30"/>
      <c r="R87" s="30"/>
      <c r="S87" s="86">
        <v>3455500</v>
      </c>
    </row>
    <row r="88" spans="1:19" ht="97.5" customHeight="1">
      <c r="A88" s="41"/>
      <c r="B88" s="28"/>
      <c r="C88" s="108" t="s">
        <v>237</v>
      </c>
      <c r="D88" s="60" t="s">
        <v>28</v>
      </c>
      <c r="E88" s="60" t="s">
        <v>100</v>
      </c>
      <c r="F88" s="60" t="s">
        <v>36</v>
      </c>
      <c r="G88" s="60" t="s">
        <v>36</v>
      </c>
      <c r="H88" s="60" t="s">
        <v>236</v>
      </c>
      <c r="I88" s="60" t="s">
        <v>45</v>
      </c>
      <c r="J88" s="60" t="s">
        <v>255</v>
      </c>
      <c r="K88" s="60" t="s">
        <v>102</v>
      </c>
      <c r="L88" s="29"/>
      <c r="M88" s="29"/>
      <c r="N88" s="29"/>
      <c r="O88" s="29"/>
      <c r="P88" s="29"/>
      <c r="Q88" s="30"/>
      <c r="R88" s="30"/>
      <c r="S88" s="86">
        <v>6987322.43</v>
      </c>
    </row>
    <row r="89" spans="1:19" ht="64.5" customHeight="1">
      <c r="A89" s="24" t="s">
        <v>141</v>
      </c>
      <c r="B89" s="28"/>
      <c r="C89" s="103" t="s">
        <v>238</v>
      </c>
      <c r="D89" s="60" t="s">
        <v>28</v>
      </c>
      <c r="E89" s="60" t="s">
        <v>100</v>
      </c>
      <c r="F89" s="60" t="s">
        <v>36</v>
      </c>
      <c r="G89" s="60" t="s">
        <v>36</v>
      </c>
      <c r="H89" s="60" t="s">
        <v>9</v>
      </c>
      <c r="I89" s="60" t="s">
        <v>45</v>
      </c>
      <c r="J89" s="60" t="s">
        <v>255</v>
      </c>
      <c r="K89" s="60" t="s">
        <v>102</v>
      </c>
      <c r="L89" s="26" t="e">
        <f>#REF!+#REF!</f>
        <v>#REF!</v>
      </c>
      <c r="M89" s="26" t="e">
        <f>#REF!+#REF!</f>
        <v>#REF!</v>
      </c>
      <c r="N89" s="26" t="e">
        <f>#REF!+#REF!</f>
        <v>#REF!</v>
      </c>
      <c r="O89" s="26" t="e">
        <f>#REF!+#REF!</f>
        <v>#REF!</v>
      </c>
      <c r="P89" s="26" t="e">
        <f>#REF!+#REF!</f>
        <v>#REF!</v>
      </c>
      <c r="Q89" s="27" t="e">
        <f>#REF!+#REF!</f>
        <v>#REF!</v>
      </c>
      <c r="R89" s="27" t="e">
        <f>#REF!=SUM(L89:Q89)</f>
        <v>#REF!</v>
      </c>
      <c r="S89" s="86">
        <v>5347688.78</v>
      </c>
    </row>
    <row r="90" spans="1:19" ht="64.5" customHeight="1">
      <c r="A90" s="24"/>
      <c r="B90" s="176"/>
      <c r="C90" s="202" t="s">
        <v>263</v>
      </c>
      <c r="D90" s="60" t="s">
        <v>28</v>
      </c>
      <c r="E90" s="60" t="s">
        <v>100</v>
      </c>
      <c r="F90" s="60" t="s">
        <v>36</v>
      </c>
      <c r="G90" s="60" t="s">
        <v>36</v>
      </c>
      <c r="H90" s="60" t="s">
        <v>229</v>
      </c>
      <c r="I90" s="60" t="s">
        <v>45</v>
      </c>
      <c r="J90" s="60" t="s">
        <v>30</v>
      </c>
      <c r="K90" s="60" t="s">
        <v>102</v>
      </c>
      <c r="L90" s="26"/>
      <c r="M90" s="26"/>
      <c r="N90" s="26"/>
      <c r="O90" s="26"/>
      <c r="P90" s="26"/>
      <c r="Q90" s="27"/>
      <c r="R90" s="27"/>
      <c r="S90" s="86">
        <v>2000000</v>
      </c>
    </row>
    <row r="91" spans="1:19" ht="24" customHeight="1">
      <c r="A91" s="41"/>
      <c r="B91" s="80"/>
      <c r="C91" s="63" t="s">
        <v>143</v>
      </c>
      <c r="D91" s="51" t="s">
        <v>28</v>
      </c>
      <c r="E91" s="51" t="s">
        <v>100</v>
      </c>
      <c r="F91" s="51" t="s">
        <v>36</v>
      </c>
      <c r="G91" s="51" t="s">
        <v>36</v>
      </c>
      <c r="H91" s="51" t="s">
        <v>105</v>
      </c>
      <c r="I91" s="51" t="s">
        <v>29</v>
      </c>
      <c r="J91" s="51" t="s">
        <v>30</v>
      </c>
      <c r="K91" s="51" t="s">
        <v>102</v>
      </c>
      <c r="L91" s="173"/>
      <c r="M91" s="173"/>
      <c r="N91" s="173"/>
      <c r="O91" s="173"/>
      <c r="P91" s="173"/>
      <c r="Q91" s="174"/>
      <c r="R91" s="174"/>
      <c r="S91" s="93">
        <f>S92</f>
        <v>22088716.27</v>
      </c>
    </row>
    <row r="92" spans="1:19" ht="30.75" customHeight="1" thickBot="1">
      <c r="A92" s="41"/>
      <c r="B92" s="80"/>
      <c r="C92" s="98" t="s">
        <v>144</v>
      </c>
      <c r="D92" s="60" t="s">
        <v>28</v>
      </c>
      <c r="E92" s="60" t="s">
        <v>100</v>
      </c>
      <c r="F92" s="60" t="s">
        <v>36</v>
      </c>
      <c r="G92" s="60" t="s">
        <v>36</v>
      </c>
      <c r="H92" s="60" t="s">
        <v>105</v>
      </c>
      <c r="I92" s="60" t="s">
        <v>45</v>
      </c>
      <c r="J92" s="60" t="s">
        <v>30</v>
      </c>
      <c r="K92" s="60" t="s">
        <v>102</v>
      </c>
      <c r="L92" s="29"/>
      <c r="M92" s="29"/>
      <c r="N92" s="29"/>
      <c r="O92" s="29"/>
      <c r="P92" s="29"/>
      <c r="Q92" s="30"/>
      <c r="R92" s="30"/>
      <c r="S92" s="85">
        <v>22088716.27</v>
      </c>
    </row>
    <row r="93" spans="1:19" ht="35.25" customHeight="1" thickBot="1">
      <c r="A93" s="41"/>
      <c r="B93" s="81"/>
      <c r="C93" s="47" t="s">
        <v>115</v>
      </c>
      <c r="D93" s="48" t="s">
        <v>28</v>
      </c>
      <c r="E93" s="48" t="s">
        <v>100</v>
      </c>
      <c r="F93" s="48" t="s">
        <v>36</v>
      </c>
      <c r="G93" s="48" t="s">
        <v>50</v>
      </c>
      <c r="H93" s="48" t="s">
        <v>28</v>
      </c>
      <c r="I93" s="48" t="s">
        <v>29</v>
      </c>
      <c r="J93" s="48" t="s">
        <v>30</v>
      </c>
      <c r="K93" s="48" t="s">
        <v>102</v>
      </c>
      <c r="L93" s="29"/>
      <c r="M93" s="29"/>
      <c r="N93" s="29"/>
      <c r="O93" s="29"/>
      <c r="P93" s="29"/>
      <c r="Q93" s="30"/>
      <c r="R93" s="30"/>
      <c r="S93" s="84">
        <f>S94+S95+S99+S101+S104+S105</f>
        <v>221533600</v>
      </c>
    </row>
    <row r="94" spans="1:19" ht="69" customHeight="1">
      <c r="A94" s="41"/>
      <c r="B94" s="13"/>
      <c r="C94" s="163" t="s">
        <v>164</v>
      </c>
      <c r="D94" s="164" t="s">
        <v>28</v>
      </c>
      <c r="E94" s="164" t="s">
        <v>100</v>
      </c>
      <c r="F94" s="164" t="s">
        <v>36</v>
      </c>
      <c r="G94" s="164" t="s">
        <v>50</v>
      </c>
      <c r="H94" s="164" t="s">
        <v>163</v>
      </c>
      <c r="I94" s="164" t="s">
        <v>45</v>
      </c>
      <c r="J94" s="164" t="s">
        <v>30</v>
      </c>
      <c r="K94" s="165" t="s">
        <v>102</v>
      </c>
      <c r="L94" s="29"/>
      <c r="M94" s="29"/>
      <c r="N94" s="29"/>
      <c r="O94" s="29"/>
      <c r="P94" s="29"/>
      <c r="Q94" s="30"/>
      <c r="R94" s="30"/>
      <c r="S94" s="168">
        <v>10500</v>
      </c>
    </row>
    <row r="95" spans="1:19" s="11" customFormat="1" ht="56.25" customHeight="1">
      <c r="A95" s="41"/>
      <c r="B95" s="13"/>
      <c r="C95" s="63" t="s">
        <v>122</v>
      </c>
      <c r="D95" s="51" t="s">
        <v>28</v>
      </c>
      <c r="E95" s="51" t="s">
        <v>100</v>
      </c>
      <c r="F95" s="51" t="s">
        <v>36</v>
      </c>
      <c r="G95" s="51" t="s">
        <v>50</v>
      </c>
      <c r="H95" s="51" t="s">
        <v>123</v>
      </c>
      <c r="I95" s="51" t="s">
        <v>29</v>
      </c>
      <c r="J95" s="51" t="s">
        <v>30</v>
      </c>
      <c r="K95" s="51" t="s">
        <v>102</v>
      </c>
      <c r="L95" s="29"/>
      <c r="M95" s="29"/>
      <c r="N95" s="29"/>
      <c r="O95" s="29"/>
      <c r="P95" s="29"/>
      <c r="Q95" s="30"/>
      <c r="R95" s="30"/>
      <c r="S95" s="93">
        <f>S96</f>
        <v>643000</v>
      </c>
    </row>
    <row r="96" spans="1:19" s="11" customFormat="1" ht="52.5" customHeight="1">
      <c r="A96" s="24" t="s">
        <v>118</v>
      </c>
      <c r="B96" s="13"/>
      <c r="C96" s="98" t="s">
        <v>124</v>
      </c>
      <c r="D96" s="50" t="s">
        <v>28</v>
      </c>
      <c r="E96" s="50" t="s">
        <v>100</v>
      </c>
      <c r="F96" s="50" t="s">
        <v>36</v>
      </c>
      <c r="G96" s="50" t="s">
        <v>50</v>
      </c>
      <c r="H96" s="50" t="s">
        <v>123</v>
      </c>
      <c r="I96" s="50" t="s">
        <v>45</v>
      </c>
      <c r="J96" s="50" t="s">
        <v>30</v>
      </c>
      <c r="K96" s="50" t="s">
        <v>102</v>
      </c>
      <c r="L96" s="29"/>
      <c r="M96" s="29"/>
      <c r="N96" s="29"/>
      <c r="O96" s="29"/>
      <c r="P96" s="29"/>
      <c r="Q96" s="30"/>
      <c r="R96" s="30"/>
      <c r="S96" s="86">
        <v>643000</v>
      </c>
    </row>
    <row r="97" spans="1:19" s="11" customFormat="1" ht="57" customHeight="1">
      <c r="A97" s="41"/>
      <c r="B97" s="13"/>
      <c r="C97" s="63" t="s">
        <v>145</v>
      </c>
      <c r="D97" s="51" t="s">
        <v>28</v>
      </c>
      <c r="E97" s="51" t="s">
        <v>100</v>
      </c>
      <c r="F97" s="51" t="s">
        <v>36</v>
      </c>
      <c r="G97" s="51" t="s">
        <v>50</v>
      </c>
      <c r="H97" s="51" t="s">
        <v>40</v>
      </c>
      <c r="I97" s="51" t="s">
        <v>29</v>
      </c>
      <c r="J97" s="51" t="s">
        <v>30</v>
      </c>
      <c r="K97" s="51" t="s">
        <v>102</v>
      </c>
      <c r="L97" s="29"/>
      <c r="M97" s="29"/>
      <c r="N97" s="29"/>
      <c r="O97" s="29"/>
      <c r="P97" s="29"/>
      <c r="Q97" s="30"/>
      <c r="R97" s="30"/>
      <c r="S97" s="93">
        <f>S98</f>
        <v>0</v>
      </c>
    </row>
    <row r="98" spans="1:19" ht="53.25" customHeight="1">
      <c r="A98" s="162"/>
      <c r="B98" s="13"/>
      <c r="C98" s="143" t="s">
        <v>145</v>
      </c>
      <c r="D98" s="50" t="s">
        <v>28</v>
      </c>
      <c r="E98" s="50" t="s">
        <v>100</v>
      </c>
      <c r="F98" s="50" t="s">
        <v>36</v>
      </c>
      <c r="G98" s="50" t="s">
        <v>50</v>
      </c>
      <c r="H98" s="50" t="s">
        <v>40</v>
      </c>
      <c r="I98" s="50" t="s">
        <v>45</v>
      </c>
      <c r="J98" s="50" t="s">
        <v>146</v>
      </c>
      <c r="K98" s="50" t="s">
        <v>102</v>
      </c>
      <c r="L98" s="29"/>
      <c r="M98" s="29"/>
      <c r="N98" s="29"/>
      <c r="O98" s="29"/>
      <c r="P98" s="29"/>
      <c r="Q98" s="30"/>
      <c r="R98" s="30"/>
      <c r="S98" s="125"/>
    </row>
    <row r="99" spans="1:19" ht="48.75" customHeight="1">
      <c r="A99" s="41"/>
      <c r="B99" s="13"/>
      <c r="C99" s="63" t="s">
        <v>125</v>
      </c>
      <c r="D99" s="51" t="s">
        <v>28</v>
      </c>
      <c r="E99" s="51" t="s">
        <v>100</v>
      </c>
      <c r="F99" s="51" t="s">
        <v>36</v>
      </c>
      <c r="G99" s="51" t="s">
        <v>50</v>
      </c>
      <c r="H99" s="51" t="s">
        <v>84</v>
      </c>
      <c r="I99" s="51" t="s">
        <v>29</v>
      </c>
      <c r="J99" s="51" t="s">
        <v>30</v>
      </c>
      <c r="K99" s="51" t="s">
        <v>102</v>
      </c>
      <c r="L99" s="29"/>
      <c r="M99" s="29"/>
      <c r="N99" s="29"/>
      <c r="O99" s="29"/>
      <c r="P99" s="29"/>
      <c r="Q99" s="30"/>
      <c r="R99" s="30"/>
      <c r="S99" s="160">
        <f>S100</f>
        <v>65298100</v>
      </c>
    </row>
    <row r="100" spans="1:19" ht="51.75" customHeight="1">
      <c r="A100" s="41"/>
      <c r="B100" s="13"/>
      <c r="C100" s="98" t="s">
        <v>126</v>
      </c>
      <c r="D100" s="60" t="s">
        <v>28</v>
      </c>
      <c r="E100" s="60" t="s">
        <v>100</v>
      </c>
      <c r="F100" s="60" t="s">
        <v>36</v>
      </c>
      <c r="G100" s="60" t="s">
        <v>50</v>
      </c>
      <c r="H100" s="60" t="s">
        <v>84</v>
      </c>
      <c r="I100" s="60" t="s">
        <v>45</v>
      </c>
      <c r="J100" s="60" t="s">
        <v>30</v>
      </c>
      <c r="K100" s="60" t="s">
        <v>102</v>
      </c>
      <c r="L100" s="29"/>
      <c r="M100" s="29"/>
      <c r="N100" s="29"/>
      <c r="O100" s="29"/>
      <c r="P100" s="29"/>
      <c r="Q100" s="30"/>
      <c r="R100" s="30"/>
      <c r="S100" s="86">
        <v>65298100</v>
      </c>
    </row>
    <row r="101" spans="1:19" ht="91.5" customHeight="1">
      <c r="A101" s="41"/>
      <c r="B101" s="13"/>
      <c r="C101" s="96" t="s">
        <v>179</v>
      </c>
      <c r="D101" s="51" t="s">
        <v>28</v>
      </c>
      <c r="E101" s="51" t="s">
        <v>100</v>
      </c>
      <c r="F101" s="51" t="s">
        <v>36</v>
      </c>
      <c r="G101" s="51" t="s">
        <v>50</v>
      </c>
      <c r="H101" s="51" t="s">
        <v>178</v>
      </c>
      <c r="I101" s="51" t="s">
        <v>29</v>
      </c>
      <c r="J101" s="51" t="s">
        <v>30</v>
      </c>
      <c r="K101" s="51" t="s">
        <v>102</v>
      </c>
      <c r="L101" s="29"/>
      <c r="M101" s="29"/>
      <c r="N101" s="29"/>
      <c r="O101" s="29"/>
      <c r="P101" s="29"/>
      <c r="Q101" s="30"/>
      <c r="R101" s="30"/>
      <c r="S101" s="93">
        <f>S102</f>
        <v>686000</v>
      </c>
    </row>
    <row r="102" spans="1:19" ht="88.5" customHeight="1">
      <c r="A102" s="41" t="s">
        <v>205</v>
      </c>
      <c r="B102" s="13"/>
      <c r="C102" s="94" t="s">
        <v>180</v>
      </c>
      <c r="D102" s="50" t="s">
        <v>28</v>
      </c>
      <c r="E102" s="50" t="s">
        <v>100</v>
      </c>
      <c r="F102" s="50" t="s">
        <v>36</v>
      </c>
      <c r="G102" s="50" t="s">
        <v>50</v>
      </c>
      <c r="H102" s="50" t="s">
        <v>178</v>
      </c>
      <c r="I102" s="50" t="s">
        <v>45</v>
      </c>
      <c r="J102" s="50" t="s">
        <v>30</v>
      </c>
      <c r="K102" s="50" t="s">
        <v>102</v>
      </c>
      <c r="L102" s="29"/>
      <c r="M102" s="29"/>
      <c r="N102" s="29"/>
      <c r="O102" s="29"/>
      <c r="P102" s="29"/>
      <c r="Q102" s="30"/>
      <c r="R102" s="30"/>
      <c r="S102" s="86">
        <v>686000</v>
      </c>
    </row>
    <row r="103" spans="1:19" ht="47.25" customHeight="1">
      <c r="A103" s="41" t="s">
        <v>208</v>
      </c>
      <c r="B103" s="13"/>
      <c r="C103" s="170" t="s">
        <v>235</v>
      </c>
      <c r="D103" s="171" t="s">
        <v>28</v>
      </c>
      <c r="E103" s="171" t="s">
        <v>100</v>
      </c>
      <c r="F103" s="171" t="s">
        <v>36</v>
      </c>
      <c r="G103" s="171" t="s">
        <v>50</v>
      </c>
      <c r="H103" s="171" t="s">
        <v>234</v>
      </c>
      <c r="I103" s="188" t="s">
        <v>29</v>
      </c>
      <c r="J103" s="171" t="s">
        <v>30</v>
      </c>
      <c r="K103" s="171" t="s">
        <v>102</v>
      </c>
      <c r="L103" s="29"/>
      <c r="M103" s="29"/>
      <c r="N103" s="29"/>
      <c r="O103" s="29"/>
      <c r="P103" s="29"/>
      <c r="Q103" s="30"/>
      <c r="R103" s="30"/>
      <c r="S103" s="175">
        <v>541000</v>
      </c>
    </row>
    <row r="104" spans="1:19" ht="50.25" customHeight="1">
      <c r="A104" s="41"/>
      <c r="B104" s="13"/>
      <c r="C104" s="189" t="s">
        <v>235</v>
      </c>
      <c r="D104" s="190" t="s">
        <v>28</v>
      </c>
      <c r="E104" s="190" t="s">
        <v>100</v>
      </c>
      <c r="F104" s="190" t="s">
        <v>36</v>
      </c>
      <c r="G104" s="190" t="s">
        <v>50</v>
      </c>
      <c r="H104" s="190" t="s">
        <v>234</v>
      </c>
      <c r="I104" s="190" t="s">
        <v>45</v>
      </c>
      <c r="J104" s="190" t="s">
        <v>30</v>
      </c>
      <c r="K104" s="190" t="s">
        <v>102</v>
      </c>
      <c r="L104" s="77"/>
      <c r="M104" s="29"/>
      <c r="N104" s="29"/>
      <c r="O104" s="29"/>
      <c r="P104" s="29"/>
      <c r="Q104" s="30"/>
      <c r="R104" s="30"/>
      <c r="S104" s="194">
        <v>541000</v>
      </c>
    </row>
    <row r="105" spans="1:19" ht="21.75" customHeight="1">
      <c r="A105" s="41"/>
      <c r="B105" s="13"/>
      <c r="C105" s="62" t="s">
        <v>140</v>
      </c>
      <c r="D105" s="51" t="s">
        <v>28</v>
      </c>
      <c r="E105" s="51" t="s">
        <v>100</v>
      </c>
      <c r="F105" s="51" t="s">
        <v>36</v>
      </c>
      <c r="G105" s="51" t="s">
        <v>50</v>
      </c>
      <c r="H105" s="51" t="s">
        <v>105</v>
      </c>
      <c r="I105" s="51" t="s">
        <v>29</v>
      </c>
      <c r="J105" s="51" t="s">
        <v>30</v>
      </c>
      <c r="K105" s="51" t="s">
        <v>102</v>
      </c>
      <c r="L105" s="172"/>
      <c r="M105" s="173"/>
      <c r="N105" s="173"/>
      <c r="O105" s="173"/>
      <c r="P105" s="173"/>
      <c r="Q105" s="174"/>
      <c r="R105" s="174"/>
      <c r="S105" s="93">
        <f>S106</f>
        <v>154355000</v>
      </c>
    </row>
    <row r="106" spans="1:19" ht="21" customHeight="1">
      <c r="A106" s="41"/>
      <c r="B106" s="13"/>
      <c r="C106" s="108" t="s">
        <v>139</v>
      </c>
      <c r="D106" s="50" t="s">
        <v>28</v>
      </c>
      <c r="E106" s="50" t="s">
        <v>100</v>
      </c>
      <c r="F106" s="50" t="s">
        <v>36</v>
      </c>
      <c r="G106" s="50" t="s">
        <v>50</v>
      </c>
      <c r="H106" s="50" t="s">
        <v>105</v>
      </c>
      <c r="I106" s="50" t="s">
        <v>45</v>
      </c>
      <c r="J106" s="50" t="s">
        <v>30</v>
      </c>
      <c r="K106" s="50" t="s">
        <v>102</v>
      </c>
      <c r="L106" s="77"/>
      <c r="M106" s="29"/>
      <c r="N106" s="29"/>
      <c r="O106" s="29"/>
      <c r="P106" s="29"/>
      <c r="Q106" s="30"/>
      <c r="R106" s="30"/>
      <c r="S106" s="86">
        <f>113610000+40745000</f>
        <v>154355000</v>
      </c>
    </row>
    <row r="107" spans="1:19" ht="23.25" customHeight="1">
      <c r="A107" s="41"/>
      <c r="B107" s="13"/>
      <c r="C107" s="47" t="s">
        <v>128</v>
      </c>
      <c r="D107" s="48" t="s">
        <v>28</v>
      </c>
      <c r="E107" s="48" t="s">
        <v>100</v>
      </c>
      <c r="F107" s="48" t="s">
        <v>36</v>
      </c>
      <c r="G107" s="48" t="s">
        <v>57</v>
      </c>
      <c r="H107" s="48" t="s">
        <v>28</v>
      </c>
      <c r="I107" s="48" t="s">
        <v>29</v>
      </c>
      <c r="J107" s="48" t="s">
        <v>30</v>
      </c>
      <c r="K107" s="48" t="s">
        <v>102</v>
      </c>
      <c r="L107" s="172"/>
      <c r="M107" s="173"/>
      <c r="N107" s="173"/>
      <c r="O107" s="173"/>
      <c r="P107" s="173"/>
      <c r="Q107" s="174"/>
      <c r="R107" s="174"/>
      <c r="S107" s="84">
        <f>S108+S110+S112+S113+S114</f>
        <v>1906000</v>
      </c>
    </row>
    <row r="108" spans="1:19" ht="56.25" customHeight="1">
      <c r="A108" s="41"/>
      <c r="B108" s="13"/>
      <c r="C108" s="62" t="s">
        <v>138</v>
      </c>
      <c r="D108" s="51" t="s">
        <v>28</v>
      </c>
      <c r="E108" s="51" t="s">
        <v>100</v>
      </c>
      <c r="F108" s="51" t="s">
        <v>36</v>
      </c>
      <c r="G108" s="51" t="s">
        <v>57</v>
      </c>
      <c r="H108" s="51" t="s">
        <v>67</v>
      </c>
      <c r="I108" s="51" t="s">
        <v>29</v>
      </c>
      <c r="J108" s="51" t="s">
        <v>30</v>
      </c>
      <c r="K108" s="51" t="s">
        <v>102</v>
      </c>
      <c r="L108" s="172"/>
      <c r="M108" s="173"/>
      <c r="N108" s="173"/>
      <c r="O108" s="173"/>
      <c r="P108" s="173"/>
      <c r="Q108" s="174"/>
      <c r="R108" s="174"/>
      <c r="S108" s="93">
        <f>S109</f>
        <v>0</v>
      </c>
    </row>
    <row r="109" spans="1:19" ht="63.75" customHeight="1">
      <c r="A109" s="41"/>
      <c r="B109" s="13"/>
      <c r="C109" s="108" t="s">
        <v>137</v>
      </c>
      <c r="D109" s="50" t="s">
        <v>28</v>
      </c>
      <c r="E109" s="50" t="s">
        <v>100</v>
      </c>
      <c r="F109" s="50" t="s">
        <v>36</v>
      </c>
      <c r="G109" s="50" t="s">
        <v>57</v>
      </c>
      <c r="H109" s="50" t="s">
        <v>67</v>
      </c>
      <c r="I109" s="50" t="s">
        <v>45</v>
      </c>
      <c r="J109" s="50" t="s">
        <v>30</v>
      </c>
      <c r="K109" s="50" t="s">
        <v>102</v>
      </c>
      <c r="L109" s="78"/>
      <c r="M109" s="64"/>
      <c r="N109" s="64"/>
      <c r="O109" s="64"/>
      <c r="P109" s="64"/>
      <c r="Q109" s="65"/>
      <c r="R109" s="65"/>
      <c r="S109" s="86">
        <v>0</v>
      </c>
    </row>
    <row r="110" spans="1:19" ht="75.75" customHeight="1">
      <c r="A110" s="41"/>
      <c r="B110" s="13"/>
      <c r="C110" s="63" t="s">
        <v>129</v>
      </c>
      <c r="D110" s="51" t="s">
        <v>28</v>
      </c>
      <c r="E110" s="51" t="s">
        <v>100</v>
      </c>
      <c r="F110" s="51" t="s">
        <v>36</v>
      </c>
      <c r="G110" s="51" t="s">
        <v>57</v>
      </c>
      <c r="H110" s="51" t="s">
        <v>66</v>
      </c>
      <c r="I110" s="51" t="s">
        <v>29</v>
      </c>
      <c r="J110" s="51" t="s">
        <v>30</v>
      </c>
      <c r="K110" s="51" t="s">
        <v>102</v>
      </c>
      <c r="L110" s="78"/>
      <c r="M110" s="64"/>
      <c r="N110" s="64"/>
      <c r="O110" s="64"/>
      <c r="P110" s="64"/>
      <c r="Q110" s="65"/>
      <c r="R110" s="65"/>
      <c r="S110" s="93">
        <f>S111</f>
        <v>1803000</v>
      </c>
    </row>
    <row r="111" spans="1:19" ht="79.5" customHeight="1">
      <c r="A111" s="24" t="s">
        <v>127</v>
      </c>
      <c r="B111" s="13"/>
      <c r="C111" s="98" t="s">
        <v>130</v>
      </c>
      <c r="D111" s="50" t="s">
        <v>28</v>
      </c>
      <c r="E111" s="50" t="s">
        <v>100</v>
      </c>
      <c r="F111" s="50" t="s">
        <v>36</v>
      </c>
      <c r="G111" s="50" t="s">
        <v>57</v>
      </c>
      <c r="H111" s="50" t="s">
        <v>66</v>
      </c>
      <c r="I111" s="50" t="s">
        <v>45</v>
      </c>
      <c r="J111" s="50" t="s">
        <v>30</v>
      </c>
      <c r="K111" s="50" t="s">
        <v>102</v>
      </c>
      <c r="L111" s="78"/>
      <c r="M111" s="64"/>
      <c r="N111" s="64"/>
      <c r="O111" s="64"/>
      <c r="P111" s="64"/>
      <c r="Q111" s="65"/>
      <c r="R111" s="65"/>
      <c r="S111" s="85">
        <v>1803000</v>
      </c>
    </row>
    <row r="112" spans="1:19" ht="64.5" customHeight="1">
      <c r="A112" s="41"/>
      <c r="B112" s="13"/>
      <c r="C112" s="98" t="s">
        <v>161</v>
      </c>
      <c r="D112" s="50" t="s">
        <v>28</v>
      </c>
      <c r="E112" s="50" t="s">
        <v>100</v>
      </c>
      <c r="F112" s="50" t="s">
        <v>36</v>
      </c>
      <c r="G112" s="50" t="s">
        <v>57</v>
      </c>
      <c r="H112" s="50" t="s">
        <v>162</v>
      </c>
      <c r="I112" s="50" t="s">
        <v>45</v>
      </c>
      <c r="J112" s="50" t="s">
        <v>30</v>
      </c>
      <c r="K112" s="50" t="s">
        <v>102</v>
      </c>
      <c r="L112" s="67"/>
      <c r="M112" s="66"/>
      <c r="N112" s="66"/>
      <c r="O112" s="66"/>
      <c r="P112" s="66"/>
      <c r="Q112" s="65"/>
      <c r="R112" s="65"/>
      <c r="S112" s="86">
        <v>0</v>
      </c>
    </row>
    <row r="113" spans="1:19" ht="60.75" customHeight="1">
      <c r="A113" s="41"/>
      <c r="B113" s="13"/>
      <c r="C113" s="98" t="s">
        <v>188</v>
      </c>
      <c r="D113" s="50" t="s">
        <v>28</v>
      </c>
      <c r="E113" s="50" t="s">
        <v>100</v>
      </c>
      <c r="F113" s="50" t="s">
        <v>36</v>
      </c>
      <c r="G113" s="50" t="s">
        <v>57</v>
      </c>
      <c r="H113" s="50" t="s">
        <v>189</v>
      </c>
      <c r="I113" s="50" t="s">
        <v>45</v>
      </c>
      <c r="J113" s="50" t="s">
        <v>30</v>
      </c>
      <c r="K113" s="50" t="s">
        <v>102</v>
      </c>
      <c r="L113" s="67"/>
      <c r="M113" s="66"/>
      <c r="N113" s="66"/>
      <c r="O113" s="66"/>
      <c r="P113" s="66"/>
      <c r="Q113" s="65"/>
      <c r="R113" s="65"/>
      <c r="S113" s="86"/>
    </row>
    <row r="114" spans="1:19" ht="41.25" customHeight="1">
      <c r="A114" s="41"/>
      <c r="B114" s="13"/>
      <c r="C114" s="98" t="s">
        <v>184</v>
      </c>
      <c r="D114" s="50" t="s">
        <v>28</v>
      </c>
      <c r="E114" s="50" t="s">
        <v>100</v>
      </c>
      <c r="F114" s="50" t="s">
        <v>36</v>
      </c>
      <c r="G114" s="50" t="s">
        <v>57</v>
      </c>
      <c r="H114" s="50" t="s">
        <v>105</v>
      </c>
      <c r="I114" s="50" t="s">
        <v>45</v>
      </c>
      <c r="J114" s="50" t="s">
        <v>30</v>
      </c>
      <c r="K114" s="50" t="s">
        <v>102</v>
      </c>
      <c r="L114" s="52"/>
      <c r="M114" s="53"/>
      <c r="N114" s="53"/>
      <c r="O114" s="53"/>
      <c r="P114" s="53"/>
      <c r="Q114" s="53"/>
      <c r="R114" s="53"/>
      <c r="S114" s="86">
        <v>103000</v>
      </c>
    </row>
    <row r="115" spans="1:19" ht="19.5" customHeight="1">
      <c r="A115" s="41"/>
      <c r="B115" s="13"/>
      <c r="C115" s="47" t="s">
        <v>134</v>
      </c>
      <c r="D115" s="48" t="s">
        <v>28</v>
      </c>
      <c r="E115" s="48" t="s">
        <v>100</v>
      </c>
      <c r="F115" s="48" t="s">
        <v>58</v>
      </c>
      <c r="G115" s="48" t="s">
        <v>29</v>
      </c>
      <c r="H115" s="48" t="s">
        <v>28</v>
      </c>
      <c r="I115" s="48" t="s">
        <v>29</v>
      </c>
      <c r="J115" s="48" t="s">
        <v>30</v>
      </c>
      <c r="K115" s="48" t="s">
        <v>96</v>
      </c>
      <c r="L115" s="68"/>
      <c r="M115" s="69"/>
      <c r="N115" s="69"/>
      <c r="O115" s="69"/>
      <c r="P115" s="69"/>
      <c r="Q115" s="65"/>
      <c r="R115" s="65"/>
      <c r="S115" s="84">
        <f>S116</f>
        <v>940860</v>
      </c>
    </row>
    <row r="116" spans="1:19" ht="30" customHeight="1">
      <c r="A116" s="41"/>
      <c r="B116" s="13"/>
      <c r="C116" s="100" t="s">
        <v>135</v>
      </c>
      <c r="D116" s="101" t="s">
        <v>28</v>
      </c>
      <c r="E116" s="101" t="s">
        <v>100</v>
      </c>
      <c r="F116" s="101" t="s">
        <v>58</v>
      </c>
      <c r="G116" s="101" t="s">
        <v>45</v>
      </c>
      <c r="H116" s="101" t="s">
        <v>42</v>
      </c>
      <c r="I116" s="101" t="s">
        <v>45</v>
      </c>
      <c r="J116" s="101" t="s">
        <v>30</v>
      </c>
      <c r="K116" s="101" t="s">
        <v>96</v>
      </c>
      <c r="L116" s="40"/>
      <c r="M116" s="40"/>
      <c r="N116" s="40"/>
      <c r="O116" s="40"/>
      <c r="P116" s="40"/>
      <c r="Q116" s="40"/>
      <c r="R116" s="40"/>
      <c r="S116" s="121">
        <v>940860</v>
      </c>
    </row>
    <row r="117" spans="1:19" ht="131.25" customHeight="1">
      <c r="A117" s="24" t="s">
        <v>198</v>
      </c>
      <c r="B117" s="13"/>
      <c r="C117" s="99" t="s">
        <v>190</v>
      </c>
      <c r="D117" s="48" t="s">
        <v>28</v>
      </c>
      <c r="E117" s="48" t="s">
        <v>100</v>
      </c>
      <c r="F117" s="48" t="s">
        <v>191</v>
      </c>
      <c r="G117" s="48" t="s">
        <v>45</v>
      </c>
      <c r="H117" s="48" t="s">
        <v>28</v>
      </c>
      <c r="I117" s="48" t="s">
        <v>29</v>
      </c>
      <c r="J117" s="48" t="s">
        <v>30</v>
      </c>
      <c r="K117" s="48" t="s">
        <v>28</v>
      </c>
      <c r="L117" s="40"/>
      <c r="M117" s="40"/>
      <c r="N117" s="40"/>
      <c r="O117" s="40"/>
      <c r="P117" s="40"/>
      <c r="Q117" s="40"/>
      <c r="R117" s="40"/>
      <c r="S117" s="84">
        <f>S118</f>
        <v>0</v>
      </c>
    </row>
    <row r="118" spans="1:19" ht="71.25" customHeight="1">
      <c r="A118" s="41"/>
      <c r="B118" s="13"/>
      <c r="C118" s="100" t="s">
        <v>192</v>
      </c>
      <c r="D118" s="101" t="s">
        <v>83</v>
      </c>
      <c r="E118" s="101" t="s">
        <v>100</v>
      </c>
      <c r="F118" s="101" t="s">
        <v>191</v>
      </c>
      <c r="G118" s="101" t="s">
        <v>45</v>
      </c>
      <c r="H118" s="101" t="s">
        <v>38</v>
      </c>
      <c r="I118" s="101" t="s">
        <v>45</v>
      </c>
      <c r="J118" s="101" t="s">
        <v>30</v>
      </c>
      <c r="K118" s="101" t="s">
        <v>102</v>
      </c>
      <c r="L118" s="40"/>
      <c r="M118" s="40"/>
      <c r="N118" s="40"/>
      <c r="O118" s="40"/>
      <c r="P118" s="40"/>
      <c r="Q118" s="40"/>
      <c r="R118" s="40"/>
      <c r="S118" s="121">
        <v>0</v>
      </c>
    </row>
    <row r="119" spans="1:19" ht="76.5" customHeight="1">
      <c r="A119" s="24" t="s">
        <v>147</v>
      </c>
      <c r="B119" s="13"/>
      <c r="C119" s="47" t="s">
        <v>152</v>
      </c>
      <c r="D119" s="48" t="s">
        <v>28</v>
      </c>
      <c r="E119" s="48" t="s">
        <v>100</v>
      </c>
      <c r="F119" s="48" t="s">
        <v>153</v>
      </c>
      <c r="G119" s="48" t="s">
        <v>29</v>
      </c>
      <c r="H119" s="48" t="s">
        <v>28</v>
      </c>
      <c r="I119" s="48" t="s">
        <v>29</v>
      </c>
      <c r="J119" s="48" t="s">
        <v>30</v>
      </c>
      <c r="K119" s="48" t="s">
        <v>28</v>
      </c>
      <c r="L119" s="40"/>
      <c r="M119" s="40"/>
      <c r="N119" s="40"/>
      <c r="O119" s="40"/>
      <c r="P119" s="40"/>
      <c r="Q119" s="40"/>
      <c r="R119" s="40"/>
      <c r="S119" s="84">
        <f>S120</f>
        <v>-3573579.62</v>
      </c>
    </row>
    <row r="120" spans="1:19" ht="65.25" customHeight="1" thickBot="1">
      <c r="A120" s="41"/>
      <c r="B120" s="13"/>
      <c r="C120" s="122" t="s">
        <v>154</v>
      </c>
      <c r="D120" s="102" t="s">
        <v>83</v>
      </c>
      <c r="E120" s="102" t="s">
        <v>100</v>
      </c>
      <c r="F120" s="102" t="s">
        <v>153</v>
      </c>
      <c r="G120" s="102" t="s">
        <v>45</v>
      </c>
      <c r="H120" s="102" t="s">
        <v>28</v>
      </c>
      <c r="I120" s="102" t="s">
        <v>45</v>
      </c>
      <c r="J120" s="102" t="s">
        <v>30</v>
      </c>
      <c r="K120" s="102" t="s">
        <v>102</v>
      </c>
      <c r="L120" s="40"/>
      <c r="M120" s="40"/>
      <c r="N120" s="40"/>
      <c r="O120" s="40"/>
      <c r="P120" s="40"/>
      <c r="Q120" s="40"/>
      <c r="R120" s="40"/>
      <c r="S120" s="178">
        <v>-3573579.62</v>
      </c>
    </row>
    <row r="121" spans="1:19" ht="32.25" customHeight="1" thickBot="1">
      <c r="A121" s="24" t="s">
        <v>13</v>
      </c>
      <c r="B121" s="13"/>
      <c r="C121" s="123" t="s">
        <v>103</v>
      </c>
      <c r="D121" s="124"/>
      <c r="E121" s="124"/>
      <c r="F121" s="124"/>
      <c r="G121" s="124"/>
      <c r="H121" s="124"/>
      <c r="I121" s="124"/>
      <c r="J121" s="124"/>
      <c r="K121" s="124"/>
      <c r="L121" s="40"/>
      <c r="M121" s="40"/>
      <c r="N121" s="40"/>
      <c r="O121" s="40"/>
      <c r="P121" s="40"/>
      <c r="Q121" s="40"/>
      <c r="R121" s="40"/>
      <c r="S121" s="150">
        <f>S8+S81</f>
        <v>410901000</v>
      </c>
    </row>
    <row r="122" spans="1:19" ht="13.5" customHeight="1">
      <c r="A122" s="12"/>
      <c r="B122" s="13"/>
      <c r="L122" s="40"/>
      <c r="M122" s="40"/>
      <c r="N122" s="40"/>
      <c r="O122" s="40"/>
      <c r="P122" s="40"/>
      <c r="Q122" s="40"/>
      <c r="R122" s="40"/>
      <c r="S122" s="161"/>
    </row>
    <row r="123" spans="1:19" ht="18.75" customHeight="1">
      <c r="A123" s="12"/>
      <c r="B123" s="13"/>
      <c r="H123" s="235"/>
      <c r="I123" s="236"/>
      <c r="J123" s="236"/>
      <c r="K123" s="236"/>
      <c r="L123" s="40"/>
      <c r="M123" s="40"/>
      <c r="N123" s="40"/>
      <c r="O123" s="40"/>
      <c r="P123" s="40"/>
      <c r="Q123" s="40"/>
      <c r="R123" s="40"/>
      <c r="S123" s="161"/>
    </row>
    <row r="124" spans="1:19" ht="18.75" customHeight="1">
      <c r="A124" s="12"/>
      <c r="B124" s="13"/>
      <c r="H124" s="229"/>
      <c r="I124" s="230"/>
      <c r="J124" s="230"/>
      <c r="K124" s="230"/>
      <c r="L124" s="40"/>
      <c r="M124" s="40"/>
      <c r="N124" s="40"/>
      <c r="O124" s="40"/>
      <c r="P124" s="40"/>
      <c r="Q124" s="40"/>
      <c r="R124" s="40"/>
      <c r="S124" s="161"/>
    </row>
    <row r="125" spans="1:19" ht="18.75" customHeight="1">
      <c r="A125" s="12"/>
      <c r="B125" s="13"/>
      <c r="H125" s="229"/>
      <c r="I125" s="230"/>
      <c r="J125" s="230"/>
      <c r="K125" s="230"/>
      <c r="L125" s="40"/>
      <c r="M125" s="40"/>
      <c r="N125" s="40"/>
      <c r="O125" s="40"/>
      <c r="P125" s="40"/>
      <c r="Q125" s="40"/>
      <c r="R125" s="40"/>
      <c r="S125" s="161"/>
    </row>
    <row r="126" spans="1:19" ht="18.75" customHeight="1">
      <c r="A126" s="12"/>
      <c r="B126" s="13"/>
      <c r="H126" s="229"/>
      <c r="I126" s="230"/>
      <c r="J126" s="230"/>
      <c r="K126" s="230"/>
      <c r="L126" s="40"/>
      <c r="M126" s="40"/>
      <c r="N126" s="40"/>
      <c r="O126" s="40"/>
      <c r="P126" s="40"/>
      <c r="Q126" s="40"/>
      <c r="R126" s="40"/>
      <c r="S126" s="161"/>
    </row>
    <row r="127" spans="1:19" ht="18.75" customHeight="1">
      <c r="A127" s="12"/>
      <c r="B127" s="13"/>
      <c r="H127" s="229"/>
      <c r="I127" s="230"/>
      <c r="J127" s="230"/>
      <c r="K127" s="230"/>
      <c r="L127" s="40"/>
      <c r="M127" s="40"/>
      <c r="N127" s="40"/>
      <c r="O127" s="40"/>
      <c r="P127" s="40"/>
      <c r="Q127" s="40"/>
      <c r="R127" s="40"/>
      <c r="S127" s="161"/>
    </row>
    <row r="128" spans="1:19" ht="18.75" customHeight="1">
      <c r="A128" s="12"/>
      <c r="B128" s="13"/>
      <c r="H128" s="229"/>
      <c r="I128" s="230"/>
      <c r="J128" s="230"/>
      <c r="K128" s="230"/>
      <c r="L128" s="40"/>
      <c r="M128" s="40"/>
      <c r="N128" s="40"/>
      <c r="O128" s="40"/>
      <c r="P128" s="40"/>
      <c r="Q128" s="40"/>
      <c r="R128" s="40"/>
      <c r="S128" s="161"/>
    </row>
    <row r="129" spans="1:19" ht="18.75" customHeight="1">
      <c r="A129" s="12"/>
      <c r="B129" s="13"/>
      <c r="H129" s="229"/>
      <c r="I129" s="230"/>
      <c r="J129" s="230"/>
      <c r="K129" s="230"/>
      <c r="L129" s="40"/>
      <c r="M129" s="40"/>
      <c r="N129" s="40"/>
      <c r="O129" s="40"/>
      <c r="P129" s="40"/>
      <c r="Q129" s="40"/>
      <c r="R129" s="40"/>
      <c r="S129" s="161"/>
    </row>
    <row r="130" spans="1:19" ht="18.75" customHeight="1">
      <c r="A130" s="12"/>
      <c r="B130" s="13"/>
      <c r="H130" s="229"/>
      <c r="I130" s="230"/>
      <c r="J130" s="230"/>
      <c r="K130" s="230"/>
      <c r="L130" s="40"/>
      <c r="M130" s="40"/>
      <c r="N130" s="40"/>
      <c r="O130" s="40"/>
      <c r="P130" s="40"/>
      <c r="Q130" s="40"/>
      <c r="R130" s="40"/>
      <c r="S130" s="161"/>
    </row>
    <row r="131" spans="1:19" ht="18.75" customHeight="1">
      <c r="A131" s="12"/>
      <c r="B131" s="13"/>
      <c r="H131" s="229"/>
      <c r="I131" s="230"/>
      <c r="J131" s="230"/>
      <c r="K131" s="230"/>
      <c r="L131" s="40"/>
      <c r="M131" s="40"/>
      <c r="N131" s="40"/>
      <c r="O131" s="40"/>
      <c r="P131" s="40"/>
      <c r="Q131" s="40"/>
      <c r="R131" s="40"/>
      <c r="S131" s="161"/>
    </row>
    <row r="132" spans="1:19" ht="18.75" customHeight="1">
      <c r="A132" s="12"/>
      <c r="B132" s="13"/>
      <c r="H132" s="229"/>
      <c r="I132" s="230"/>
      <c r="J132" s="230"/>
      <c r="K132" s="230"/>
      <c r="L132" s="40"/>
      <c r="M132" s="40"/>
      <c r="N132" s="40"/>
      <c r="O132" s="40"/>
      <c r="P132" s="40"/>
      <c r="Q132" s="40"/>
      <c r="R132" s="40"/>
      <c r="S132" s="161"/>
    </row>
    <row r="133" spans="1:18" ht="18.75">
      <c r="A133" s="12"/>
      <c r="B133" s="13"/>
      <c r="H133" s="229"/>
      <c r="I133" s="230"/>
      <c r="J133" s="230"/>
      <c r="K133" s="230"/>
      <c r="L133" s="40"/>
      <c r="M133" s="40"/>
      <c r="N133" s="40"/>
      <c r="O133" s="40"/>
      <c r="P133" s="40"/>
      <c r="Q133" s="40"/>
      <c r="R133" s="40"/>
    </row>
    <row r="134" spans="1:19" ht="18.75">
      <c r="A134" s="12"/>
      <c r="B134" s="13"/>
      <c r="H134" s="229"/>
      <c r="I134" s="230"/>
      <c r="J134" s="230"/>
      <c r="K134" s="230"/>
      <c r="L134" s="40"/>
      <c r="M134" s="40"/>
      <c r="N134" s="40"/>
      <c r="O134" s="40"/>
      <c r="P134" s="40"/>
      <c r="Q134" s="40"/>
      <c r="R134" s="40"/>
      <c r="S134" s="161"/>
    </row>
    <row r="135" spans="1:18" ht="18.75">
      <c r="A135" s="12"/>
      <c r="B135" s="13"/>
      <c r="H135" s="229"/>
      <c r="I135" s="231"/>
      <c r="J135" s="231"/>
      <c r="K135" s="231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H136" s="229"/>
      <c r="I136" s="231"/>
      <c r="J136" s="231"/>
      <c r="K136" s="231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H137" s="229"/>
      <c r="I137" s="230"/>
      <c r="J137" s="230"/>
      <c r="K137" s="230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</row>
  </sheetData>
  <sheetProtection/>
  <mergeCells count="27">
    <mergeCell ref="H129:K129"/>
    <mergeCell ref="H125:K125"/>
    <mergeCell ref="H127:K127"/>
    <mergeCell ref="H123:K123"/>
    <mergeCell ref="H126:K126"/>
    <mergeCell ref="H124:K124"/>
    <mergeCell ref="H128:K128"/>
    <mergeCell ref="L6:L7"/>
    <mergeCell ref="H137:K137"/>
    <mergeCell ref="H130:K130"/>
    <mergeCell ref="H131:K131"/>
    <mergeCell ref="H132:K132"/>
    <mergeCell ref="H136:K136"/>
    <mergeCell ref="H135:K135"/>
    <mergeCell ref="H133:K133"/>
    <mergeCell ref="H134:K134"/>
    <mergeCell ref="D6:K6"/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</mergeCells>
  <printOptions/>
  <pageMargins left="0.8661417322834646" right="0.17" top="0.1968503937007874" bottom="0.15748031496062992" header="0.15748031496062992" footer="0.11811023622047245"/>
  <pageSetup fitToHeight="0" horizontalDpi="600" verticalDpi="600" orientation="portrait" paperSize="9" scale="64" r:id="rId1"/>
  <rowBreaks count="4" manualBreakCount="4">
    <brk id="32" max="18" man="1"/>
    <brk id="53" max="18" man="1"/>
    <brk id="73" max="18" man="1"/>
    <brk id="9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tabSelected="1" view="pageBreakPreview" zoomScale="75" zoomScaleSheetLayoutView="75" zoomScalePageLayoutView="0" workbookViewId="0" topLeftCell="C83">
      <selection activeCell="T92" sqref="T92"/>
    </sheetView>
  </sheetViews>
  <sheetFormatPr defaultColWidth="9.00390625" defaultRowHeight="12.75"/>
  <cols>
    <col min="1" max="1" width="6.875" style="1" customWidth="1"/>
    <col min="2" max="2" width="0.875" style="2" hidden="1" customWidth="1"/>
    <col min="3" max="3" width="96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5.875" style="4" customWidth="1"/>
    <col min="10" max="10" width="7.625" style="4" customWidth="1"/>
    <col min="11" max="11" width="6.1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6.625" style="1" customWidth="1"/>
    <col min="20" max="20" width="17.25390625" style="1" customWidth="1"/>
    <col min="21" max="21" width="14.625" style="1" customWidth="1"/>
    <col min="22" max="22" width="30.753906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1:19" ht="16.5" customHeight="1">
      <c r="A2" s="224" t="s">
        <v>231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21" s="5" customFormat="1" ht="42.75" customHeight="1">
      <c r="A3" s="12"/>
      <c r="B3" s="13"/>
      <c r="C3" s="12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 t="s">
        <v>14</v>
      </c>
      <c r="S3" s="15" t="s">
        <v>136</v>
      </c>
      <c r="T3" s="15"/>
      <c r="U3" s="15"/>
    </row>
    <row r="4" spans="1:22" s="5" customFormat="1" ht="110.25" customHeight="1">
      <c r="A4" s="227" t="s">
        <v>15</v>
      </c>
      <c r="B4" s="16"/>
      <c r="C4" s="225" t="s">
        <v>16</v>
      </c>
      <c r="D4" s="232" t="s">
        <v>17</v>
      </c>
      <c r="E4" s="233"/>
      <c r="F4" s="233"/>
      <c r="G4" s="233"/>
      <c r="H4" s="233"/>
      <c r="I4" s="233"/>
      <c r="J4" s="233"/>
      <c r="K4" s="234"/>
      <c r="L4" s="222" t="s">
        <v>18</v>
      </c>
      <c r="M4" s="222" t="s">
        <v>19</v>
      </c>
      <c r="N4" s="222" t="s">
        <v>20</v>
      </c>
      <c r="O4" s="222" t="s">
        <v>21</v>
      </c>
      <c r="P4" s="222" t="s">
        <v>22</v>
      </c>
      <c r="Q4" s="222"/>
      <c r="R4" s="222" t="s">
        <v>23</v>
      </c>
      <c r="S4" s="237" t="s">
        <v>284</v>
      </c>
      <c r="T4" s="237" t="s">
        <v>264</v>
      </c>
      <c r="U4" s="237" t="s">
        <v>278</v>
      </c>
      <c r="V4" s="237" t="s">
        <v>279</v>
      </c>
    </row>
    <row r="5" spans="1:22" s="6" customFormat="1" ht="81" customHeight="1">
      <c r="A5" s="228"/>
      <c r="B5" s="17"/>
      <c r="C5" s="226"/>
      <c r="D5" s="54" t="s">
        <v>155</v>
      </c>
      <c r="E5" s="54" t="s">
        <v>156</v>
      </c>
      <c r="F5" s="54" t="s">
        <v>157</v>
      </c>
      <c r="G5" s="54" t="s">
        <v>24</v>
      </c>
      <c r="H5" s="54" t="s">
        <v>158</v>
      </c>
      <c r="I5" s="54" t="s">
        <v>160</v>
      </c>
      <c r="J5" s="54" t="s">
        <v>159</v>
      </c>
      <c r="K5" s="54" t="s">
        <v>25</v>
      </c>
      <c r="L5" s="223"/>
      <c r="M5" s="223"/>
      <c r="N5" s="223"/>
      <c r="O5" s="223"/>
      <c r="P5" s="223"/>
      <c r="Q5" s="223"/>
      <c r="R5" s="223"/>
      <c r="S5" s="238"/>
      <c r="T5" s="238"/>
      <c r="U5" s="238"/>
      <c r="V5" s="238"/>
    </row>
    <row r="6" spans="1:22" s="7" customFormat="1" ht="18.75" customHeight="1">
      <c r="A6" s="18" t="s">
        <v>26</v>
      </c>
      <c r="B6" s="18"/>
      <c r="C6" s="104" t="s">
        <v>27</v>
      </c>
      <c r="D6" s="105" t="s">
        <v>28</v>
      </c>
      <c r="E6" s="105">
        <v>1</v>
      </c>
      <c r="F6" s="105" t="s">
        <v>29</v>
      </c>
      <c r="G6" s="106" t="s">
        <v>29</v>
      </c>
      <c r="H6" s="106" t="s">
        <v>28</v>
      </c>
      <c r="I6" s="106" t="s">
        <v>29</v>
      </c>
      <c r="J6" s="106" t="s">
        <v>30</v>
      </c>
      <c r="K6" s="106" t="s">
        <v>28</v>
      </c>
      <c r="L6" s="19" t="e">
        <f>L7+L13+#REF!+L20+#REF!+#REF!+L31+L42+L38+L48+#REF!+L64</f>
        <v>#REF!</v>
      </c>
      <c r="M6" s="19" t="e">
        <f>M7+M13+#REF!+M20+#REF!+#REF!+M31+M42+M38+M48+#REF!+M64</f>
        <v>#REF!</v>
      </c>
      <c r="N6" s="19" t="e">
        <f>N7+N13+#REF!+N20+#REF!+#REF!+N31+N38+N48+#REF!</f>
        <v>#REF!</v>
      </c>
      <c r="O6" s="19" t="e">
        <f>O7+O13+#REF!+O20+#REF!+#REF!+O31+O42+O38+O48+#REF!+O64</f>
        <v>#REF!</v>
      </c>
      <c r="P6" s="19" t="e">
        <f>P7+P13+#REF!+P20+#REF!+#REF!+P31+P42+P38+P48+#REF!+P64</f>
        <v>#REF!</v>
      </c>
      <c r="Q6" s="19" t="e">
        <f>Q7+Q13+#REF!+Q20+#REF!+#REF!+Q31+Q42+Q38+Q48+#REF!+Q64</f>
        <v>#REF!</v>
      </c>
      <c r="R6" s="20" t="e">
        <f>#REF!=SUM(L6:Q6)</f>
        <v>#REF!</v>
      </c>
      <c r="S6" s="82">
        <f>S7+S13+S22+S27+S37+S43+S46+S54+S76</f>
        <v>130951000.44</v>
      </c>
      <c r="T6" s="82">
        <f>T7+T13+T22+T27+T37+T43+T46+T54+T76</f>
        <v>131275892.14</v>
      </c>
      <c r="U6" s="144">
        <f>U7+U13+U22+U27+U37+U43+U46+U54+U76</f>
        <v>324891.69999999995</v>
      </c>
      <c r="V6" s="205"/>
    </row>
    <row r="7" spans="1:22" s="8" customFormat="1" ht="19.5" customHeight="1">
      <c r="A7" s="21" t="s">
        <v>31</v>
      </c>
      <c r="B7" s="21"/>
      <c r="C7" s="55" t="s">
        <v>32</v>
      </c>
      <c r="D7" s="107" t="s">
        <v>28</v>
      </c>
      <c r="E7" s="107">
        <v>1</v>
      </c>
      <c r="F7" s="107" t="s">
        <v>33</v>
      </c>
      <c r="G7" s="56" t="s">
        <v>29</v>
      </c>
      <c r="H7" s="56" t="s">
        <v>28</v>
      </c>
      <c r="I7" s="56" t="s">
        <v>29</v>
      </c>
      <c r="J7" s="56" t="s">
        <v>30</v>
      </c>
      <c r="K7" s="56" t="s">
        <v>28</v>
      </c>
      <c r="L7" s="22" t="e">
        <f aca="true" t="shared" si="0" ref="L7:Q7">L8</f>
        <v>#REF!</v>
      </c>
      <c r="M7" s="22" t="e">
        <f t="shared" si="0"/>
        <v>#REF!</v>
      </c>
      <c r="N7" s="22" t="e">
        <f t="shared" si="0"/>
        <v>#REF!</v>
      </c>
      <c r="O7" s="22" t="e">
        <f t="shared" si="0"/>
        <v>#REF!</v>
      </c>
      <c r="P7" s="22" t="e">
        <f t="shared" si="0"/>
        <v>#REF!</v>
      </c>
      <c r="Q7" s="23" t="e">
        <f t="shared" si="0"/>
        <v>#REF!</v>
      </c>
      <c r="R7" s="23" t="e">
        <f>#REF!=SUM(L7:Q7)</f>
        <v>#REF!</v>
      </c>
      <c r="S7" s="83">
        <f>S8</f>
        <v>92320000</v>
      </c>
      <c r="T7" s="83">
        <f>T8</f>
        <v>92403000</v>
      </c>
      <c r="U7" s="157">
        <f aca="true" t="shared" si="1" ref="U7:U73">T7-S7</f>
        <v>83000</v>
      </c>
      <c r="V7" s="206"/>
    </row>
    <row r="8" spans="1:22" s="8" customFormat="1" ht="26.25" customHeight="1">
      <c r="A8" s="24" t="s">
        <v>34</v>
      </c>
      <c r="B8" s="24"/>
      <c r="C8" s="47" t="s">
        <v>35</v>
      </c>
      <c r="D8" s="48" t="s">
        <v>28</v>
      </c>
      <c r="E8" s="57">
        <v>1</v>
      </c>
      <c r="F8" s="57" t="s">
        <v>33</v>
      </c>
      <c r="G8" s="48" t="s">
        <v>36</v>
      </c>
      <c r="H8" s="48" t="s">
        <v>28</v>
      </c>
      <c r="I8" s="48" t="s">
        <v>33</v>
      </c>
      <c r="J8" s="48" t="s">
        <v>30</v>
      </c>
      <c r="K8" s="48" t="s">
        <v>37</v>
      </c>
      <c r="L8" s="26" t="e">
        <f>#REF!+L10+#REF!+#REF!</f>
        <v>#REF!</v>
      </c>
      <c r="M8" s="26" t="e">
        <f>#REF!+M10+#REF!+#REF!</f>
        <v>#REF!</v>
      </c>
      <c r="N8" s="26" t="e">
        <f>#REF!+N10+#REF!+#REF!</f>
        <v>#REF!</v>
      </c>
      <c r="O8" s="26" t="e">
        <f>#REF!+O10+#REF!+#REF!</f>
        <v>#REF!</v>
      </c>
      <c r="P8" s="26" t="e">
        <f>#REF!+P10+#REF!+#REF!</f>
        <v>#REF!</v>
      </c>
      <c r="Q8" s="27" t="e">
        <f>#REF!+Q10+#REF!+#REF!</f>
        <v>#REF!</v>
      </c>
      <c r="R8" s="27" t="e">
        <f>#REF!=SUM(L8:Q8)</f>
        <v>#REF!</v>
      </c>
      <c r="S8" s="84">
        <f>S9+S10+S11+S12</f>
        <v>92320000</v>
      </c>
      <c r="T8" s="84">
        <f>T9+T10+T11+T12</f>
        <v>92403000</v>
      </c>
      <c r="U8" s="153">
        <f t="shared" si="1"/>
        <v>83000</v>
      </c>
      <c r="V8" s="206"/>
    </row>
    <row r="9" spans="1:22" ht="69.75" customHeight="1">
      <c r="A9" s="41"/>
      <c r="B9" s="24"/>
      <c r="C9" s="177" t="s">
        <v>193</v>
      </c>
      <c r="D9" s="60" t="s">
        <v>28</v>
      </c>
      <c r="E9" s="60" t="s">
        <v>41</v>
      </c>
      <c r="F9" s="60" t="s">
        <v>33</v>
      </c>
      <c r="G9" s="60" t="s">
        <v>36</v>
      </c>
      <c r="H9" s="60" t="s">
        <v>38</v>
      </c>
      <c r="I9" s="60" t="s">
        <v>33</v>
      </c>
      <c r="J9" s="60" t="s">
        <v>30</v>
      </c>
      <c r="K9" s="60" t="s">
        <v>37</v>
      </c>
      <c r="L9" s="26"/>
      <c r="M9" s="26"/>
      <c r="N9" s="26"/>
      <c r="O9" s="26"/>
      <c r="P9" s="26"/>
      <c r="Q9" s="27"/>
      <c r="R9" s="27"/>
      <c r="S9" s="86">
        <f>88285000+3700000</f>
        <v>91985000</v>
      </c>
      <c r="T9" s="86">
        <f>88285000+3700000</f>
        <v>91985000</v>
      </c>
      <c r="U9" s="154">
        <f t="shared" si="1"/>
        <v>0</v>
      </c>
      <c r="V9" s="49"/>
    </row>
    <row r="10" spans="1:22" ht="88.5" customHeight="1">
      <c r="A10" s="41"/>
      <c r="B10" s="28"/>
      <c r="C10" s="177" t="s">
        <v>165</v>
      </c>
      <c r="D10" s="50" t="s">
        <v>28</v>
      </c>
      <c r="E10" s="109">
        <v>1</v>
      </c>
      <c r="F10" s="109" t="s">
        <v>33</v>
      </c>
      <c r="G10" s="50" t="s">
        <v>36</v>
      </c>
      <c r="H10" s="50" t="s">
        <v>39</v>
      </c>
      <c r="I10" s="50" t="s">
        <v>33</v>
      </c>
      <c r="J10" s="50" t="s">
        <v>30</v>
      </c>
      <c r="K10" s="50" t="s">
        <v>37</v>
      </c>
      <c r="L10" s="29">
        <f aca="true" t="shared" si="2" ref="L10:Q10">SUM(L11:L12)</f>
        <v>10201</v>
      </c>
      <c r="M10" s="29">
        <f t="shared" si="2"/>
        <v>1327</v>
      </c>
      <c r="N10" s="29">
        <f t="shared" si="2"/>
        <v>1996</v>
      </c>
      <c r="O10" s="29">
        <f t="shared" si="2"/>
        <v>1647</v>
      </c>
      <c r="P10" s="29">
        <f t="shared" si="2"/>
        <v>262</v>
      </c>
      <c r="Q10" s="30">
        <f t="shared" si="2"/>
        <v>0</v>
      </c>
      <c r="R10" s="30" t="e">
        <f>#REF!=SUM(L10:Q10)</f>
        <v>#REF!</v>
      </c>
      <c r="S10" s="86">
        <v>140000</v>
      </c>
      <c r="T10" s="86">
        <v>140000</v>
      </c>
      <c r="U10" s="154">
        <f t="shared" si="1"/>
        <v>0</v>
      </c>
      <c r="V10" s="49"/>
    </row>
    <row r="11" spans="1:23" ht="55.5" customHeight="1">
      <c r="A11" s="41"/>
      <c r="B11" s="28"/>
      <c r="C11" s="177" t="s">
        <v>166</v>
      </c>
      <c r="D11" s="50" t="s">
        <v>28</v>
      </c>
      <c r="E11" s="109">
        <v>1</v>
      </c>
      <c r="F11" s="109" t="s">
        <v>33</v>
      </c>
      <c r="G11" s="50" t="s">
        <v>36</v>
      </c>
      <c r="H11" s="50" t="s">
        <v>42</v>
      </c>
      <c r="I11" s="50" t="s">
        <v>33</v>
      </c>
      <c r="J11" s="50" t="s">
        <v>30</v>
      </c>
      <c r="K11" s="50" t="s">
        <v>37</v>
      </c>
      <c r="L11" s="29">
        <v>10201</v>
      </c>
      <c r="M11" s="29">
        <v>1327</v>
      </c>
      <c r="N11" s="29">
        <v>1996</v>
      </c>
      <c r="O11" s="29">
        <v>1647</v>
      </c>
      <c r="P11" s="29">
        <v>262</v>
      </c>
      <c r="Q11" s="30">
        <v>0</v>
      </c>
      <c r="R11" s="30" t="e">
        <f>#REF!=SUM(L11:Q11)</f>
        <v>#REF!</v>
      </c>
      <c r="S11" s="86">
        <v>100000</v>
      </c>
      <c r="T11" s="86">
        <v>183000</v>
      </c>
      <c r="U11" s="154">
        <f t="shared" si="1"/>
        <v>83000</v>
      </c>
      <c r="V11" s="209" t="s">
        <v>265</v>
      </c>
      <c r="W11" s="2"/>
    </row>
    <row r="12" spans="1:23" s="8" customFormat="1" ht="73.5" customHeight="1">
      <c r="A12" s="41"/>
      <c r="B12" s="28"/>
      <c r="C12" s="108" t="s">
        <v>194</v>
      </c>
      <c r="D12" s="50" t="s">
        <v>28</v>
      </c>
      <c r="E12" s="109">
        <v>1</v>
      </c>
      <c r="F12" s="109" t="s">
        <v>33</v>
      </c>
      <c r="G12" s="50" t="s">
        <v>36</v>
      </c>
      <c r="H12" s="50" t="s">
        <v>53</v>
      </c>
      <c r="I12" s="50" t="s">
        <v>33</v>
      </c>
      <c r="J12" s="50" t="s">
        <v>30</v>
      </c>
      <c r="K12" s="50" t="s">
        <v>37</v>
      </c>
      <c r="L12" s="29"/>
      <c r="M12" s="29"/>
      <c r="N12" s="29"/>
      <c r="O12" s="29"/>
      <c r="P12" s="29"/>
      <c r="Q12" s="30"/>
      <c r="R12" s="30" t="e">
        <f>#REF!=SUM(L12:Q12)</f>
        <v>#REF!</v>
      </c>
      <c r="S12" s="86">
        <v>95000</v>
      </c>
      <c r="T12" s="86">
        <v>95000</v>
      </c>
      <c r="U12" s="154">
        <f t="shared" si="1"/>
        <v>0</v>
      </c>
      <c r="V12" s="206"/>
      <c r="W12" s="146"/>
    </row>
    <row r="13" spans="1:23" s="8" customFormat="1" ht="18.75" customHeight="1">
      <c r="A13" s="21" t="s">
        <v>43</v>
      </c>
      <c r="B13" s="21"/>
      <c r="C13" s="55" t="s">
        <v>44</v>
      </c>
      <c r="D13" s="107" t="s">
        <v>28</v>
      </c>
      <c r="E13" s="56" t="s">
        <v>41</v>
      </c>
      <c r="F13" s="56" t="s">
        <v>45</v>
      </c>
      <c r="G13" s="56" t="s">
        <v>29</v>
      </c>
      <c r="H13" s="56" t="s">
        <v>28</v>
      </c>
      <c r="I13" s="56" t="s">
        <v>29</v>
      </c>
      <c r="J13" s="56" t="s">
        <v>30</v>
      </c>
      <c r="K13" s="56" t="s">
        <v>28</v>
      </c>
      <c r="L13" s="22">
        <f aca="true" t="shared" si="3" ref="L13:Q13">L14</f>
        <v>0</v>
      </c>
      <c r="M13" s="22">
        <f t="shared" si="3"/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3">
        <f t="shared" si="3"/>
        <v>0</v>
      </c>
      <c r="R13" s="23" t="e">
        <f>#REF!=SUM(L13:Q13)</f>
        <v>#REF!</v>
      </c>
      <c r="S13" s="83">
        <f>S14+S17+S20</f>
        <v>7410000</v>
      </c>
      <c r="T13" s="83">
        <f>T14+T17+T20</f>
        <v>7927000</v>
      </c>
      <c r="U13" s="157">
        <f t="shared" si="1"/>
        <v>517000</v>
      </c>
      <c r="V13" s="206"/>
      <c r="W13" s="146"/>
    </row>
    <row r="14" spans="1:23" ht="30" customHeight="1">
      <c r="A14" s="24" t="s">
        <v>46</v>
      </c>
      <c r="B14" s="24"/>
      <c r="C14" s="47" t="s">
        <v>47</v>
      </c>
      <c r="D14" s="48" t="s">
        <v>28</v>
      </c>
      <c r="E14" s="48" t="s">
        <v>41</v>
      </c>
      <c r="F14" s="48" t="s">
        <v>45</v>
      </c>
      <c r="G14" s="48" t="s">
        <v>36</v>
      </c>
      <c r="H14" s="48" t="s">
        <v>28</v>
      </c>
      <c r="I14" s="48" t="s">
        <v>36</v>
      </c>
      <c r="J14" s="48" t="s">
        <v>30</v>
      </c>
      <c r="K14" s="48" t="s">
        <v>37</v>
      </c>
      <c r="L14" s="26"/>
      <c r="M14" s="26"/>
      <c r="N14" s="26"/>
      <c r="O14" s="26"/>
      <c r="P14" s="26"/>
      <c r="Q14" s="27"/>
      <c r="R14" s="27" t="e">
        <f>#REF!=SUM(L14:Q14)</f>
        <v>#REF!</v>
      </c>
      <c r="S14" s="84">
        <f>S15+S16</f>
        <v>7000000</v>
      </c>
      <c r="T14" s="84">
        <f>T15+T16</f>
        <v>7000000</v>
      </c>
      <c r="U14" s="153">
        <f t="shared" si="1"/>
        <v>0</v>
      </c>
      <c r="V14" s="49"/>
      <c r="W14" s="2"/>
    </row>
    <row r="15" spans="1:23" ht="30" customHeight="1">
      <c r="A15" s="41"/>
      <c r="B15" s="24"/>
      <c r="C15" s="103" t="s">
        <v>47</v>
      </c>
      <c r="D15" s="60" t="s">
        <v>28</v>
      </c>
      <c r="E15" s="60" t="s">
        <v>41</v>
      </c>
      <c r="F15" s="60" t="s">
        <v>45</v>
      </c>
      <c r="G15" s="60" t="s">
        <v>36</v>
      </c>
      <c r="H15" s="60" t="s">
        <v>38</v>
      </c>
      <c r="I15" s="60" t="s">
        <v>36</v>
      </c>
      <c r="J15" s="60" t="s">
        <v>30</v>
      </c>
      <c r="K15" s="60" t="s">
        <v>37</v>
      </c>
      <c r="L15" s="29"/>
      <c r="M15" s="29"/>
      <c r="N15" s="29"/>
      <c r="O15" s="29"/>
      <c r="P15" s="29"/>
      <c r="Q15" s="30"/>
      <c r="R15" s="30" t="e">
        <f>#REF!=SUM(L15:Q15)</f>
        <v>#REF!</v>
      </c>
      <c r="S15" s="86">
        <v>7000000</v>
      </c>
      <c r="T15" s="86">
        <v>7000000</v>
      </c>
      <c r="U15" s="154">
        <f t="shared" si="1"/>
        <v>0</v>
      </c>
      <c r="V15" s="49"/>
      <c r="W15" s="2"/>
    </row>
    <row r="16" spans="1:23" ht="37.5" customHeight="1">
      <c r="A16" s="41"/>
      <c r="B16" s="24"/>
      <c r="C16" s="103" t="s">
        <v>151</v>
      </c>
      <c r="D16" s="60" t="s">
        <v>28</v>
      </c>
      <c r="E16" s="60" t="s">
        <v>41</v>
      </c>
      <c r="F16" s="60" t="s">
        <v>45</v>
      </c>
      <c r="G16" s="60" t="s">
        <v>36</v>
      </c>
      <c r="H16" s="60" t="s">
        <v>39</v>
      </c>
      <c r="I16" s="60" t="s">
        <v>36</v>
      </c>
      <c r="J16" s="60" t="s">
        <v>30</v>
      </c>
      <c r="K16" s="60" t="s">
        <v>37</v>
      </c>
      <c r="L16" s="29"/>
      <c r="M16" s="29"/>
      <c r="N16" s="29"/>
      <c r="O16" s="29"/>
      <c r="P16" s="29"/>
      <c r="Q16" s="30"/>
      <c r="R16" s="30"/>
      <c r="S16" s="86">
        <v>0</v>
      </c>
      <c r="T16" s="86"/>
      <c r="U16" s="154">
        <f t="shared" si="1"/>
        <v>0</v>
      </c>
      <c r="V16" s="49"/>
      <c r="W16" s="2"/>
    </row>
    <row r="17" spans="1:23" ht="18.75" customHeight="1">
      <c r="A17" s="24" t="s">
        <v>48</v>
      </c>
      <c r="B17" s="24"/>
      <c r="C17" s="47" t="s">
        <v>49</v>
      </c>
      <c r="D17" s="48" t="s">
        <v>28</v>
      </c>
      <c r="E17" s="48" t="s">
        <v>41</v>
      </c>
      <c r="F17" s="48" t="s">
        <v>45</v>
      </c>
      <c r="G17" s="48" t="s">
        <v>50</v>
      </c>
      <c r="H17" s="48" t="s">
        <v>28</v>
      </c>
      <c r="I17" s="48" t="s">
        <v>33</v>
      </c>
      <c r="J17" s="48" t="s">
        <v>30</v>
      </c>
      <c r="K17" s="48" t="s">
        <v>37</v>
      </c>
      <c r="L17" s="26"/>
      <c r="M17" s="26"/>
      <c r="N17" s="26"/>
      <c r="O17" s="26"/>
      <c r="P17" s="26"/>
      <c r="Q17" s="27"/>
      <c r="R17" s="27"/>
      <c r="S17" s="84">
        <f>S18+S19</f>
        <v>270000</v>
      </c>
      <c r="T17" s="84">
        <f>T18+T19</f>
        <v>787000</v>
      </c>
      <c r="U17" s="153">
        <f t="shared" si="1"/>
        <v>517000</v>
      </c>
      <c r="V17" s="49"/>
      <c r="W17" s="2"/>
    </row>
    <row r="18" spans="1:23" ht="33" customHeight="1">
      <c r="A18" s="41"/>
      <c r="B18" s="21"/>
      <c r="C18" s="95" t="s">
        <v>266</v>
      </c>
      <c r="D18" s="60" t="s">
        <v>28</v>
      </c>
      <c r="E18" s="60" t="s">
        <v>41</v>
      </c>
      <c r="F18" s="60" t="s">
        <v>45</v>
      </c>
      <c r="G18" s="60" t="s">
        <v>50</v>
      </c>
      <c r="H18" s="60" t="s">
        <v>38</v>
      </c>
      <c r="I18" s="60" t="s">
        <v>33</v>
      </c>
      <c r="J18" s="60" t="s">
        <v>30</v>
      </c>
      <c r="K18" s="60" t="s">
        <v>37</v>
      </c>
      <c r="L18" s="26"/>
      <c r="M18" s="26"/>
      <c r="N18" s="26"/>
      <c r="O18" s="26"/>
      <c r="P18" s="26"/>
      <c r="Q18" s="27"/>
      <c r="R18" s="27"/>
      <c r="S18" s="86">
        <v>270000</v>
      </c>
      <c r="T18" s="86">
        <v>787000</v>
      </c>
      <c r="U18" s="154">
        <f t="shared" si="1"/>
        <v>517000</v>
      </c>
      <c r="V18" s="209" t="s">
        <v>268</v>
      </c>
      <c r="W18" s="2"/>
    </row>
    <row r="19" spans="1:23" s="8" customFormat="1" ht="36" customHeight="1">
      <c r="A19" s="41"/>
      <c r="B19" s="21"/>
      <c r="C19" s="95" t="s">
        <v>267</v>
      </c>
      <c r="D19" s="60" t="s">
        <v>28</v>
      </c>
      <c r="E19" s="60" t="s">
        <v>41</v>
      </c>
      <c r="F19" s="60" t="s">
        <v>45</v>
      </c>
      <c r="G19" s="60" t="s">
        <v>50</v>
      </c>
      <c r="H19" s="60" t="s">
        <v>39</v>
      </c>
      <c r="I19" s="60" t="s">
        <v>33</v>
      </c>
      <c r="J19" s="60" t="s">
        <v>30</v>
      </c>
      <c r="K19" s="60" t="s">
        <v>37</v>
      </c>
      <c r="L19" s="26"/>
      <c r="M19" s="26"/>
      <c r="N19" s="26"/>
      <c r="O19" s="26"/>
      <c r="P19" s="26"/>
      <c r="Q19" s="27"/>
      <c r="R19" s="27"/>
      <c r="S19" s="86">
        <v>0</v>
      </c>
      <c r="T19" s="86"/>
      <c r="U19" s="154">
        <f t="shared" si="1"/>
        <v>0</v>
      </c>
      <c r="V19" s="206"/>
      <c r="W19" s="146"/>
    </row>
    <row r="20" spans="1:23" ht="33.75" customHeight="1">
      <c r="A20" s="24" t="s">
        <v>181</v>
      </c>
      <c r="B20" s="24"/>
      <c r="C20" s="47" t="s">
        <v>182</v>
      </c>
      <c r="D20" s="48" t="s">
        <v>28</v>
      </c>
      <c r="E20" s="48" t="s">
        <v>41</v>
      </c>
      <c r="F20" s="48" t="s">
        <v>45</v>
      </c>
      <c r="G20" s="48" t="s">
        <v>57</v>
      </c>
      <c r="H20" s="48" t="s">
        <v>28</v>
      </c>
      <c r="I20" s="48" t="s">
        <v>36</v>
      </c>
      <c r="J20" s="48" t="s">
        <v>30</v>
      </c>
      <c r="K20" s="48" t="s">
        <v>37</v>
      </c>
      <c r="L20" s="22" t="e">
        <f>L22+#REF!+#REF!</f>
        <v>#REF!</v>
      </c>
      <c r="M20" s="22" t="e">
        <f>M22+#REF!+#REF!</f>
        <v>#REF!</v>
      </c>
      <c r="N20" s="22" t="e">
        <f>N22+#REF!+#REF!</f>
        <v>#REF!</v>
      </c>
      <c r="O20" s="22" t="e">
        <f>O22+#REF!+#REF!</f>
        <v>#REF!</v>
      </c>
      <c r="P20" s="22" t="e">
        <f>P22+#REF!+#REF!</f>
        <v>#REF!</v>
      </c>
      <c r="Q20" s="23" t="e">
        <f>Q22+#REF!+#REF!</f>
        <v>#REF!</v>
      </c>
      <c r="R20" s="23" t="e">
        <f>#REF!=SUM(L20:Q20)</f>
        <v>#REF!</v>
      </c>
      <c r="S20" s="84">
        <f>S21</f>
        <v>140000</v>
      </c>
      <c r="T20" s="84">
        <f>T21</f>
        <v>140000</v>
      </c>
      <c r="U20" s="153">
        <f t="shared" si="1"/>
        <v>0</v>
      </c>
      <c r="V20" s="49"/>
      <c r="W20" s="2"/>
    </row>
    <row r="21" spans="1:23" ht="42.75" customHeight="1">
      <c r="A21" s="41"/>
      <c r="B21" s="31"/>
      <c r="C21" s="95" t="s">
        <v>183</v>
      </c>
      <c r="D21" s="60" t="s">
        <v>28</v>
      </c>
      <c r="E21" s="60" t="s">
        <v>41</v>
      </c>
      <c r="F21" s="60" t="s">
        <v>45</v>
      </c>
      <c r="G21" s="60" t="s">
        <v>57</v>
      </c>
      <c r="H21" s="60" t="s">
        <v>39</v>
      </c>
      <c r="I21" s="60" t="s">
        <v>36</v>
      </c>
      <c r="J21" s="60" t="s">
        <v>30</v>
      </c>
      <c r="K21" s="60" t="s">
        <v>37</v>
      </c>
      <c r="L21" s="22"/>
      <c r="M21" s="22"/>
      <c r="N21" s="22"/>
      <c r="O21" s="22"/>
      <c r="P21" s="22"/>
      <c r="Q21" s="23"/>
      <c r="R21" s="23"/>
      <c r="S21" s="85">
        <v>140000</v>
      </c>
      <c r="T21" s="85">
        <v>140000</v>
      </c>
      <c r="U21" s="154">
        <f t="shared" si="1"/>
        <v>0</v>
      </c>
      <c r="V21" s="49"/>
      <c r="W21" s="2"/>
    </row>
    <row r="22" spans="1:23" ht="21" customHeight="1">
      <c r="A22" s="21" t="s">
        <v>106</v>
      </c>
      <c r="B22" s="31"/>
      <c r="C22" s="55" t="s">
        <v>55</v>
      </c>
      <c r="D22" s="107" t="s">
        <v>28</v>
      </c>
      <c r="E22" s="56" t="s">
        <v>41</v>
      </c>
      <c r="F22" s="56" t="s">
        <v>56</v>
      </c>
      <c r="G22" s="56" t="s">
        <v>29</v>
      </c>
      <c r="H22" s="56" t="s">
        <v>28</v>
      </c>
      <c r="I22" s="56" t="s">
        <v>29</v>
      </c>
      <c r="J22" s="56" t="s">
        <v>30</v>
      </c>
      <c r="K22" s="56" t="s">
        <v>28</v>
      </c>
      <c r="L22" s="29"/>
      <c r="M22" s="29"/>
      <c r="N22" s="29"/>
      <c r="O22" s="29"/>
      <c r="P22" s="29"/>
      <c r="Q22" s="30"/>
      <c r="R22" s="30" t="e">
        <f>#REF!=SUM(L22:Q22)</f>
        <v>#REF!</v>
      </c>
      <c r="S22" s="83">
        <f>S24+S25</f>
        <v>4184000</v>
      </c>
      <c r="T22" s="83">
        <f>T24+T25</f>
        <v>3003000</v>
      </c>
      <c r="U22" s="157">
        <f t="shared" si="1"/>
        <v>-1181000</v>
      </c>
      <c r="V22" s="49"/>
      <c r="W22" s="2"/>
    </row>
    <row r="23" spans="1:23" ht="51.75" customHeight="1">
      <c r="A23" s="24" t="s">
        <v>111</v>
      </c>
      <c r="B23" s="21"/>
      <c r="C23" s="110" t="s">
        <v>148</v>
      </c>
      <c r="D23" s="111" t="s">
        <v>28</v>
      </c>
      <c r="E23" s="111" t="s">
        <v>41</v>
      </c>
      <c r="F23" s="111" t="s">
        <v>56</v>
      </c>
      <c r="G23" s="111" t="s">
        <v>50</v>
      </c>
      <c r="H23" s="111" t="s">
        <v>28</v>
      </c>
      <c r="I23" s="111" t="s">
        <v>33</v>
      </c>
      <c r="J23" s="111" t="s">
        <v>30</v>
      </c>
      <c r="K23" s="111" t="s">
        <v>28</v>
      </c>
      <c r="L23" s="29"/>
      <c r="M23" s="29"/>
      <c r="N23" s="29"/>
      <c r="O23" s="29"/>
      <c r="P23" s="29"/>
      <c r="Q23" s="30"/>
      <c r="R23" s="30"/>
      <c r="S23" s="84">
        <f>S24</f>
        <v>4184000</v>
      </c>
      <c r="T23" s="84">
        <f>T24</f>
        <v>3000000</v>
      </c>
      <c r="U23" s="153">
        <f t="shared" si="1"/>
        <v>-1184000</v>
      </c>
      <c r="V23" s="49"/>
      <c r="W23" s="2"/>
    </row>
    <row r="24" spans="1:23" ht="63.75" customHeight="1">
      <c r="A24" s="24"/>
      <c r="B24" s="24"/>
      <c r="C24" s="112" t="s">
        <v>149</v>
      </c>
      <c r="D24" s="50" t="s">
        <v>28</v>
      </c>
      <c r="E24" s="50" t="s">
        <v>41</v>
      </c>
      <c r="F24" s="50" t="s">
        <v>56</v>
      </c>
      <c r="G24" s="50" t="s">
        <v>50</v>
      </c>
      <c r="H24" s="50" t="s">
        <v>38</v>
      </c>
      <c r="I24" s="50" t="s">
        <v>33</v>
      </c>
      <c r="J24" s="50" t="s">
        <v>30</v>
      </c>
      <c r="K24" s="50" t="s">
        <v>37</v>
      </c>
      <c r="L24" s="29"/>
      <c r="M24" s="29"/>
      <c r="N24" s="29"/>
      <c r="O24" s="29"/>
      <c r="P24" s="29"/>
      <c r="Q24" s="30"/>
      <c r="R24" s="30"/>
      <c r="S24" s="86">
        <v>4184000</v>
      </c>
      <c r="T24" s="86">
        <v>3000000</v>
      </c>
      <c r="U24" s="154">
        <f t="shared" si="1"/>
        <v>-1184000</v>
      </c>
      <c r="V24" s="212" t="s">
        <v>280</v>
      </c>
      <c r="W24" s="2"/>
    </row>
    <row r="25" spans="1:23" ht="40.5" customHeight="1">
      <c r="A25" s="41"/>
      <c r="B25" s="28"/>
      <c r="C25" s="196" t="s">
        <v>250</v>
      </c>
      <c r="D25" s="48" t="s">
        <v>28</v>
      </c>
      <c r="E25" s="48" t="s">
        <v>41</v>
      </c>
      <c r="F25" s="48" t="s">
        <v>56</v>
      </c>
      <c r="G25" s="48" t="s">
        <v>58</v>
      </c>
      <c r="H25" s="48" t="s">
        <v>28</v>
      </c>
      <c r="I25" s="48" t="s">
        <v>33</v>
      </c>
      <c r="J25" s="48" t="s">
        <v>30</v>
      </c>
      <c r="K25" s="48" t="s">
        <v>28</v>
      </c>
      <c r="L25" s="29"/>
      <c r="M25" s="29"/>
      <c r="N25" s="29"/>
      <c r="O25" s="29"/>
      <c r="P25" s="29"/>
      <c r="Q25" s="30"/>
      <c r="R25" s="30"/>
      <c r="S25" s="84">
        <f>S26</f>
        <v>0</v>
      </c>
      <c r="T25" s="84">
        <f>T26</f>
        <v>3000</v>
      </c>
      <c r="U25" s="153">
        <f t="shared" si="1"/>
        <v>3000</v>
      </c>
      <c r="V25" s="49"/>
      <c r="W25" s="2"/>
    </row>
    <row r="26" spans="1:23" s="8" customFormat="1" ht="45.75" customHeight="1">
      <c r="A26" s="41"/>
      <c r="B26" s="21"/>
      <c r="C26" s="195" t="s">
        <v>250</v>
      </c>
      <c r="D26" s="60" t="s">
        <v>28</v>
      </c>
      <c r="E26" s="60" t="s">
        <v>41</v>
      </c>
      <c r="F26" s="60" t="s">
        <v>56</v>
      </c>
      <c r="G26" s="60" t="s">
        <v>58</v>
      </c>
      <c r="H26" s="60" t="s">
        <v>249</v>
      </c>
      <c r="I26" s="60" t="s">
        <v>33</v>
      </c>
      <c r="J26" s="60" t="s">
        <v>30</v>
      </c>
      <c r="K26" s="60" t="s">
        <v>37</v>
      </c>
      <c r="L26" s="29"/>
      <c r="M26" s="29"/>
      <c r="N26" s="29"/>
      <c r="O26" s="29"/>
      <c r="P26" s="29"/>
      <c r="Q26" s="30"/>
      <c r="R26" s="30"/>
      <c r="S26" s="86">
        <v>0</v>
      </c>
      <c r="T26" s="86">
        <v>3000</v>
      </c>
      <c r="U26" s="154">
        <f t="shared" si="1"/>
        <v>3000</v>
      </c>
      <c r="V26" s="209" t="s">
        <v>281</v>
      </c>
      <c r="W26" s="146"/>
    </row>
    <row r="27" spans="1:23" s="10" customFormat="1" ht="49.5" customHeight="1">
      <c r="A27" s="21" t="s">
        <v>239</v>
      </c>
      <c r="B27" s="21"/>
      <c r="C27" s="55" t="s">
        <v>63</v>
      </c>
      <c r="D27" s="107" t="s">
        <v>28</v>
      </c>
      <c r="E27" s="56" t="s">
        <v>41</v>
      </c>
      <c r="F27" s="56" t="s">
        <v>64</v>
      </c>
      <c r="G27" s="56" t="s">
        <v>29</v>
      </c>
      <c r="H27" s="56" t="s">
        <v>28</v>
      </c>
      <c r="I27" s="56" t="s">
        <v>29</v>
      </c>
      <c r="J27" s="56" t="s">
        <v>30</v>
      </c>
      <c r="K27" s="56" t="s">
        <v>28</v>
      </c>
      <c r="L27" s="29"/>
      <c r="M27" s="29"/>
      <c r="N27" s="29"/>
      <c r="O27" s="29"/>
      <c r="P27" s="29"/>
      <c r="Q27" s="30"/>
      <c r="R27" s="30"/>
      <c r="S27" s="83">
        <f>S30+S28</f>
        <v>7520000</v>
      </c>
      <c r="T27" s="83">
        <f>T30+T28</f>
        <v>7420000</v>
      </c>
      <c r="U27" s="157">
        <f t="shared" si="1"/>
        <v>-100000</v>
      </c>
      <c r="V27" s="207"/>
      <c r="W27" s="147"/>
    </row>
    <row r="28" spans="1:23" ht="54" customHeight="1">
      <c r="A28" s="32" t="s">
        <v>240</v>
      </c>
      <c r="B28" s="24"/>
      <c r="C28" s="72" t="s">
        <v>199</v>
      </c>
      <c r="D28" s="75" t="s">
        <v>28</v>
      </c>
      <c r="E28" s="75" t="s">
        <v>41</v>
      </c>
      <c r="F28" s="75" t="s">
        <v>64</v>
      </c>
      <c r="G28" s="75" t="s">
        <v>50</v>
      </c>
      <c r="H28" s="75" t="s">
        <v>28</v>
      </c>
      <c r="I28" s="75" t="s">
        <v>29</v>
      </c>
      <c r="J28" s="75" t="s">
        <v>30</v>
      </c>
      <c r="K28" s="75" t="s">
        <v>65</v>
      </c>
      <c r="L28" s="29" t="e">
        <f>#REF!</f>
        <v>#REF!</v>
      </c>
      <c r="M28" s="29" t="e">
        <f>#REF!</f>
        <v>#REF!</v>
      </c>
      <c r="N28" s="29" t="e">
        <f>#REF!</f>
        <v>#REF!</v>
      </c>
      <c r="O28" s="29" t="e">
        <f>#REF!</f>
        <v>#REF!</v>
      </c>
      <c r="P28" s="29" t="e">
        <f>#REF!</f>
        <v>#REF!</v>
      </c>
      <c r="Q28" s="30" t="e">
        <f>#REF!</f>
        <v>#REF!</v>
      </c>
      <c r="R28" s="30" t="e">
        <f>#REF!=SUM(L28:Q28)</f>
        <v>#REF!</v>
      </c>
      <c r="S28" s="84">
        <f>S29</f>
        <v>720000</v>
      </c>
      <c r="T28" s="84">
        <f>T29</f>
        <v>720000</v>
      </c>
      <c r="U28" s="153">
        <f t="shared" si="1"/>
        <v>0</v>
      </c>
      <c r="V28" s="49"/>
      <c r="W28" s="2"/>
    </row>
    <row r="29" spans="1:23" ht="63.75" customHeight="1">
      <c r="A29" s="41"/>
      <c r="B29" s="24"/>
      <c r="C29" s="115" t="s">
        <v>169</v>
      </c>
      <c r="D29" s="60" t="s">
        <v>28</v>
      </c>
      <c r="E29" s="60" t="s">
        <v>41</v>
      </c>
      <c r="F29" s="60" t="s">
        <v>64</v>
      </c>
      <c r="G29" s="60" t="s">
        <v>50</v>
      </c>
      <c r="H29" s="60" t="s">
        <v>62</v>
      </c>
      <c r="I29" s="60" t="s">
        <v>45</v>
      </c>
      <c r="J29" s="60" t="s">
        <v>30</v>
      </c>
      <c r="K29" s="60" t="s">
        <v>65</v>
      </c>
      <c r="L29" s="151"/>
      <c r="M29" s="151"/>
      <c r="N29" s="151"/>
      <c r="O29" s="151"/>
      <c r="P29" s="151"/>
      <c r="Q29" s="152"/>
      <c r="R29" s="152"/>
      <c r="S29" s="86">
        <v>720000</v>
      </c>
      <c r="T29" s="86">
        <v>720000</v>
      </c>
      <c r="U29" s="154">
        <f t="shared" si="1"/>
        <v>0</v>
      </c>
      <c r="V29" s="49"/>
      <c r="W29" s="2"/>
    </row>
    <row r="30" spans="1:23" ht="85.5" customHeight="1">
      <c r="A30" s="32" t="s">
        <v>241</v>
      </c>
      <c r="B30" s="28"/>
      <c r="C30" s="59" t="s">
        <v>150</v>
      </c>
      <c r="D30" s="57" t="s">
        <v>28</v>
      </c>
      <c r="E30" s="48" t="s">
        <v>41</v>
      </c>
      <c r="F30" s="48" t="s">
        <v>64</v>
      </c>
      <c r="G30" s="48" t="s">
        <v>45</v>
      </c>
      <c r="H30" s="48" t="s">
        <v>28</v>
      </c>
      <c r="I30" s="48" t="s">
        <v>29</v>
      </c>
      <c r="J30" s="48" t="s">
        <v>30</v>
      </c>
      <c r="K30" s="48" t="s">
        <v>65</v>
      </c>
      <c r="L30" s="29"/>
      <c r="M30" s="29"/>
      <c r="N30" s="29"/>
      <c r="O30" s="29"/>
      <c r="P30" s="29"/>
      <c r="Q30" s="30"/>
      <c r="R30" s="30"/>
      <c r="S30" s="84">
        <f>S31+S35</f>
        <v>6800000</v>
      </c>
      <c r="T30" s="84">
        <f>T31+T35</f>
        <v>6700000</v>
      </c>
      <c r="U30" s="153">
        <f t="shared" si="1"/>
        <v>-100000</v>
      </c>
      <c r="V30" s="49"/>
      <c r="W30" s="2"/>
    </row>
    <row r="31" spans="1:23" ht="66.75" customHeight="1">
      <c r="A31" s="41"/>
      <c r="B31" s="28"/>
      <c r="C31" s="214" t="s">
        <v>288</v>
      </c>
      <c r="D31" s="128" t="s">
        <v>28</v>
      </c>
      <c r="E31" s="128" t="s">
        <v>41</v>
      </c>
      <c r="F31" s="128" t="s">
        <v>64</v>
      </c>
      <c r="G31" s="128" t="s">
        <v>45</v>
      </c>
      <c r="H31" s="128" t="s">
        <v>38</v>
      </c>
      <c r="I31" s="128" t="s">
        <v>29</v>
      </c>
      <c r="J31" s="128" t="s">
        <v>30</v>
      </c>
      <c r="K31" s="128" t="s">
        <v>65</v>
      </c>
      <c r="L31" s="22" t="e">
        <f>L32+#REF!+#REF!</f>
        <v>#REF!</v>
      </c>
      <c r="M31" s="22" t="e">
        <f>M32+#REF!+#REF!</f>
        <v>#REF!</v>
      </c>
      <c r="N31" s="22" t="e">
        <f>N32+#REF!+#REF!</f>
        <v>#REF!</v>
      </c>
      <c r="O31" s="22" t="e">
        <f>O32+#REF!+#REF!</f>
        <v>#REF!</v>
      </c>
      <c r="P31" s="22" t="e">
        <f>P32+#REF!+#REF!</f>
        <v>#REF!</v>
      </c>
      <c r="Q31" s="23" t="e">
        <f>Q32+#REF!+#REF!</f>
        <v>#REF!</v>
      </c>
      <c r="R31" s="23" t="e">
        <f>#REF!=SUM(L31:Q31)</f>
        <v>#REF!</v>
      </c>
      <c r="S31" s="129">
        <f>S32+S33</f>
        <v>3000000</v>
      </c>
      <c r="T31" s="129">
        <f>T32+T33+T34</f>
        <v>2900000</v>
      </c>
      <c r="U31" s="155">
        <f t="shared" si="1"/>
        <v>-100000</v>
      </c>
      <c r="V31" s="49"/>
      <c r="W31" s="2"/>
    </row>
    <row r="32" spans="1:23" ht="73.5" customHeight="1">
      <c r="A32" s="41"/>
      <c r="B32" s="28"/>
      <c r="C32" s="215" t="s">
        <v>289</v>
      </c>
      <c r="D32" s="50" t="s">
        <v>28</v>
      </c>
      <c r="E32" s="50" t="s">
        <v>41</v>
      </c>
      <c r="F32" s="50" t="s">
        <v>64</v>
      </c>
      <c r="G32" s="50" t="s">
        <v>45</v>
      </c>
      <c r="H32" s="50" t="s">
        <v>54</v>
      </c>
      <c r="I32" s="50" t="s">
        <v>52</v>
      </c>
      <c r="J32" s="50" t="s">
        <v>30</v>
      </c>
      <c r="K32" s="50" t="s">
        <v>65</v>
      </c>
      <c r="L32" s="26"/>
      <c r="M32" s="26"/>
      <c r="N32" s="26"/>
      <c r="O32" s="26"/>
      <c r="P32" s="26"/>
      <c r="Q32" s="27"/>
      <c r="R32" s="27" t="e">
        <f>#REF!=SUM(L32:Q32)</f>
        <v>#REF!</v>
      </c>
      <c r="S32" s="86">
        <v>1700000</v>
      </c>
      <c r="T32" s="86">
        <v>1700000</v>
      </c>
      <c r="U32" s="154">
        <f t="shared" si="1"/>
        <v>0</v>
      </c>
      <c r="V32" s="49"/>
      <c r="W32" s="2"/>
    </row>
    <row r="33" spans="1:23" ht="83.25" customHeight="1">
      <c r="A33" s="41"/>
      <c r="B33" s="28"/>
      <c r="C33" s="215" t="s">
        <v>223</v>
      </c>
      <c r="D33" s="50" t="s">
        <v>28</v>
      </c>
      <c r="E33" s="50" t="s">
        <v>41</v>
      </c>
      <c r="F33" s="50" t="s">
        <v>64</v>
      </c>
      <c r="G33" s="50" t="s">
        <v>45</v>
      </c>
      <c r="H33" s="50" t="s">
        <v>54</v>
      </c>
      <c r="I33" s="50" t="s">
        <v>76</v>
      </c>
      <c r="J33" s="50" t="s">
        <v>30</v>
      </c>
      <c r="K33" s="50" t="s">
        <v>65</v>
      </c>
      <c r="L33" s="26"/>
      <c r="M33" s="26"/>
      <c r="N33" s="26"/>
      <c r="O33" s="26"/>
      <c r="P33" s="26"/>
      <c r="Q33" s="27"/>
      <c r="R33" s="27"/>
      <c r="S33" s="86">
        <v>1300000</v>
      </c>
      <c r="T33" s="86">
        <v>800000</v>
      </c>
      <c r="U33" s="154">
        <f t="shared" si="1"/>
        <v>-500000</v>
      </c>
      <c r="V33" s="209" t="s">
        <v>269</v>
      </c>
      <c r="W33" s="2"/>
    </row>
    <row r="34" spans="1:23" ht="114.75" customHeight="1">
      <c r="A34" s="41"/>
      <c r="B34" s="28"/>
      <c r="C34" s="216" t="s">
        <v>258</v>
      </c>
      <c r="D34" s="50" t="s">
        <v>28</v>
      </c>
      <c r="E34" s="50" t="s">
        <v>41</v>
      </c>
      <c r="F34" s="50" t="s">
        <v>64</v>
      </c>
      <c r="G34" s="50" t="s">
        <v>45</v>
      </c>
      <c r="H34" s="50" t="s">
        <v>162</v>
      </c>
      <c r="I34" s="50" t="s">
        <v>45</v>
      </c>
      <c r="J34" s="50" t="s">
        <v>30</v>
      </c>
      <c r="K34" s="50" t="s">
        <v>65</v>
      </c>
      <c r="L34" s="26"/>
      <c r="M34" s="26"/>
      <c r="N34" s="26"/>
      <c r="O34" s="26"/>
      <c r="P34" s="26"/>
      <c r="Q34" s="27"/>
      <c r="R34" s="27"/>
      <c r="S34" s="86">
        <v>0</v>
      </c>
      <c r="T34" s="86">
        <v>400000</v>
      </c>
      <c r="U34" s="154">
        <f t="shared" si="1"/>
        <v>400000</v>
      </c>
      <c r="V34" s="209" t="s">
        <v>270</v>
      </c>
      <c r="W34" s="2"/>
    </row>
    <row r="35" spans="1:23" ht="98.25" customHeight="1">
      <c r="A35" s="41"/>
      <c r="B35" s="28"/>
      <c r="C35" s="217" t="s">
        <v>251</v>
      </c>
      <c r="D35" s="128" t="s">
        <v>83</v>
      </c>
      <c r="E35" s="128" t="s">
        <v>41</v>
      </c>
      <c r="F35" s="128" t="s">
        <v>64</v>
      </c>
      <c r="G35" s="128" t="s">
        <v>45</v>
      </c>
      <c r="H35" s="128" t="s">
        <v>117</v>
      </c>
      <c r="I35" s="128" t="s">
        <v>45</v>
      </c>
      <c r="J35" s="128" t="s">
        <v>30</v>
      </c>
      <c r="K35" s="128" t="s">
        <v>65</v>
      </c>
      <c r="L35" s="29"/>
      <c r="M35" s="29"/>
      <c r="N35" s="29"/>
      <c r="O35" s="29"/>
      <c r="P35" s="29"/>
      <c r="Q35" s="30"/>
      <c r="R35" s="30"/>
      <c r="S35" s="129">
        <f>S36</f>
        <v>3800000</v>
      </c>
      <c r="T35" s="129">
        <f>T36</f>
        <v>3800000</v>
      </c>
      <c r="U35" s="155">
        <f t="shared" si="1"/>
        <v>0</v>
      </c>
      <c r="V35" s="49"/>
      <c r="W35" s="2"/>
    </row>
    <row r="36" spans="1:23" ht="79.5" customHeight="1">
      <c r="A36" s="41"/>
      <c r="B36" s="36"/>
      <c r="C36" s="114" t="s">
        <v>116</v>
      </c>
      <c r="D36" s="50" t="s">
        <v>28</v>
      </c>
      <c r="E36" s="50" t="s">
        <v>41</v>
      </c>
      <c r="F36" s="50" t="s">
        <v>64</v>
      </c>
      <c r="G36" s="50" t="s">
        <v>45</v>
      </c>
      <c r="H36" s="50" t="s">
        <v>117</v>
      </c>
      <c r="I36" s="50" t="s">
        <v>45</v>
      </c>
      <c r="J36" s="50" t="s">
        <v>30</v>
      </c>
      <c r="K36" s="50" t="s">
        <v>65</v>
      </c>
      <c r="L36" s="29"/>
      <c r="M36" s="29"/>
      <c r="N36" s="29"/>
      <c r="O36" s="29"/>
      <c r="P36" s="29"/>
      <c r="Q36" s="30"/>
      <c r="R36" s="30"/>
      <c r="S36" s="86">
        <v>3800000</v>
      </c>
      <c r="T36" s="86">
        <v>3800000</v>
      </c>
      <c r="U36" s="154">
        <f t="shared" si="1"/>
        <v>0</v>
      </c>
      <c r="V36" s="49"/>
      <c r="W36" s="2"/>
    </row>
    <row r="37" spans="1:23" s="7" customFormat="1" ht="36" customHeight="1">
      <c r="A37" s="41"/>
      <c r="B37" s="24"/>
      <c r="C37" s="55" t="s">
        <v>69</v>
      </c>
      <c r="D37" s="107" t="s">
        <v>28</v>
      </c>
      <c r="E37" s="56" t="s">
        <v>41</v>
      </c>
      <c r="F37" s="56" t="s">
        <v>70</v>
      </c>
      <c r="G37" s="56" t="s">
        <v>29</v>
      </c>
      <c r="H37" s="56" t="s">
        <v>28</v>
      </c>
      <c r="I37" s="56" t="s">
        <v>29</v>
      </c>
      <c r="J37" s="56" t="s">
        <v>30</v>
      </c>
      <c r="K37" s="56" t="s">
        <v>28</v>
      </c>
      <c r="L37" s="29"/>
      <c r="M37" s="29"/>
      <c r="N37" s="29"/>
      <c r="O37" s="29"/>
      <c r="P37" s="29"/>
      <c r="Q37" s="30"/>
      <c r="R37" s="30"/>
      <c r="S37" s="83">
        <f>S38</f>
        <v>700000</v>
      </c>
      <c r="T37" s="83">
        <f>T38</f>
        <v>605000</v>
      </c>
      <c r="U37" s="157">
        <f t="shared" si="1"/>
        <v>-95000</v>
      </c>
      <c r="V37" s="205"/>
      <c r="W37" s="145"/>
    </row>
    <row r="38" spans="1:23" s="8" customFormat="1" ht="36.75" customHeight="1">
      <c r="A38" s="21" t="s">
        <v>60</v>
      </c>
      <c r="B38" s="33"/>
      <c r="C38" s="47" t="s">
        <v>72</v>
      </c>
      <c r="D38" s="48" t="s">
        <v>28</v>
      </c>
      <c r="E38" s="48" t="s">
        <v>41</v>
      </c>
      <c r="F38" s="48" t="s">
        <v>70</v>
      </c>
      <c r="G38" s="48" t="s">
        <v>33</v>
      </c>
      <c r="H38" s="48" t="s">
        <v>28</v>
      </c>
      <c r="I38" s="48" t="s">
        <v>33</v>
      </c>
      <c r="J38" s="48" t="s">
        <v>30</v>
      </c>
      <c r="K38" s="48" t="s">
        <v>65</v>
      </c>
      <c r="L38" s="22"/>
      <c r="M38" s="22">
        <v>0</v>
      </c>
      <c r="N38" s="22"/>
      <c r="O38" s="22"/>
      <c r="P38" s="29"/>
      <c r="Q38" s="30"/>
      <c r="R38" s="30"/>
      <c r="S38" s="84">
        <f>S39+S40+S41+S42</f>
        <v>700000</v>
      </c>
      <c r="T38" s="84">
        <f>T39+T40+T41+T42</f>
        <v>605000</v>
      </c>
      <c r="U38" s="156">
        <f t="shared" si="1"/>
        <v>-95000</v>
      </c>
      <c r="V38" s="206"/>
      <c r="W38" s="146"/>
    </row>
    <row r="39" spans="1:23" s="9" customFormat="1" ht="51.75" customHeight="1">
      <c r="A39" s="32" t="s">
        <v>61</v>
      </c>
      <c r="B39" s="28"/>
      <c r="C39" s="115" t="s">
        <v>174</v>
      </c>
      <c r="D39" s="50" t="s">
        <v>28</v>
      </c>
      <c r="E39" s="50" t="s">
        <v>41</v>
      </c>
      <c r="F39" s="50" t="s">
        <v>70</v>
      </c>
      <c r="G39" s="50" t="s">
        <v>33</v>
      </c>
      <c r="H39" s="50" t="s">
        <v>38</v>
      </c>
      <c r="I39" s="50" t="s">
        <v>33</v>
      </c>
      <c r="J39" s="50" t="s">
        <v>30</v>
      </c>
      <c r="K39" s="50" t="s">
        <v>65</v>
      </c>
      <c r="L39" s="29"/>
      <c r="M39" s="29"/>
      <c r="N39" s="29"/>
      <c r="O39" s="29"/>
      <c r="P39" s="29"/>
      <c r="Q39" s="30"/>
      <c r="R39" s="30"/>
      <c r="S39" s="86">
        <v>150000</v>
      </c>
      <c r="T39" s="86">
        <v>150000</v>
      </c>
      <c r="U39" s="154">
        <f t="shared" si="1"/>
        <v>0</v>
      </c>
      <c r="V39" s="209" t="s">
        <v>271</v>
      </c>
      <c r="W39" s="148"/>
    </row>
    <row r="40" spans="1:23" s="8" customFormat="1" ht="49.5" customHeight="1">
      <c r="A40" s="139"/>
      <c r="B40" s="48"/>
      <c r="C40" s="115" t="s">
        <v>175</v>
      </c>
      <c r="D40" s="50" t="s">
        <v>28</v>
      </c>
      <c r="E40" s="50" t="s">
        <v>41</v>
      </c>
      <c r="F40" s="50" t="s">
        <v>70</v>
      </c>
      <c r="G40" s="50" t="s">
        <v>33</v>
      </c>
      <c r="H40" s="50" t="s">
        <v>39</v>
      </c>
      <c r="I40" s="50" t="s">
        <v>33</v>
      </c>
      <c r="J40" s="50" t="s">
        <v>30</v>
      </c>
      <c r="K40" s="50" t="s">
        <v>65</v>
      </c>
      <c r="L40" s="29"/>
      <c r="M40" s="29"/>
      <c r="N40" s="29"/>
      <c r="O40" s="29"/>
      <c r="P40" s="29"/>
      <c r="Q40" s="30"/>
      <c r="R40" s="30"/>
      <c r="S40" s="86">
        <v>190000</v>
      </c>
      <c r="T40" s="86">
        <v>5000</v>
      </c>
      <c r="U40" s="154">
        <f t="shared" si="1"/>
        <v>-185000</v>
      </c>
      <c r="V40" s="209" t="s">
        <v>271</v>
      </c>
      <c r="W40" s="146"/>
    </row>
    <row r="41" spans="1:23" s="9" customFormat="1" ht="34.5" customHeight="1">
      <c r="A41" s="139"/>
      <c r="B41" s="48"/>
      <c r="C41" s="115" t="s">
        <v>1</v>
      </c>
      <c r="D41" s="50" t="s">
        <v>28</v>
      </c>
      <c r="E41" s="50" t="s">
        <v>41</v>
      </c>
      <c r="F41" s="50" t="s">
        <v>70</v>
      </c>
      <c r="G41" s="50" t="s">
        <v>33</v>
      </c>
      <c r="H41" s="50" t="s">
        <v>42</v>
      </c>
      <c r="I41" s="50" t="s">
        <v>33</v>
      </c>
      <c r="J41" s="50" t="s">
        <v>30</v>
      </c>
      <c r="K41" s="50" t="s">
        <v>65</v>
      </c>
      <c r="L41" s="29"/>
      <c r="M41" s="29"/>
      <c r="N41" s="29"/>
      <c r="O41" s="29"/>
      <c r="P41" s="29"/>
      <c r="Q41" s="30"/>
      <c r="R41" s="30"/>
      <c r="S41" s="86">
        <v>0</v>
      </c>
      <c r="T41" s="86">
        <v>0</v>
      </c>
      <c r="U41" s="154">
        <f t="shared" si="1"/>
        <v>0</v>
      </c>
      <c r="V41" s="209"/>
      <c r="W41" s="148"/>
    </row>
    <row r="42" spans="1:23" ht="46.5" customHeight="1">
      <c r="A42" s="139"/>
      <c r="B42" s="25"/>
      <c r="C42" s="115" t="s">
        <v>170</v>
      </c>
      <c r="D42" s="50" t="s">
        <v>28</v>
      </c>
      <c r="E42" s="50" t="s">
        <v>41</v>
      </c>
      <c r="F42" s="50" t="s">
        <v>70</v>
      </c>
      <c r="G42" s="50" t="s">
        <v>33</v>
      </c>
      <c r="H42" s="50" t="s">
        <v>53</v>
      </c>
      <c r="I42" s="50" t="s">
        <v>33</v>
      </c>
      <c r="J42" s="50" t="s">
        <v>30</v>
      </c>
      <c r="K42" s="50" t="s">
        <v>65</v>
      </c>
      <c r="L42" s="22">
        <f aca="true" t="shared" si="4" ref="L42:Q43">L43</f>
        <v>0</v>
      </c>
      <c r="M42" s="22">
        <f t="shared" si="4"/>
        <v>0</v>
      </c>
      <c r="N42" s="22">
        <f t="shared" si="4"/>
        <v>0</v>
      </c>
      <c r="O42" s="22">
        <f t="shared" si="4"/>
        <v>0</v>
      </c>
      <c r="P42" s="22">
        <f t="shared" si="4"/>
        <v>0</v>
      </c>
      <c r="Q42" s="23">
        <f t="shared" si="4"/>
        <v>0</v>
      </c>
      <c r="R42" s="23" t="e">
        <f>#REF!=SUM(L42:Q42)</f>
        <v>#REF!</v>
      </c>
      <c r="S42" s="86">
        <v>360000</v>
      </c>
      <c r="T42" s="86">
        <v>450000</v>
      </c>
      <c r="U42" s="154">
        <f t="shared" si="1"/>
        <v>90000</v>
      </c>
      <c r="V42" s="209" t="s">
        <v>271</v>
      </c>
      <c r="W42" s="2"/>
    </row>
    <row r="43" spans="1:23" ht="33" customHeight="1">
      <c r="A43" s="139"/>
      <c r="B43" s="24"/>
      <c r="C43" s="55" t="s">
        <v>75</v>
      </c>
      <c r="D43" s="56" t="s">
        <v>28</v>
      </c>
      <c r="E43" s="56" t="s">
        <v>41</v>
      </c>
      <c r="F43" s="56" t="s">
        <v>76</v>
      </c>
      <c r="G43" s="56" t="s">
        <v>29</v>
      </c>
      <c r="H43" s="56" t="s">
        <v>28</v>
      </c>
      <c r="I43" s="56" t="s">
        <v>29</v>
      </c>
      <c r="J43" s="56" t="s">
        <v>30</v>
      </c>
      <c r="K43" s="56" t="s">
        <v>28</v>
      </c>
      <c r="L43" s="26">
        <f t="shared" si="4"/>
        <v>0</v>
      </c>
      <c r="M43" s="26">
        <f t="shared" si="4"/>
        <v>0</v>
      </c>
      <c r="N43" s="26">
        <f t="shared" si="4"/>
        <v>0</v>
      </c>
      <c r="O43" s="26">
        <f t="shared" si="4"/>
        <v>0</v>
      </c>
      <c r="P43" s="26">
        <f t="shared" si="4"/>
        <v>0</v>
      </c>
      <c r="Q43" s="27">
        <f t="shared" si="4"/>
        <v>0</v>
      </c>
      <c r="R43" s="27" t="e">
        <f>#REF!=SUM(L43:Q43)</f>
        <v>#REF!</v>
      </c>
      <c r="S43" s="83">
        <f>S44</f>
        <v>16000000</v>
      </c>
      <c r="T43" s="83">
        <f>T44</f>
        <v>16000000</v>
      </c>
      <c r="U43" s="157">
        <f t="shared" si="1"/>
        <v>0</v>
      </c>
      <c r="V43" s="49"/>
      <c r="W43" s="2"/>
    </row>
    <row r="44" spans="1:23" ht="30.75" customHeight="1">
      <c r="A44" s="21" t="s">
        <v>68</v>
      </c>
      <c r="B44" s="24"/>
      <c r="C44" s="47" t="s">
        <v>195</v>
      </c>
      <c r="D44" s="50" t="s">
        <v>28</v>
      </c>
      <c r="E44" s="50" t="s">
        <v>41</v>
      </c>
      <c r="F44" s="50" t="s">
        <v>76</v>
      </c>
      <c r="G44" s="50" t="s">
        <v>33</v>
      </c>
      <c r="H44" s="50" t="s">
        <v>196</v>
      </c>
      <c r="I44" s="50" t="s">
        <v>29</v>
      </c>
      <c r="J44" s="50" t="s">
        <v>30</v>
      </c>
      <c r="K44" s="50" t="s">
        <v>78</v>
      </c>
      <c r="L44" s="29"/>
      <c r="M44" s="29"/>
      <c r="N44" s="29"/>
      <c r="O44" s="29"/>
      <c r="P44" s="29"/>
      <c r="Q44" s="30"/>
      <c r="R44" s="30" t="e">
        <f>#REF!=SUM(L44:Q44)</f>
        <v>#REF!</v>
      </c>
      <c r="S44" s="86">
        <f>S45</f>
        <v>16000000</v>
      </c>
      <c r="T44" s="86">
        <f>T45</f>
        <v>16000000</v>
      </c>
      <c r="U44" s="154">
        <f t="shared" si="1"/>
        <v>0</v>
      </c>
      <c r="V44" s="49"/>
      <c r="W44" s="2"/>
    </row>
    <row r="45" spans="1:23" ht="28.5" customHeight="1">
      <c r="A45" s="45" t="s">
        <v>71</v>
      </c>
      <c r="B45" s="28"/>
      <c r="C45" s="97" t="s">
        <v>176</v>
      </c>
      <c r="D45" s="50" t="s">
        <v>28</v>
      </c>
      <c r="E45" s="50" t="s">
        <v>41</v>
      </c>
      <c r="F45" s="50" t="s">
        <v>76</v>
      </c>
      <c r="G45" s="50" t="s">
        <v>33</v>
      </c>
      <c r="H45" s="50" t="s">
        <v>167</v>
      </c>
      <c r="I45" s="50" t="s">
        <v>45</v>
      </c>
      <c r="J45" s="50" t="s">
        <v>30</v>
      </c>
      <c r="K45" s="50" t="s">
        <v>78</v>
      </c>
      <c r="L45" s="29"/>
      <c r="M45" s="29"/>
      <c r="N45" s="29"/>
      <c r="O45" s="29"/>
      <c r="P45" s="29"/>
      <c r="Q45" s="30"/>
      <c r="R45" s="30"/>
      <c r="S45" s="86">
        <v>16000000</v>
      </c>
      <c r="T45" s="86">
        <v>16000000</v>
      </c>
      <c r="U45" s="154">
        <f t="shared" si="1"/>
        <v>0</v>
      </c>
      <c r="V45" s="49"/>
      <c r="W45" s="2"/>
    </row>
    <row r="46" spans="1:23" s="7" customFormat="1" ht="42.75" customHeight="1">
      <c r="A46" s="140"/>
      <c r="B46" s="28"/>
      <c r="C46" s="55" t="s">
        <v>79</v>
      </c>
      <c r="D46" s="56" t="s">
        <v>28</v>
      </c>
      <c r="E46" s="56" t="s">
        <v>41</v>
      </c>
      <c r="F46" s="56" t="s">
        <v>80</v>
      </c>
      <c r="G46" s="56" t="s">
        <v>29</v>
      </c>
      <c r="H46" s="56" t="s">
        <v>28</v>
      </c>
      <c r="I46" s="56" t="s">
        <v>29</v>
      </c>
      <c r="J46" s="56" t="s">
        <v>30</v>
      </c>
      <c r="K46" s="56" t="s">
        <v>28</v>
      </c>
      <c r="L46" s="70"/>
      <c r="M46" s="70"/>
      <c r="N46" s="70"/>
      <c r="O46" s="70"/>
      <c r="P46" s="70"/>
      <c r="Q46" s="71"/>
      <c r="R46" s="71"/>
      <c r="S46" s="83">
        <f>S47+S50</f>
        <v>1430000</v>
      </c>
      <c r="T46" s="83">
        <f>T47+T50</f>
        <v>1290000</v>
      </c>
      <c r="U46" s="157">
        <f t="shared" si="1"/>
        <v>-140000</v>
      </c>
      <c r="V46" s="205"/>
      <c r="W46" s="145"/>
    </row>
    <row r="47" spans="1:23" ht="61.5" customHeight="1">
      <c r="A47" s="21" t="s">
        <v>82</v>
      </c>
      <c r="B47" s="28"/>
      <c r="C47" s="218" t="s">
        <v>131</v>
      </c>
      <c r="D47" s="48" t="s">
        <v>83</v>
      </c>
      <c r="E47" s="48" t="s">
        <v>41</v>
      </c>
      <c r="F47" s="48" t="s">
        <v>80</v>
      </c>
      <c r="G47" s="48" t="s">
        <v>36</v>
      </c>
      <c r="H47" s="48" t="s">
        <v>28</v>
      </c>
      <c r="I47" s="48" t="s">
        <v>29</v>
      </c>
      <c r="J47" s="48" t="s">
        <v>30</v>
      </c>
      <c r="K47" s="48" t="s">
        <v>28</v>
      </c>
      <c r="L47" s="29"/>
      <c r="M47" s="29"/>
      <c r="N47" s="29"/>
      <c r="O47" s="29"/>
      <c r="P47" s="29"/>
      <c r="Q47" s="30"/>
      <c r="R47" s="30"/>
      <c r="S47" s="84">
        <f>S48</f>
        <v>700000</v>
      </c>
      <c r="T47" s="84">
        <f>T48</f>
        <v>1000000</v>
      </c>
      <c r="U47" s="156">
        <f t="shared" si="1"/>
        <v>300000</v>
      </c>
      <c r="V47" s="49"/>
      <c r="W47" s="2"/>
    </row>
    <row r="48" spans="1:23" s="11" customFormat="1" ht="78.75" customHeight="1">
      <c r="A48" s="24" t="s">
        <v>197</v>
      </c>
      <c r="B48" s="18"/>
      <c r="C48" s="221" t="s">
        <v>290</v>
      </c>
      <c r="D48" s="180" t="s">
        <v>83</v>
      </c>
      <c r="E48" s="180" t="s">
        <v>41</v>
      </c>
      <c r="F48" s="180" t="s">
        <v>80</v>
      </c>
      <c r="G48" s="180" t="s">
        <v>36</v>
      </c>
      <c r="H48" s="180" t="s">
        <v>62</v>
      </c>
      <c r="I48" s="180" t="s">
        <v>45</v>
      </c>
      <c r="J48" s="180" t="s">
        <v>30</v>
      </c>
      <c r="K48" s="180" t="s">
        <v>81</v>
      </c>
      <c r="L48" s="183"/>
      <c r="M48" s="183" t="e">
        <f>M49+M58</f>
        <v>#REF!</v>
      </c>
      <c r="N48" s="183" t="e">
        <f>N49+N58</f>
        <v>#REF!</v>
      </c>
      <c r="O48" s="183" t="e">
        <f>O49+O58</f>
        <v>#REF!</v>
      </c>
      <c r="P48" s="183" t="e">
        <f>P49+P58</f>
        <v>#REF!</v>
      </c>
      <c r="Q48" s="184" t="e">
        <f>Q49+Q58</f>
        <v>#REF!</v>
      </c>
      <c r="R48" s="184" t="e">
        <f>#REF!=SUM(L48:Q48)</f>
        <v>#REF!</v>
      </c>
      <c r="S48" s="181">
        <f>S49</f>
        <v>700000</v>
      </c>
      <c r="T48" s="181">
        <f>T49</f>
        <v>1000000</v>
      </c>
      <c r="U48" s="182">
        <f t="shared" si="1"/>
        <v>300000</v>
      </c>
      <c r="V48" s="208"/>
      <c r="W48" s="149"/>
    </row>
    <row r="49" spans="1:23" s="7" customFormat="1" ht="92.25" customHeight="1">
      <c r="A49" s="140"/>
      <c r="B49" s="21"/>
      <c r="C49" s="98" t="s">
        <v>225</v>
      </c>
      <c r="D49" s="60" t="s">
        <v>83</v>
      </c>
      <c r="E49" s="60" t="s">
        <v>41</v>
      </c>
      <c r="F49" s="60" t="s">
        <v>80</v>
      </c>
      <c r="G49" s="60" t="s">
        <v>36</v>
      </c>
      <c r="H49" s="60" t="s">
        <v>73</v>
      </c>
      <c r="I49" s="60" t="s">
        <v>45</v>
      </c>
      <c r="J49" s="60" t="s">
        <v>30</v>
      </c>
      <c r="K49" s="60" t="s">
        <v>81</v>
      </c>
      <c r="L49" s="26"/>
      <c r="M49" s="26" t="e">
        <f>M50+#REF!+M52</f>
        <v>#REF!</v>
      </c>
      <c r="N49" s="26" t="e">
        <f>N50+#REF!+N52</f>
        <v>#REF!</v>
      </c>
      <c r="O49" s="26" t="e">
        <f>O50+#REF!+O52</f>
        <v>#REF!</v>
      </c>
      <c r="P49" s="26" t="e">
        <f>P50+#REF!+P52</f>
        <v>#REF!</v>
      </c>
      <c r="Q49" s="26" t="e">
        <f>Q50+#REF!+Q52</f>
        <v>#REF!</v>
      </c>
      <c r="R49" s="27" t="e">
        <f>#REF!=SUM(L49:Q49)</f>
        <v>#REF!</v>
      </c>
      <c r="S49" s="86">
        <v>700000</v>
      </c>
      <c r="T49" s="86">
        <v>1000000</v>
      </c>
      <c r="U49" s="154">
        <f t="shared" si="1"/>
        <v>300000</v>
      </c>
      <c r="V49" s="209" t="s">
        <v>270</v>
      </c>
      <c r="W49" s="145"/>
    </row>
    <row r="50" spans="1:23" s="8" customFormat="1" ht="51" customHeight="1">
      <c r="A50" s="140"/>
      <c r="B50" s="24"/>
      <c r="C50" s="116" t="s">
        <v>168</v>
      </c>
      <c r="D50" s="48" t="s">
        <v>83</v>
      </c>
      <c r="E50" s="48" t="s">
        <v>41</v>
      </c>
      <c r="F50" s="48" t="s">
        <v>80</v>
      </c>
      <c r="G50" s="48" t="s">
        <v>51</v>
      </c>
      <c r="H50" s="48" t="s">
        <v>28</v>
      </c>
      <c r="I50" s="48" t="s">
        <v>29</v>
      </c>
      <c r="J50" s="48" t="s">
        <v>30</v>
      </c>
      <c r="K50" s="48" t="s">
        <v>133</v>
      </c>
      <c r="L50" s="29"/>
      <c r="M50" s="29"/>
      <c r="N50" s="29"/>
      <c r="O50" s="29"/>
      <c r="P50" s="29"/>
      <c r="Q50" s="30"/>
      <c r="R50" s="30" t="e">
        <f>#REF!=SUM(L50:Q50)</f>
        <v>#REF!</v>
      </c>
      <c r="S50" s="84">
        <f>S51+S52+S53</f>
        <v>730000</v>
      </c>
      <c r="T50" s="84">
        <f>T51+T52+T53</f>
        <v>290000</v>
      </c>
      <c r="U50" s="156">
        <f t="shared" si="1"/>
        <v>-440000</v>
      </c>
      <c r="V50" s="206"/>
      <c r="W50" s="146"/>
    </row>
    <row r="51" spans="1:23" s="8" customFormat="1" ht="30" customHeight="1">
      <c r="A51" s="24" t="s">
        <v>259</v>
      </c>
      <c r="B51" s="24"/>
      <c r="C51" s="108" t="s">
        <v>224</v>
      </c>
      <c r="D51" s="50" t="s">
        <v>28</v>
      </c>
      <c r="E51" s="50" t="s">
        <v>41</v>
      </c>
      <c r="F51" s="50" t="s">
        <v>80</v>
      </c>
      <c r="G51" s="50" t="s">
        <v>51</v>
      </c>
      <c r="H51" s="50" t="s">
        <v>54</v>
      </c>
      <c r="I51" s="50" t="s">
        <v>52</v>
      </c>
      <c r="J51" s="50" t="s">
        <v>30</v>
      </c>
      <c r="K51" s="50" t="s">
        <v>133</v>
      </c>
      <c r="L51" s="29"/>
      <c r="M51" s="29"/>
      <c r="N51" s="29"/>
      <c r="O51" s="29"/>
      <c r="P51" s="29"/>
      <c r="Q51" s="30"/>
      <c r="R51" s="30"/>
      <c r="S51" s="86">
        <v>130000</v>
      </c>
      <c r="T51" s="86">
        <v>130000</v>
      </c>
      <c r="U51" s="154">
        <f>T51-S51</f>
        <v>0</v>
      </c>
      <c r="V51" s="206"/>
      <c r="W51" s="146"/>
    </row>
    <row r="52" spans="1:23" ht="62.25" customHeight="1">
      <c r="A52" s="140"/>
      <c r="B52" s="43"/>
      <c r="C52" s="108" t="s">
        <v>228</v>
      </c>
      <c r="D52" s="50" t="s">
        <v>28</v>
      </c>
      <c r="E52" s="50" t="s">
        <v>41</v>
      </c>
      <c r="F52" s="50" t="s">
        <v>80</v>
      </c>
      <c r="G52" s="50" t="s">
        <v>51</v>
      </c>
      <c r="H52" s="50" t="s">
        <v>54</v>
      </c>
      <c r="I52" s="50" t="s">
        <v>76</v>
      </c>
      <c r="J52" s="50" t="s">
        <v>30</v>
      </c>
      <c r="K52" s="50" t="s">
        <v>133</v>
      </c>
      <c r="L52" s="29"/>
      <c r="M52" s="29"/>
      <c r="N52" s="29"/>
      <c r="O52" s="29"/>
      <c r="P52" s="29"/>
      <c r="Q52" s="30"/>
      <c r="R52" s="30"/>
      <c r="S52" s="86">
        <v>300000</v>
      </c>
      <c r="T52" s="86">
        <v>150000</v>
      </c>
      <c r="U52" s="154">
        <f>T52-S52</f>
        <v>-150000</v>
      </c>
      <c r="V52" s="209" t="s">
        <v>269</v>
      </c>
      <c r="W52" s="2"/>
    </row>
    <row r="53" spans="1:23" ht="76.5" customHeight="1">
      <c r="A53" s="140"/>
      <c r="B53" s="28"/>
      <c r="C53" s="108" t="s">
        <v>226</v>
      </c>
      <c r="D53" s="50" t="s">
        <v>28</v>
      </c>
      <c r="E53" s="50" t="s">
        <v>41</v>
      </c>
      <c r="F53" s="50" t="s">
        <v>80</v>
      </c>
      <c r="G53" s="50" t="s">
        <v>51</v>
      </c>
      <c r="H53" s="50" t="s">
        <v>162</v>
      </c>
      <c r="I53" s="50" t="s">
        <v>45</v>
      </c>
      <c r="J53" s="50" t="s">
        <v>30</v>
      </c>
      <c r="K53" s="50" t="s">
        <v>133</v>
      </c>
      <c r="L53" s="29"/>
      <c r="M53" s="29"/>
      <c r="N53" s="29"/>
      <c r="O53" s="29"/>
      <c r="P53" s="29"/>
      <c r="Q53" s="30"/>
      <c r="R53" s="30"/>
      <c r="S53" s="210">
        <v>300000</v>
      </c>
      <c r="T53" s="210">
        <v>10000</v>
      </c>
      <c r="U53" s="154">
        <f t="shared" si="1"/>
        <v>-290000</v>
      </c>
      <c r="V53" s="209" t="s">
        <v>270</v>
      </c>
      <c r="W53" s="204"/>
    </row>
    <row r="54" spans="1:23" ht="39" customHeight="1">
      <c r="A54" s="140"/>
      <c r="B54" s="28"/>
      <c r="C54" s="55" t="s">
        <v>87</v>
      </c>
      <c r="D54" s="117" t="s">
        <v>28</v>
      </c>
      <c r="E54" s="118" t="s">
        <v>41</v>
      </c>
      <c r="F54" s="118" t="s">
        <v>88</v>
      </c>
      <c r="G54" s="118" t="s">
        <v>29</v>
      </c>
      <c r="H54" s="118" t="s">
        <v>28</v>
      </c>
      <c r="I54" s="118" t="s">
        <v>29</v>
      </c>
      <c r="J54" s="118" t="s">
        <v>30</v>
      </c>
      <c r="K54" s="118" t="s">
        <v>28</v>
      </c>
      <c r="L54" s="29"/>
      <c r="M54" s="29"/>
      <c r="N54" s="29"/>
      <c r="O54" s="29"/>
      <c r="P54" s="29"/>
      <c r="Q54" s="30"/>
      <c r="R54" s="30"/>
      <c r="S54" s="87">
        <f>S55+S58+S60+S63+S66+S68+S70+S72+S74</f>
        <v>1157000</v>
      </c>
      <c r="T54" s="87">
        <f>T55+T58+T60+T63+T66+T68+T70+T72+T74</f>
        <v>1813000</v>
      </c>
      <c r="U54" s="157">
        <f t="shared" si="1"/>
        <v>656000</v>
      </c>
      <c r="V54" s="49"/>
      <c r="W54" s="2"/>
    </row>
    <row r="55" spans="1:23" ht="25.5" customHeight="1">
      <c r="A55" s="140"/>
      <c r="B55" s="28"/>
      <c r="C55" s="47" t="s">
        <v>89</v>
      </c>
      <c r="D55" s="48" t="s">
        <v>28</v>
      </c>
      <c r="E55" s="48" t="s">
        <v>41</v>
      </c>
      <c r="F55" s="48" t="s">
        <v>88</v>
      </c>
      <c r="G55" s="48" t="s">
        <v>50</v>
      </c>
      <c r="H55" s="48" t="s">
        <v>28</v>
      </c>
      <c r="I55" s="48" t="s">
        <v>29</v>
      </c>
      <c r="J55" s="48" t="s">
        <v>30</v>
      </c>
      <c r="K55" s="48" t="s">
        <v>59</v>
      </c>
      <c r="L55" s="29"/>
      <c r="M55" s="29"/>
      <c r="N55" s="29"/>
      <c r="O55" s="29"/>
      <c r="P55" s="29"/>
      <c r="Q55" s="30"/>
      <c r="R55" s="30"/>
      <c r="S55" s="88">
        <f>S56+S57</f>
        <v>45000</v>
      </c>
      <c r="T55" s="88">
        <f>T56+T57</f>
        <v>45000</v>
      </c>
      <c r="U55" s="153">
        <f t="shared" si="1"/>
        <v>0</v>
      </c>
      <c r="V55" s="49"/>
      <c r="W55" s="2"/>
    </row>
    <row r="56" spans="1:23" ht="60.75" customHeight="1">
      <c r="A56" s="36" t="s">
        <v>85</v>
      </c>
      <c r="B56" s="28"/>
      <c r="C56" s="126" t="s">
        <v>3</v>
      </c>
      <c r="D56" s="50" t="s">
        <v>28</v>
      </c>
      <c r="E56" s="50" t="s">
        <v>41</v>
      </c>
      <c r="F56" s="50" t="s">
        <v>88</v>
      </c>
      <c r="G56" s="50" t="s">
        <v>50</v>
      </c>
      <c r="H56" s="50" t="s">
        <v>38</v>
      </c>
      <c r="I56" s="50" t="s">
        <v>33</v>
      </c>
      <c r="J56" s="50" t="s">
        <v>30</v>
      </c>
      <c r="K56" s="50" t="s">
        <v>59</v>
      </c>
      <c r="L56" s="34"/>
      <c r="M56" s="34"/>
      <c r="N56" s="34"/>
      <c r="O56" s="34"/>
      <c r="P56" s="34"/>
      <c r="Q56" s="35"/>
      <c r="R56" s="35"/>
      <c r="S56" s="86">
        <v>42000</v>
      </c>
      <c r="T56" s="86">
        <v>42000</v>
      </c>
      <c r="U56" s="154">
        <f t="shared" si="1"/>
        <v>0</v>
      </c>
      <c r="V56" s="49"/>
      <c r="W56" s="2"/>
    </row>
    <row r="57" spans="1:23" ht="48" customHeight="1">
      <c r="A57" s="32" t="s">
        <v>86</v>
      </c>
      <c r="B57" s="28"/>
      <c r="C57" s="76" t="s">
        <v>90</v>
      </c>
      <c r="D57" s="50" t="s">
        <v>28</v>
      </c>
      <c r="E57" s="50" t="s">
        <v>41</v>
      </c>
      <c r="F57" s="50" t="s">
        <v>88</v>
      </c>
      <c r="G57" s="50" t="s">
        <v>50</v>
      </c>
      <c r="H57" s="50" t="s">
        <v>42</v>
      </c>
      <c r="I57" s="50" t="s">
        <v>33</v>
      </c>
      <c r="J57" s="50" t="s">
        <v>30</v>
      </c>
      <c r="K57" s="50" t="s">
        <v>59</v>
      </c>
      <c r="L57" s="29"/>
      <c r="M57" s="29"/>
      <c r="N57" s="29"/>
      <c r="O57" s="29"/>
      <c r="P57" s="29"/>
      <c r="Q57" s="30"/>
      <c r="R57" s="30"/>
      <c r="S57" s="86">
        <v>3000</v>
      </c>
      <c r="T57" s="86">
        <v>3000</v>
      </c>
      <c r="U57" s="154">
        <f t="shared" si="1"/>
        <v>0</v>
      </c>
      <c r="V57" s="49"/>
      <c r="W57" s="2"/>
    </row>
    <row r="58" spans="1:23" ht="45.75" customHeight="1">
      <c r="A58" s="139"/>
      <c r="B58" s="28"/>
      <c r="C58" s="127" t="s">
        <v>2</v>
      </c>
      <c r="D58" s="48" t="s">
        <v>28</v>
      </c>
      <c r="E58" s="48" t="s">
        <v>41</v>
      </c>
      <c r="F58" s="48" t="s">
        <v>88</v>
      </c>
      <c r="G58" s="48" t="s">
        <v>51</v>
      </c>
      <c r="H58" s="48" t="s">
        <v>28</v>
      </c>
      <c r="I58" s="48" t="s">
        <v>29</v>
      </c>
      <c r="J58" s="48" t="s">
        <v>30</v>
      </c>
      <c r="K58" s="48" t="s">
        <v>29</v>
      </c>
      <c r="L58" s="26">
        <f aca="true" t="shared" si="5" ref="L58:Q58">L60</f>
        <v>0</v>
      </c>
      <c r="M58" s="26">
        <f t="shared" si="5"/>
        <v>0</v>
      </c>
      <c r="N58" s="26">
        <f t="shared" si="5"/>
        <v>0</v>
      </c>
      <c r="O58" s="26">
        <f t="shared" si="5"/>
        <v>0</v>
      </c>
      <c r="P58" s="26">
        <f t="shared" si="5"/>
        <v>0</v>
      </c>
      <c r="Q58" s="27">
        <f t="shared" si="5"/>
        <v>0</v>
      </c>
      <c r="R58" s="27" t="e">
        <f>#REF!=SUM(L58:Q58)</f>
        <v>#REF!</v>
      </c>
      <c r="S58" s="84">
        <f>S59</f>
        <v>65000</v>
      </c>
      <c r="T58" s="84">
        <f>T59</f>
        <v>40000</v>
      </c>
      <c r="U58" s="153">
        <f t="shared" si="1"/>
        <v>-25000</v>
      </c>
      <c r="V58" s="49"/>
      <c r="W58" s="2"/>
    </row>
    <row r="59" spans="1:23" ht="57.75" customHeight="1">
      <c r="A59" s="139"/>
      <c r="B59" s="28"/>
      <c r="C59" s="134" t="s">
        <v>2</v>
      </c>
      <c r="D59" s="131" t="s">
        <v>28</v>
      </c>
      <c r="E59" s="131" t="s">
        <v>41</v>
      </c>
      <c r="F59" s="131" t="s">
        <v>88</v>
      </c>
      <c r="G59" s="131" t="s">
        <v>51</v>
      </c>
      <c r="H59" s="131" t="s">
        <v>28</v>
      </c>
      <c r="I59" s="131" t="s">
        <v>33</v>
      </c>
      <c r="J59" s="131" t="s">
        <v>30</v>
      </c>
      <c r="K59" s="131" t="s">
        <v>59</v>
      </c>
      <c r="L59" s="26"/>
      <c r="M59" s="26"/>
      <c r="N59" s="26"/>
      <c r="O59" s="26"/>
      <c r="P59" s="26"/>
      <c r="Q59" s="27"/>
      <c r="R59" s="27"/>
      <c r="S59" s="132">
        <v>65000</v>
      </c>
      <c r="T59" s="132">
        <v>40000</v>
      </c>
      <c r="U59" s="154">
        <f t="shared" si="1"/>
        <v>-25000</v>
      </c>
      <c r="V59" s="49"/>
      <c r="W59" s="2"/>
    </row>
    <row r="60" spans="1:23" ht="60.75" customHeight="1">
      <c r="A60" s="32" t="s">
        <v>12</v>
      </c>
      <c r="B60" s="24"/>
      <c r="C60" s="203" t="s">
        <v>261</v>
      </c>
      <c r="D60" s="48" t="s">
        <v>28</v>
      </c>
      <c r="E60" s="48" t="s">
        <v>41</v>
      </c>
      <c r="F60" s="48" t="s">
        <v>88</v>
      </c>
      <c r="G60" s="48" t="s">
        <v>56</v>
      </c>
      <c r="H60" s="48" t="s">
        <v>28</v>
      </c>
      <c r="I60" s="48" t="s">
        <v>29</v>
      </c>
      <c r="J60" s="48" t="s">
        <v>30</v>
      </c>
      <c r="K60" s="48" t="s">
        <v>29</v>
      </c>
      <c r="L60" s="29"/>
      <c r="M60" s="29"/>
      <c r="N60" s="29"/>
      <c r="O60" s="29"/>
      <c r="P60" s="29"/>
      <c r="Q60" s="30"/>
      <c r="R60" s="30" t="e">
        <f>#REF!=SUM(L60:Q60)</f>
        <v>#REF!</v>
      </c>
      <c r="S60" s="84">
        <f>S61+S62</f>
        <v>2000</v>
      </c>
      <c r="T60" s="84">
        <f>T61+T62</f>
        <v>13000</v>
      </c>
      <c r="U60" s="153">
        <f t="shared" si="1"/>
        <v>11000</v>
      </c>
      <c r="V60" s="49"/>
      <c r="W60" s="2"/>
    </row>
    <row r="61" spans="1:23" ht="75.75" customHeight="1">
      <c r="A61" s="139"/>
      <c r="B61" s="24"/>
      <c r="C61" s="135" t="s">
        <v>5</v>
      </c>
      <c r="D61" s="131" t="s">
        <v>28</v>
      </c>
      <c r="E61" s="131" t="s">
        <v>41</v>
      </c>
      <c r="F61" s="131" t="s">
        <v>88</v>
      </c>
      <c r="G61" s="131" t="s">
        <v>56</v>
      </c>
      <c r="H61" s="131" t="s">
        <v>38</v>
      </c>
      <c r="I61" s="131" t="s">
        <v>33</v>
      </c>
      <c r="J61" s="131" t="s">
        <v>30</v>
      </c>
      <c r="K61" s="131" t="s">
        <v>59</v>
      </c>
      <c r="L61" s="29"/>
      <c r="M61" s="29"/>
      <c r="N61" s="29"/>
      <c r="O61" s="29"/>
      <c r="P61" s="29"/>
      <c r="Q61" s="30"/>
      <c r="R61" s="30"/>
      <c r="S61" s="132">
        <v>0</v>
      </c>
      <c r="T61" s="132">
        <v>8000</v>
      </c>
      <c r="U61" s="154">
        <f>T61-S61</f>
        <v>8000</v>
      </c>
      <c r="V61" s="209" t="s">
        <v>273</v>
      </c>
      <c r="W61" s="2"/>
    </row>
    <row r="62" spans="1:23" ht="59.25" customHeight="1">
      <c r="A62" s="32" t="s">
        <v>242</v>
      </c>
      <c r="B62" s="24"/>
      <c r="C62" s="211" t="s">
        <v>227</v>
      </c>
      <c r="D62" s="131" t="s">
        <v>28</v>
      </c>
      <c r="E62" s="131" t="s">
        <v>41</v>
      </c>
      <c r="F62" s="131" t="s">
        <v>88</v>
      </c>
      <c r="G62" s="131" t="s">
        <v>56</v>
      </c>
      <c r="H62" s="131" t="s">
        <v>39</v>
      </c>
      <c r="I62" s="131" t="s">
        <v>33</v>
      </c>
      <c r="J62" s="131" t="s">
        <v>30</v>
      </c>
      <c r="K62" s="131" t="s">
        <v>59</v>
      </c>
      <c r="L62" s="29"/>
      <c r="M62" s="29"/>
      <c r="N62" s="29"/>
      <c r="O62" s="29"/>
      <c r="P62" s="29"/>
      <c r="Q62" s="30"/>
      <c r="R62" s="30"/>
      <c r="S62" s="132">
        <v>2000</v>
      </c>
      <c r="T62" s="132">
        <v>5000</v>
      </c>
      <c r="U62" s="154">
        <f t="shared" si="1"/>
        <v>3000</v>
      </c>
      <c r="V62" s="209" t="s">
        <v>272</v>
      </c>
      <c r="W62" s="2"/>
    </row>
    <row r="63" spans="1:24" s="8" customFormat="1" ht="63.75" customHeight="1">
      <c r="A63" s="32"/>
      <c r="B63" s="24"/>
      <c r="C63" s="127" t="s">
        <v>4</v>
      </c>
      <c r="D63" s="48" t="s">
        <v>28</v>
      </c>
      <c r="E63" s="48" t="s">
        <v>41</v>
      </c>
      <c r="F63" s="48" t="s">
        <v>88</v>
      </c>
      <c r="G63" s="48" t="s">
        <v>132</v>
      </c>
      <c r="H63" s="48" t="s">
        <v>28</v>
      </c>
      <c r="I63" s="48" t="s">
        <v>29</v>
      </c>
      <c r="J63" s="48" t="s">
        <v>30</v>
      </c>
      <c r="K63" s="48" t="s">
        <v>28</v>
      </c>
      <c r="L63" s="29"/>
      <c r="M63" s="29"/>
      <c r="N63" s="29"/>
      <c r="O63" s="29"/>
      <c r="P63" s="29"/>
      <c r="Q63" s="30"/>
      <c r="R63" s="30"/>
      <c r="S63" s="84">
        <f>S64+S65</f>
        <v>55000</v>
      </c>
      <c r="T63" s="84">
        <f>T64+T65</f>
        <v>80000</v>
      </c>
      <c r="U63" s="153">
        <f t="shared" si="1"/>
        <v>25000</v>
      </c>
      <c r="V63" s="206"/>
      <c r="W63" s="146"/>
      <c r="X63" s="84"/>
    </row>
    <row r="64" spans="1:23" s="8" customFormat="1" ht="39" customHeight="1">
      <c r="A64" s="139"/>
      <c r="B64" s="24"/>
      <c r="C64" s="130" t="s">
        <v>10</v>
      </c>
      <c r="D64" s="131" t="s">
        <v>28</v>
      </c>
      <c r="E64" s="131" t="s">
        <v>41</v>
      </c>
      <c r="F64" s="131" t="s">
        <v>88</v>
      </c>
      <c r="G64" s="131" t="s">
        <v>132</v>
      </c>
      <c r="H64" s="131" t="s">
        <v>42</v>
      </c>
      <c r="I64" s="131" t="s">
        <v>33</v>
      </c>
      <c r="J64" s="131" t="s">
        <v>30</v>
      </c>
      <c r="K64" s="131" t="s">
        <v>59</v>
      </c>
      <c r="L64" s="29"/>
      <c r="M64" s="29"/>
      <c r="N64" s="29"/>
      <c r="O64" s="29"/>
      <c r="P64" s="29"/>
      <c r="Q64" s="30"/>
      <c r="R64" s="30" t="e">
        <f>#REF!=SUM(L64:Q64)</f>
        <v>#REF!</v>
      </c>
      <c r="S64" s="132">
        <v>25000</v>
      </c>
      <c r="T64" s="132">
        <v>25000</v>
      </c>
      <c r="U64" s="154">
        <f t="shared" si="1"/>
        <v>0</v>
      </c>
      <c r="V64" s="206"/>
      <c r="W64" s="146"/>
    </row>
    <row r="65" spans="1:23" s="8" customFormat="1" ht="55.5" customHeight="1">
      <c r="A65" s="32" t="s">
        <v>243</v>
      </c>
      <c r="B65" s="46"/>
      <c r="C65" s="133" t="s">
        <v>171</v>
      </c>
      <c r="D65" s="131" t="s">
        <v>28</v>
      </c>
      <c r="E65" s="131" t="s">
        <v>41</v>
      </c>
      <c r="F65" s="131" t="s">
        <v>88</v>
      </c>
      <c r="G65" s="131" t="s">
        <v>132</v>
      </c>
      <c r="H65" s="131" t="s">
        <v>172</v>
      </c>
      <c r="I65" s="131" t="s">
        <v>33</v>
      </c>
      <c r="J65" s="131" t="s">
        <v>30</v>
      </c>
      <c r="K65" s="131" t="s">
        <v>59</v>
      </c>
      <c r="L65" s="29"/>
      <c r="M65" s="29"/>
      <c r="N65" s="29"/>
      <c r="O65" s="29"/>
      <c r="P65" s="29"/>
      <c r="Q65" s="30"/>
      <c r="R65" s="30"/>
      <c r="S65" s="132">
        <v>30000</v>
      </c>
      <c r="T65" s="132">
        <v>55000</v>
      </c>
      <c r="U65" s="154">
        <f t="shared" si="1"/>
        <v>25000</v>
      </c>
      <c r="V65" s="209" t="s">
        <v>274</v>
      </c>
      <c r="W65" s="146"/>
    </row>
    <row r="66" spans="1:23" s="8" customFormat="1" ht="52.5" customHeight="1">
      <c r="A66" s="139"/>
      <c r="B66" s="28"/>
      <c r="C66" s="73" t="s">
        <v>11</v>
      </c>
      <c r="D66" s="48" t="s">
        <v>28</v>
      </c>
      <c r="E66" s="48" t="s">
        <v>41</v>
      </c>
      <c r="F66" s="48" t="s">
        <v>88</v>
      </c>
      <c r="G66" s="48" t="s">
        <v>107</v>
      </c>
      <c r="H66" s="48" t="s">
        <v>28</v>
      </c>
      <c r="I66" s="48" t="s">
        <v>29</v>
      </c>
      <c r="J66" s="48" t="s">
        <v>30</v>
      </c>
      <c r="K66" s="48" t="s">
        <v>28</v>
      </c>
      <c r="L66" s="29"/>
      <c r="M66" s="29"/>
      <c r="N66" s="29"/>
      <c r="O66" s="29"/>
      <c r="P66" s="29"/>
      <c r="Q66" s="30"/>
      <c r="R66" s="30"/>
      <c r="S66" s="89">
        <f>S67</f>
        <v>20000</v>
      </c>
      <c r="T66" s="89">
        <f>T67</f>
        <v>80000</v>
      </c>
      <c r="U66" s="153">
        <f t="shared" si="1"/>
        <v>60000</v>
      </c>
      <c r="V66" s="206"/>
      <c r="W66" s="146"/>
    </row>
    <row r="67" spans="1:23" ht="50.25" customHeight="1">
      <c r="A67" s="139"/>
      <c r="B67" s="28"/>
      <c r="C67" s="134" t="s">
        <v>6</v>
      </c>
      <c r="D67" s="131" t="s">
        <v>28</v>
      </c>
      <c r="E67" s="131" t="s">
        <v>41</v>
      </c>
      <c r="F67" s="131" t="s">
        <v>88</v>
      </c>
      <c r="G67" s="131" t="s">
        <v>107</v>
      </c>
      <c r="H67" s="131" t="s">
        <v>28</v>
      </c>
      <c r="I67" s="131" t="s">
        <v>33</v>
      </c>
      <c r="J67" s="131" t="s">
        <v>30</v>
      </c>
      <c r="K67" s="131" t="s">
        <v>59</v>
      </c>
      <c r="L67" s="29"/>
      <c r="M67" s="29"/>
      <c r="N67" s="29"/>
      <c r="O67" s="29"/>
      <c r="P67" s="29"/>
      <c r="Q67" s="30"/>
      <c r="R67" s="30"/>
      <c r="S67" s="136">
        <v>20000</v>
      </c>
      <c r="T67" s="136">
        <v>80000</v>
      </c>
      <c r="U67" s="154">
        <f t="shared" si="1"/>
        <v>60000</v>
      </c>
      <c r="V67" s="209" t="s">
        <v>275</v>
      </c>
      <c r="W67" s="2"/>
    </row>
    <row r="68" spans="1:23" ht="36.75" customHeight="1">
      <c r="A68" s="32" t="s">
        <v>244</v>
      </c>
      <c r="B68" s="28"/>
      <c r="C68" s="127" t="s">
        <v>260</v>
      </c>
      <c r="D68" s="48" t="s">
        <v>28</v>
      </c>
      <c r="E68" s="48" t="s">
        <v>41</v>
      </c>
      <c r="F68" s="48" t="s">
        <v>88</v>
      </c>
      <c r="G68" s="48" t="s">
        <v>254</v>
      </c>
      <c r="H68" s="48" t="s">
        <v>28</v>
      </c>
      <c r="I68" s="48" t="s">
        <v>29</v>
      </c>
      <c r="J68" s="48" t="s">
        <v>30</v>
      </c>
      <c r="K68" s="48" t="s">
        <v>28</v>
      </c>
      <c r="L68" s="19" t="e">
        <f aca="true" t="shared" si="6" ref="L68:Q68">L74</f>
        <v>#REF!</v>
      </c>
      <c r="M68" s="19" t="e">
        <f t="shared" si="6"/>
        <v>#REF!</v>
      </c>
      <c r="N68" s="19" t="e">
        <f t="shared" si="6"/>
        <v>#REF!</v>
      </c>
      <c r="O68" s="19" t="e">
        <f t="shared" si="6"/>
        <v>#REF!</v>
      </c>
      <c r="P68" s="19" t="e">
        <f t="shared" si="6"/>
        <v>#REF!</v>
      </c>
      <c r="Q68" s="39" t="e">
        <f t="shared" si="6"/>
        <v>#REF!</v>
      </c>
      <c r="R68" s="39" t="e">
        <f>#REF!=SUM(L68:Q68)</f>
        <v>#REF!</v>
      </c>
      <c r="S68" s="90">
        <f>S69</f>
        <v>0</v>
      </c>
      <c r="T68" s="90">
        <f>T69</f>
        <v>135000</v>
      </c>
      <c r="U68" s="153">
        <f t="shared" si="1"/>
        <v>135000</v>
      </c>
      <c r="V68" s="49"/>
      <c r="W68" s="2"/>
    </row>
    <row r="69" spans="1:23" ht="47.25" customHeight="1">
      <c r="A69" s="139"/>
      <c r="B69" s="28"/>
      <c r="C69" s="134" t="s">
        <v>253</v>
      </c>
      <c r="D69" s="137" t="s">
        <v>28</v>
      </c>
      <c r="E69" s="137" t="s">
        <v>41</v>
      </c>
      <c r="F69" s="137" t="s">
        <v>88</v>
      </c>
      <c r="G69" s="137" t="s">
        <v>254</v>
      </c>
      <c r="H69" s="137" t="s">
        <v>42</v>
      </c>
      <c r="I69" s="137" t="s">
        <v>45</v>
      </c>
      <c r="J69" s="137" t="s">
        <v>30</v>
      </c>
      <c r="K69" s="137" t="s">
        <v>59</v>
      </c>
      <c r="L69" s="19"/>
      <c r="M69" s="19"/>
      <c r="N69" s="19"/>
      <c r="O69" s="19"/>
      <c r="P69" s="19"/>
      <c r="Q69" s="39"/>
      <c r="R69" s="39"/>
      <c r="S69" s="138">
        <v>0</v>
      </c>
      <c r="T69" s="138">
        <v>135000</v>
      </c>
      <c r="U69" s="185">
        <f t="shared" si="1"/>
        <v>135000</v>
      </c>
      <c r="V69" s="209" t="s">
        <v>276</v>
      </c>
      <c r="W69" s="2"/>
    </row>
    <row r="70" spans="1:23" ht="72" customHeight="1">
      <c r="A70" s="32" t="s">
        <v>245</v>
      </c>
      <c r="B70" s="28"/>
      <c r="C70" s="74" t="s">
        <v>7</v>
      </c>
      <c r="D70" s="48" t="s">
        <v>28</v>
      </c>
      <c r="E70" s="48" t="s">
        <v>41</v>
      </c>
      <c r="F70" s="48" t="s">
        <v>88</v>
      </c>
      <c r="G70" s="48" t="s">
        <v>173</v>
      </c>
      <c r="H70" s="48" t="s">
        <v>28</v>
      </c>
      <c r="I70" s="48" t="s">
        <v>29</v>
      </c>
      <c r="J70" s="48" t="s">
        <v>30</v>
      </c>
      <c r="K70" s="48" t="s">
        <v>28</v>
      </c>
      <c r="L70" s="19"/>
      <c r="M70" s="19"/>
      <c r="N70" s="19"/>
      <c r="O70" s="19"/>
      <c r="P70" s="19"/>
      <c r="Q70" s="39"/>
      <c r="R70" s="39"/>
      <c r="S70" s="90">
        <f>S71</f>
        <v>350000</v>
      </c>
      <c r="T70" s="90">
        <f>T71</f>
        <v>800000</v>
      </c>
      <c r="U70" s="153">
        <f t="shared" si="1"/>
        <v>450000</v>
      </c>
      <c r="V70" s="49"/>
      <c r="W70" s="2"/>
    </row>
    <row r="71" spans="1:23" ht="59.25" customHeight="1">
      <c r="A71" s="139"/>
      <c r="B71" s="28"/>
      <c r="C71" s="134" t="s">
        <v>7</v>
      </c>
      <c r="D71" s="137" t="s">
        <v>28</v>
      </c>
      <c r="E71" s="137" t="s">
        <v>41</v>
      </c>
      <c r="F71" s="137" t="s">
        <v>88</v>
      </c>
      <c r="G71" s="137" t="s">
        <v>173</v>
      </c>
      <c r="H71" s="137" t="s">
        <v>28</v>
      </c>
      <c r="I71" s="137" t="s">
        <v>33</v>
      </c>
      <c r="J71" s="137" t="s">
        <v>30</v>
      </c>
      <c r="K71" s="137" t="s">
        <v>59</v>
      </c>
      <c r="L71" s="19"/>
      <c r="M71" s="19"/>
      <c r="N71" s="19"/>
      <c r="O71" s="19"/>
      <c r="P71" s="19"/>
      <c r="Q71" s="39"/>
      <c r="R71" s="39"/>
      <c r="S71" s="138">
        <v>350000</v>
      </c>
      <c r="T71" s="138">
        <v>800000</v>
      </c>
      <c r="U71" s="154">
        <f t="shared" si="1"/>
        <v>450000</v>
      </c>
      <c r="V71" s="209" t="s">
        <v>277</v>
      </c>
      <c r="W71" s="2"/>
    </row>
    <row r="72" spans="1:23" ht="66.75" customHeight="1">
      <c r="A72" s="32" t="s">
        <v>246</v>
      </c>
      <c r="B72" s="28"/>
      <c r="C72" s="74" t="s">
        <v>185</v>
      </c>
      <c r="D72" s="48" t="s">
        <v>83</v>
      </c>
      <c r="E72" s="48" t="s">
        <v>41</v>
      </c>
      <c r="F72" s="48" t="s">
        <v>88</v>
      </c>
      <c r="G72" s="48" t="s">
        <v>186</v>
      </c>
      <c r="H72" s="48" t="s">
        <v>42</v>
      </c>
      <c r="I72" s="48" t="s">
        <v>36</v>
      </c>
      <c r="J72" s="48" t="s">
        <v>187</v>
      </c>
      <c r="K72" s="48" t="s">
        <v>59</v>
      </c>
      <c r="L72" s="19"/>
      <c r="M72" s="19"/>
      <c r="N72" s="19"/>
      <c r="O72" s="19"/>
      <c r="P72" s="19"/>
      <c r="Q72" s="39"/>
      <c r="R72" s="39"/>
      <c r="S72" s="90">
        <f>S73</f>
        <v>0</v>
      </c>
      <c r="T72" s="90">
        <f>T73</f>
        <v>0</v>
      </c>
      <c r="U72" s="153">
        <f t="shared" si="1"/>
        <v>0</v>
      </c>
      <c r="V72" s="49"/>
      <c r="W72" s="2"/>
    </row>
    <row r="73" spans="1:23" ht="39.75" customHeight="1">
      <c r="A73" s="139"/>
      <c r="B73" s="28"/>
      <c r="C73" s="134" t="s">
        <v>8</v>
      </c>
      <c r="D73" s="137" t="s">
        <v>83</v>
      </c>
      <c r="E73" s="137" t="s">
        <v>41</v>
      </c>
      <c r="F73" s="137" t="s">
        <v>88</v>
      </c>
      <c r="G73" s="137" t="s">
        <v>186</v>
      </c>
      <c r="H73" s="137" t="s">
        <v>42</v>
      </c>
      <c r="I73" s="137" t="s">
        <v>36</v>
      </c>
      <c r="J73" s="137" t="s">
        <v>187</v>
      </c>
      <c r="K73" s="137" t="s">
        <v>59</v>
      </c>
      <c r="L73" s="19"/>
      <c r="M73" s="19"/>
      <c r="N73" s="19"/>
      <c r="O73" s="19"/>
      <c r="P73" s="19"/>
      <c r="Q73" s="39"/>
      <c r="R73" s="39"/>
      <c r="S73" s="138">
        <v>0</v>
      </c>
      <c r="T73" s="138">
        <v>0</v>
      </c>
      <c r="U73" s="154">
        <f t="shared" si="1"/>
        <v>0</v>
      </c>
      <c r="V73" s="49"/>
      <c r="W73" s="2"/>
    </row>
    <row r="74" spans="1:23" ht="32.25" customHeight="1">
      <c r="A74" s="32" t="s">
        <v>247</v>
      </c>
      <c r="B74" s="28"/>
      <c r="C74" s="47" t="s">
        <v>91</v>
      </c>
      <c r="D74" s="48" t="s">
        <v>28</v>
      </c>
      <c r="E74" s="48" t="s">
        <v>41</v>
      </c>
      <c r="F74" s="48" t="s">
        <v>88</v>
      </c>
      <c r="G74" s="48" t="s">
        <v>92</v>
      </c>
      <c r="H74" s="48" t="s">
        <v>28</v>
      </c>
      <c r="I74" s="48" t="s">
        <v>29</v>
      </c>
      <c r="J74" s="48" t="s">
        <v>30</v>
      </c>
      <c r="K74" s="48" t="s">
        <v>59</v>
      </c>
      <c r="L74" s="22" t="e">
        <f>L75+L84+#REF!+#REF!</f>
        <v>#REF!</v>
      </c>
      <c r="M74" s="22" t="e">
        <f>M75+M84+#REF!+#REF!</f>
        <v>#REF!</v>
      </c>
      <c r="N74" s="22" t="e">
        <f>N75+N84+#REF!+#REF!</f>
        <v>#REF!</v>
      </c>
      <c r="O74" s="22" t="e">
        <f>O75+O84+#REF!+#REF!</f>
        <v>#REF!</v>
      </c>
      <c r="P74" s="22" t="e">
        <f>P75+P84+#REF!+#REF!</f>
        <v>#REF!</v>
      </c>
      <c r="Q74" s="23" t="e">
        <f>Q75+Q84+#REF!+#REF!</f>
        <v>#REF!</v>
      </c>
      <c r="R74" s="23" t="e">
        <f>#REF!=SUM(L74:Q74)</f>
        <v>#REF!</v>
      </c>
      <c r="S74" s="91">
        <f>S75</f>
        <v>620000</v>
      </c>
      <c r="T74" s="91">
        <f>T75</f>
        <v>620000</v>
      </c>
      <c r="U74" s="153">
        <f aca="true" t="shared" si="7" ref="U74:U119">T74-S74</f>
        <v>0</v>
      </c>
      <c r="V74" s="49"/>
      <c r="W74" s="2"/>
    </row>
    <row r="75" spans="1:23" ht="34.5" customHeight="1">
      <c r="A75" s="139"/>
      <c r="B75" s="28"/>
      <c r="C75" s="119" t="s">
        <v>262</v>
      </c>
      <c r="D75" s="50" t="s">
        <v>28</v>
      </c>
      <c r="E75" s="50" t="s">
        <v>41</v>
      </c>
      <c r="F75" s="50" t="s">
        <v>88</v>
      </c>
      <c r="G75" s="50" t="s">
        <v>92</v>
      </c>
      <c r="H75" s="50" t="s">
        <v>62</v>
      </c>
      <c r="I75" s="50" t="s">
        <v>45</v>
      </c>
      <c r="J75" s="50" t="s">
        <v>30</v>
      </c>
      <c r="K75" s="50" t="s">
        <v>59</v>
      </c>
      <c r="L75" s="26">
        <f aca="true" t="shared" si="8" ref="L75:Q75">SUM(L76:L76)</f>
        <v>0</v>
      </c>
      <c r="M75" s="26">
        <f t="shared" si="8"/>
        <v>0</v>
      </c>
      <c r="N75" s="26">
        <f t="shared" si="8"/>
        <v>0</v>
      </c>
      <c r="O75" s="26">
        <f t="shared" si="8"/>
        <v>0</v>
      </c>
      <c r="P75" s="26">
        <f t="shared" si="8"/>
        <v>0</v>
      </c>
      <c r="Q75" s="27">
        <f t="shared" si="8"/>
        <v>0</v>
      </c>
      <c r="R75" s="27" t="e">
        <f>#REF!=SUM(L75:Q75)</f>
        <v>#REF!</v>
      </c>
      <c r="S75" s="86">
        <v>620000</v>
      </c>
      <c r="T75" s="86">
        <v>620000</v>
      </c>
      <c r="U75" s="154">
        <f t="shared" si="7"/>
        <v>0</v>
      </c>
      <c r="V75" s="49"/>
      <c r="W75" s="2"/>
    </row>
    <row r="76" spans="1:23" ht="24.75" customHeight="1">
      <c r="A76" s="32" t="s">
        <v>248</v>
      </c>
      <c r="B76" s="28"/>
      <c r="C76" s="55" t="s">
        <v>93</v>
      </c>
      <c r="D76" s="120" t="s">
        <v>28</v>
      </c>
      <c r="E76" s="120" t="s">
        <v>41</v>
      </c>
      <c r="F76" s="120" t="s">
        <v>94</v>
      </c>
      <c r="G76" s="120" t="s">
        <v>29</v>
      </c>
      <c r="H76" s="120" t="s">
        <v>28</v>
      </c>
      <c r="I76" s="120" t="s">
        <v>29</v>
      </c>
      <c r="J76" s="120" t="s">
        <v>30</v>
      </c>
      <c r="K76" s="120" t="s">
        <v>28</v>
      </c>
      <c r="L76" s="29"/>
      <c r="M76" s="29"/>
      <c r="N76" s="29"/>
      <c r="O76" s="29"/>
      <c r="P76" s="29"/>
      <c r="Q76" s="30"/>
      <c r="R76" s="30" t="e">
        <f>#REF!=SUM(L76:Q76)</f>
        <v>#REF!</v>
      </c>
      <c r="S76" s="92">
        <f>S77</f>
        <v>230000.44</v>
      </c>
      <c r="T76" s="92">
        <f>T77</f>
        <v>814892.14</v>
      </c>
      <c r="U76" s="157">
        <f t="shared" si="7"/>
        <v>584891.7</v>
      </c>
      <c r="V76" s="49"/>
      <c r="W76" s="2"/>
    </row>
    <row r="77" spans="1:23" ht="20.25" customHeight="1">
      <c r="A77" s="139"/>
      <c r="B77" s="49"/>
      <c r="C77" s="47" t="s">
        <v>95</v>
      </c>
      <c r="D77" s="48" t="s">
        <v>28</v>
      </c>
      <c r="E77" s="48" t="s">
        <v>41</v>
      </c>
      <c r="F77" s="48" t="s">
        <v>94</v>
      </c>
      <c r="G77" s="48" t="s">
        <v>45</v>
      </c>
      <c r="H77" s="48" t="s">
        <v>28</v>
      </c>
      <c r="I77" s="48" t="s">
        <v>29</v>
      </c>
      <c r="J77" s="48" t="s">
        <v>30</v>
      </c>
      <c r="K77" s="48" t="s">
        <v>28</v>
      </c>
      <c r="L77" s="29"/>
      <c r="M77" s="29"/>
      <c r="N77" s="29"/>
      <c r="O77" s="29"/>
      <c r="P77" s="29"/>
      <c r="Q77" s="30"/>
      <c r="R77" s="30"/>
      <c r="S77" s="91">
        <f>S78</f>
        <v>230000.44</v>
      </c>
      <c r="T77" s="91">
        <f>T78</f>
        <v>814892.14</v>
      </c>
      <c r="U77" s="153">
        <f t="shared" si="7"/>
        <v>584891.7</v>
      </c>
      <c r="V77" s="49"/>
      <c r="W77" s="2"/>
    </row>
    <row r="78" spans="1:23" ht="32.25" customHeight="1">
      <c r="A78" s="44" t="s">
        <v>74</v>
      </c>
      <c r="B78" s="43"/>
      <c r="C78" s="58" t="s">
        <v>97</v>
      </c>
      <c r="D78" s="60" t="s">
        <v>28</v>
      </c>
      <c r="E78" s="60" t="s">
        <v>41</v>
      </c>
      <c r="F78" s="60" t="s">
        <v>94</v>
      </c>
      <c r="G78" s="60" t="s">
        <v>45</v>
      </c>
      <c r="H78" s="60" t="s">
        <v>62</v>
      </c>
      <c r="I78" s="60" t="s">
        <v>45</v>
      </c>
      <c r="J78" s="60" t="s">
        <v>30</v>
      </c>
      <c r="K78" s="60" t="s">
        <v>96</v>
      </c>
      <c r="L78" s="29"/>
      <c r="M78" s="29"/>
      <c r="N78" s="29"/>
      <c r="O78" s="29"/>
      <c r="P78" s="29"/>
      <c r="Q78" s="30"/>
      <c r="R78" s="30"/>
      <c r="S78" s="86">
        <v>230000.44</v>
      </c>
      <c r="T78" s="86">
        <f>815000-107.86</f>
        <v>814892.14</v>
      </c>
      <c r="U78" s="154">
        <f t="shared" si="7"/>
        <v>584891.7</v>
      </c>
      <c r="V78" s="209" t="s">
        <v>285</v>
      </c>
      <c r="W78" s="2"/>
    </row>
    <row r="79" spans="1:23" ht="24.75" customHeight="1">
      <c r="A79" s="32" t="s">
        <v>77</v>
      </c>
      <c r="B79" s="28"/>
      <c r="C79" s="104" t="s">
        <v>99</v>
      </c>
      <c r="D79" s="105" t="s">
        <v>28</v>
      </c>
      <c r="E79" s="106" t="s">
        <v>100</v>
      </c>
      <c r="F79" s="106" t="s">
        <v>29</v>
      </c>
      <c r="G79" s="106" t="s">
        <v>29</v>
      </c>
      <c r="H79" s="106" t="s">
        <v>28</v>
      </c>
      <c r="I79" s="106" t="s">
        <v>29</v>
      </c>
      <c r="J79" s="106" t="s">
        <v>30</v>
      </c>
      <c r="K79" s="106" t="s">
        <v>28</v>
      </c>
      <c r="L79" s="29"/>
      <c r="M79" s="29"/>
      <c r="N79" s="29"/>
      <c r="O79" s="29"/>
      <c r="P79" s="29"/>
      <c r="Q79" s="30"/>
      <c r="R79" s="30"/>
      <c r="S79" s="82">
        <f>S80+S113+S115+S117</f>
        <v>271283504.83</v>
      </c>
      <c r="T79" s="82">
        <f>T80+T113+T115+T117</f>
        <v>279625107.86</v>
      </c>
      <c r="U79" s="144">
        <f t="shared" si="7"/>
        <v>8341603.030000031</v>
      </c>
      <c r="V79" s="49"/>
      <c r="W79" s="2"/>
    </row>
    <row r="80" spans="1:23" ht="45" customHeight="1">
      <c r="A80" s="42"/>
      <c r="B80" s="24"/>
      <c r="C80" s="55" t="s">
        <v>112</v>
      </c>
      <c r="D80" s="107" t="s">
        <v>28</v>
      </c>
      <c r="E80" s="56" t="s">
        <v>100</v>
      </c>
      <c r="F80" s="56" t="s">
        <v>36</v>
      </c>
      <c r="G80" s="56" t="s">
        <v>29</v>
      </c>
      <c r="H80" s="56" t="s">
        <v>28</v>
      </c>
      <c r="I80" s="56" t="s">
        <v>29</v>
      </c>
      <c r="J80" s="56" t="s">
        <v>30</v>
      </c>
      <c r="K80" s="56" t="s">
        <v>28</v>
      </c>
      <c r="L80" s="29"/>
      <c r="M80" s="29"/>
      <c r="N80" s="29"/>
      <c r="O80" s="29"/>
      <c r="P80" s="29"/>
      <c r="Q80" s="30"/>
      <c r="R80" s="30"/>
      <c r="S80" s="83">
        <f>S81+S84+S91+S105</f>
        <v>273705768.76</v>
      </c>
      <c r="T80" s="83">
        <f>T81+T84+T91+T105</f>
        <v>282257827.48</v>
      </c>
      <c r="U80" s="157">
        <f t="shared" si="7"/>
        <v>8552058.720000029</v>
      </c>
      <c r="V80" s="49"/>
      <c r="W80" s="2"/>
    </row>
    <row r="81" spans="1:23" ht="31.5" customHeight="1">
      <c r="A81" s="24" t="s">
        <v>34</v>
      </c>
      <c r="B81" s="28"/>
      <c r="C81" s="47" t="s">
        <v>101</v>
      </c>
      <c r="D81" s="48" t="s">
        <v>28</v>
      </c>
      <c r="E81" s="48" t="s">
        <v>100</v>
      </c>
      <c r="F81" s="48" t="s">
        <v>36</v>
      </c>
      <c r="G81" s="48" t="s">
        <v>33</v>
      </c>
      <c r="H81" s="48" t="s">
        <v>28</v>
      </c>
      <c r="I81" s="48" t="s">
        <v>29</v>
      </c>
      <c r="J81" s="48" t="s">
        <v>30</v>
      </c>
      <c r="K81" s="48" t="s">
        <v>102</v>
      </c>
      <c r="L81" s="29"/>
      <c r="M81" s="29"/>
      <c r="N81" s="29"/>
      <c r="O81" s="29"/>
      <c r="P81" s="29"/>
      <c r="Q81" s="30"/>
      <c r="R81" s="30"/>
      <c r="S81" s="84">
        <f>S82</f>
        <v>18939000</v>
      </c>
      <c r="T81" s="84">
        <f>T82</f>
        <v>18939000</v>
      </c>
      <c r="U81" s="153">
        <f t="shared" si="7"/>
        <v>0</v>
      </c>
      <c r="V81" s="49"/>
      <c r="W81" s="2"/>
    </row>
    <row r="82" spans="1:23" ht="20.25" customHeight="1">
      <c r="A82" s="41" t="s">
        <v>119</v>
      </c>
      <c r="B82" s="28"/>
      <c r="C82" s="61" t="s">
        <v>113</v>
      </c>
      <c r="D82" s="51" t="s">
        <v>28</v>
      </c>
      <c r="E82" s="51" t="s">
        <v>100</v>
      </c>
      <c r="F82" s="51" t="s">
        <v>36</v>
      </c>
      <c r="G82" s="51" t="s">
        <v>33</v>
      </c>
      <c r="H82" s="51" t="s">
        <v>104</v>
      </c>
      <c r="I82" s="51" t="s">
        <v>29</v>
      </c>
      <c r="J82" s="51" t="s">
        <v>30</v>
      </c>
      <c r="K82" s="51" t="s">
        <v>102</v>
      </c>
      <c r="L82" s="29"/>
      <c r="M82" s="29"/>
      <c r="N82" s="29"/>
      <c r="O82" s="29"/>
      <c r="P82" s="29"/>
      <c r="Q82" s="30"/>
      <c r="R82" s="30"/>
      <c r="S82" s="93">
        <f>S83</f>
        <v>18939000</v>
      </c>
      <c r="T82" s="93">
        <f>T83</f>
        <v>18939000</v>
      </c>
      <c r="U82" s="154">
        <f t="shared" si="7"/>
        <v>0</v>
      </c>
      <c r="V82" s="49"/>
      <c r="W82" s="2"/>
    </row>
    <row r="83" spans="1:23" ht="30" customHeight="1">
      <c r="A83" s="41" t="s">
        <v>200</v>
      </c>
      <c r="B83" s="28"/>
      <c r="C83" s="113" t="s">
        <v>114</v>
      </c>
      <c r="D83" s="50" t="s">
        <v>28</v>
      </c>
      <c r="E83" s="50" t="s">
        <v>100</v>
      </c>
      <c r="F83" s="50" t="s">
        <v>36</v>
      </c>
      <c r="G83" s="50" t="s">
        <v>33</v>
      </c>
      <c r="H83" s="50" t="s">
        <v>104</v>
      </c>
      <c r="I83" s="50" t="s">
        <v>45</v>
      </c>
      <c r="J83" s="50" t="s">
        <v>30</v>
      </c>
      <c r="K83" s="50" t="s">
        <v>102</v>
      </c>
      <c r="L83" s="29"/>
      <c r="M83" s="29"/>
      <c r="N83" s="29"/>
      <c r="O83" s="29"/>
      <c r="P83" s="29"/>
      <c r="Q83" s="30"/>
      <c r="R83" s="30"/>
      <c r="S83" s="86">
        <v>18939000</v>
      </c>
      <c r="T83" s="86">
        <v>18939000</v>
      </c>
      <c r="U83" s="154">
        <f t="shared" si="7"/>
        <v>0</v>
      </c>
      <c r="V83" s="49"/>
      <c r="W83" s="2"/>
    </row>
    <row r="84" spans="1:23" ht="50.25" customHeight="1">
      <c r="A84" s="24" t="s">
        <v>141</v>
      </c>
      <c r="B84" s="28"/>
      <c r="C84" s="47" t="s">
        <v>142</v>
      </c>
      <c r="D84" s="48" t="s">
        <v>28</v>
      </c>
      <c r="E84" s="48" t="s">
        <v>100</v>
      </c>
      <c r="F84" s="48" t="s">
        <v>36</v>
      </c>
      <c r="G84" s="48" t="s">
        <v>36</v>
      </c>
      <c r="H84" s="48" t="s">
        <v>28</v>
      </c>
      <c r="I84" s="48" t="s">
        <v>29</v>
      </c>
      <c r="J84" s="48" t="s">
        <v>30</v>
      </c>
      <c r="K84" s="48" t="s">
        <v>102</v>
      </c>
      <c r="L84" s="26" t="e">
        <f>#REF!+#REF!</f>
        <v>#REF!</v>
      </c>
      <c r="M84" s="26" t="e">
        <f>#REF!+#REF!</f>
        <v>#REF!</v>
      </c>
      <c r="N84" s="26" t="e">
        <f>#REF!+#REF!</f>
        <v>#REF!</v>
      </c>
      <c r="O84" s="26" t="e">
        <f>#REF!+#REF!</f>
        <v>#REF!</v>
      </c>
      <c r="P84" s="26" t="e">
        <f>#REF!+#REF!</f>
        <v>#REF!</v>
      </c>
      <c r="Q84" s="27" t="e">
        <f>#REF!+#REF!</f>
        <v>#REF!</v>
      </c>
      <c r="R84" s="27" t="e">
        <f>#REF!=SUM(L84:Q84)</f>
        <v>#REF!</v>
      </c>
      <c r="S84" s="84">
        <f>S85+S86+S87+S88+S89</f>
        <v>32169268.759999998</v>
      </c>
      <c r="T84" s="84">
        <f>T85+T86+T87+T88+T89</f>
        <v>39879227.480000004</v>
      </c>
      <c r="U84" s="153">
        <f t="shared" si="7"/>
        <v>7709958.720000006</v>
      </c>
      <c r="V84" s="49"/>
      <c r="W84" s="2"/>
    </row>
    <row r="85" spans="1:23" ht="39.75" customHeight="1">
      <c r="A85" s="41" t="s">
        <v>119</v>
      </c>
      <c r="B85" s="28"/>
      <c r="C85" s="186" t="s">
        <v>252</v>
      </c>
      <c r="D85" s="60" t="s">
        <v>28</v>
      </c>
      <c r="E85" s="60" t="s">
        <v>100</v>
      </c>
      <c r="F85" s="60" t="s">
        <v>36</v>
      </c>
      <c r="G85" s="60" t="s">
        <v>36</v>
      </c>
      <c r="H85" s="60" t="s">
        <v>177</v>
      </c>
      <c r="I85" s="60" t="s">
        <v>45</v>
      </c>
      <c r="J85" s="60" t="s">
        <v>30</v>
      </c>
      <c r="K85" s="60" t="s">
        <v>102</v>
      </c>
      <c r="L85" s="29"/>
      <c r="M85" s="29"/>
      <c r="N85" s="29"/>
      <c r="O85" s="29"/>
      <c r="P85" s="29"/>
      <c r="Q85" s="30"/>
      <c r="R85" s="30"/>
      <c r="S85" s="86">
        <v>3455500</v>
      </c>
      <c r="T85" s="86">
        <v>3455500</v>
      </c>
      <c r="U85" s="154">
        <f>T85-S85</f>
        <v>0</v>
      </c>
      <c r="V85" s="49"/>
      <c r="W85" s="2"/>
    </row>
    <row r="86" spans="1:23" ht="43.5" customHeight="1">
      <c r="A86" s="41" t="s">
        <v>108</v>
      </c>
      <c r="B86" s="24"/>
      <c r="C86" s="108" t="s">
        <v>237</v>
      </c>
      <c r="D86" s="60" t="s">
        <v>28</v>
      </c>
      <c r="E86" s="60" t="s">
        <v>100</v>
      </c>
      <c r="F86" s="60" t="s">
        <v>36</v>
      </c>
      <c r="G86" s="60" t="s">
        <v>36</v>
      </c>
      <c r="H86" s="60" t="s">
        <v>236</v>
      </c>
      <c r="I86" s="60" t="s">
        <v>45</v>
      </c>
      <c r="J86" s="60" t="s">
        <v>255</v>
      </c>
      <c r="K86" s="60" t="s">
        <v>102</v>
      </c>
      <c r="L86" s="29"/>
      <c r="M86" s="29"/>
      <c r="N86" s="29"/>
      <c r="O86" s="29"/>
      <c r="P86" s="29"/>
      <c r="Q86" s="30"/>
      <c r="R86" s="30"/>
      <c r="S86" s="86">
        <v>4321013.46</v>
      </c>
      <c r="T86" s="86">
        <v>6987322.43</v>
      </c>
      <c r="U86" s="154">
        <f t="shared" si="7"/>
        <v>2666308.9699999997</v>
      </c>
      <c r="V86" s="49" t="s">
        <v>282</v>
      </c>
      <c r="W86" s="2"/>
    </row>
    <row r="87" spans="1:23" ht="39" customHeight="1">
      <c r="A87" s="41" t="s">
        <v>109</v>
      </c>
      <c r="B87" s="79"/>
      <c r="C87" s="103" t="s">
        <v>238</v>
      </c>
      <c r="D87" s="60" t="s">
        <v>28</v>
      </c>
      <c r="E87" s="60" t="s">
        <v>100</v>
      </c>
      <c r="F87" s="60" t="s">
        <v>36</v>
      </c>
      <c r="G87" s="60" t="s">
        <v>36</v>
      </c>
      <c r="H87" s="60" t="s">
        <v>9</v>
      </c>
      <c r="I87" s="60" t="s">
        <v>45</v>
      </c>
      <c r="J87" s="60" t="s">
        <v>255</v>
      </c>
      <c r="K87" s="60" t="s">
        <v>102</v>
      </c>
      <c r="L87" s="29"/>
      <c r="M87" s="29"/>
      <c r="N87" s="29"/>
      <c r="O87" s="29"/>
      <c r="P87" s="29"/>
      <c r="Q87" s="30"/>
      <c r="R87" s="30"/>
      <c r="S87" s="86">
        <v>3416039.03</v>
      </c>
      <c r="T87" s="86">
        <v>5347688.78</v>
      </c>
      <c r="U87" s="154">
        <f t="shared" si="7"/>
        <v>1931649.7500000005</v>
      </c>
      <c r="V87" s="49" t="s">
        <v>282</v>
      </c>
      <c r="W87" s="2"/>
    </row>
    <row r="88" spans="1:23" ht="45" customHeight="1">
      <c r="A88" s="41" t="s">
        <v>110</v>
      </c>
      <c r="B88" s="80"/>
      <c r="C88" s="202" t="s">
        <v>263</v>
      </c>
      <c r="D88" s="60" t="s">
        <v>28</v>
      </c>
      <c r="E88" s="60" t="s">
        <v>100</v>
      </c>
      <c r="F88" s="60" t="s">
        <v>36</v>
      </c>
      <c r="G88" s="60" t="s">
        <v>36</v>
      </c>
      <c r="H88" s="60" t="s">
        <v>229</v>
      </c>
      <c r="I88" s="60" t="s">
        <v>45</v>
      </c>
      <c r="J88" s="60" t="s">
        <v>30</v>
      </c>
      <c r="K88" s="60" t="s">
        <v>102</v>
      </c>
      <c r="L88" s="29"/>
      <c r="M88" s="29"/>
      <c r="N88" s="29"/>
      <c r="O88" s="29"/>
      <c r="P88" s="29"/>
      <c r="Q88" s="30"/>
      <c r="R88" s="30"/>
      <c r="S88" s="86"/>
      <c r="T88" s="86">
        <v>2000000</v>
      </c>
      <c r="U88" s="154">
        <f>T88-S88</f>
        <v>2000000</v>
      </c>
      <c r="V88" s="213" t="s">
        <v>283</v>
      </c>
      <c r="W88" s="2"/>
    </row>
    <row r="89" spans="1:23" ht="25.5" customHeight="1">
      <c r="A89" s="41" t="s">
        <v>201</v>
      </c>
      <c r="B89" s="13"/>
      <c r="C89" s="63" t="s">
        <v>143</v>
      </c>
      <c r="D89" s="51" t="s">
        <v>28</v>
      </c>
      <c r="E89" s="51" t="s">
        <v>100</v>
      </c>
      <c r="F89" s="51" t="s">
        <v>36</v>
      </c>
      <c r="G89" s="51" t="s">
        <v>36</v>
      </c>
      <c r="H89" s="51" t="s">
        <v>105</v>
      </c>
      <c r="I89" s="51" t="s">
        <v>29</v>
      </c>
      <c r="J89" s="51" t="s">
        <v>30</v>
      </c>
      <c r="K89" s="51" t="s">
        <v>102</v>
      </c>
      <c r="L89" s="29"/>
      <c r="M89" s="29"/>
      <c r="N89" s="29"/>
      <c r="O89" s="29"/>
      <c r="P89" s="29"/>
      <c r="Q89" s="30"/>
      <c r="R89" s="30"/>
      <c r="S89" s="93">
        <f>S90</f>
        <v>20976716.27</v>
      </c>
      <c r="T89" s="93">
        <f>T90</f>
        <v>22088716.27</v>
      </c>
      <c r="U89" s="158">
        <f t="shared" si="7"/>
        <v>1112000</v>
      </c>
      <c r="V89" s="49"/>
      <c r="W89" s="2"/>
    </row>
    <row r="90" spans="1:23" ht="31.5">
      <c r="A90" s="41" t="s">
        <v>202</v>
      </c>
      <c r="B90" s="13"/>
      <c r="C90" s="98" t="s">
        <v>144</v>
      </c>
      <c r="D90" s="60" t="s">
        <v>28</v>
      </c>
      <c r="E90" s="60" t="s">
        <v>100</v>
      </c>
      <c r="F90" s="60" t="s">
        <v>36</v>
      </c>
      <c r="G90" s="60" t="s">
        <v>36</v>
      </c>
      <c r="H90" s="60" t="s">
        <v>105</v>
      </c>
      <c r="I90" s="60" t="s">
        <v>45</v>
      </c>
      <c r="J90" s="60" t="s">
        <v>30</v>
      </c>
      <c r="K90" s="60" t="s">
        <v>102</v>
      </c>
      <c r="L90" s="29"/>
      <c r="M90" s="29"/>
      <c r="N90" s="29"/>
      <c r="O90" s="29"/>
      <c r="P90" s="29"/>
      <c r="Q90" s="30"/>
      <c r="R90" s="30"/>
      <c r="S90" s="187">
        <v>20976716.27</v>
      </c>
      <c r="T90" s="85">
        <v>22088716.27</v>
      </c>
      <c r="U90" s="154">
        <f t="shared" si="7"/>
        <v>1112000</v>
      </c>
      <c r="V90" s="213" t="s">
        <v>287</v>
      </c>
      <c r="W90" s="2"/>
    </row>
    <row r="91" spans="1:23" ht="32.25" customHeight="1">
      <c r="A91" s="24" t="s">
        <v>118</v>
      </c>
      <c r="B91" s="13"/>
      <c r="C91" s="47" t="s">
        <v>115</v>
      </c>
      <c r="D91" s="48" t="s">
        <v>28</v>
      </c>
      <c r="E91" s="48" t="s">
        <v>100</v>
      </c>
      <c r="F91" s="48" t="s">
        <v>36</v>
      </c>
      <c r="G91" s="48" t="s">
        <v>50</v>
      </c>
      <c r="H91" s="48" t="s">
        <v>28</v>
      </c>
      <c r="I91" s="48" t="s">
        <v>29</v>
      </c>
      <c r="J91" s="48" t="s">
        <v>30</v>
      </c>
      <c r="K91" s="48" t="s">
        <v>102</v>
      </c>
      <c r="L91" s="29"/>
      <c r="M91" s="29"/>
      <c r="N91" s="29"/>
      <c r="O91" s="29"/>
      <c r="P91" s="29"/>
      <c r="Q91" s="30"/>
      <c r="R91" s="30"/>
      <c r="S91" s="84">
        <f>S92+S93+S97+S99+S102+S103</f>
        <v>220691500</v>
      </c>
      <c r="T91" s="84">
        <f>T92+T93+T97+T99+T102+T103</f>
        <v>221533600</v>
      </c>
      <c r="U91" s="153">
        <f t="shared" si="7"/>
        <v>842100</v>
      </c>
      <c r="V91" s="49"/>
      <c r="W91" s="2"/>
    </row>
    <row r="92" spans="1:23" ht="56.25" customHeight="1">
      <c r="A92" s="41" t="s">
        <v>203</v>
      </c>
      <c r="B92" s="13"/>
      <c r="C92" s="163" t="s">
        <v>164</v>
      </c>
      <c r="D92" s="164" t="s">
        <v>28</v>
      </c>
      <c r="E92" s="164" t="s">
        <v>100</v>
      </c>
      <c r="F92" s="164" t="s">
        <v>36</v>
      </c>
      <c r="G92" s="164" t="s">
        <v>50</v>
      </c>
      <c r="H92" s="164" t="s">
        <v>163</v>
      </c>
      <c r="I92" s="164" t="s">
        <v>45</v>
      </c>
      <c r="J92" s="164" t="s">
        <v>30</v>
      </c>
      <c r="K92" s="165" t="s">
        <v>102</v>
      </c>
      <c r="L92" s="166"/>
      <c r="M92" s="166"/>
      <c r="N92" s="166"/>
      <c r="O92" s="166"/>
      <c r="P92" s="166"/>
      <c r="Q92" s="167"/>
      <c r="R92" s="167"/>
      <c r="S92" s="168">
        <v>10500</v>
      </c>
      <c r="T92" s="168">
        <v>10500</v>
      </c>
      <c r="U92" s="169">
        <f t="shared" si="7"/>
        <v>0</v>
      </c>
      <c r="V92" s="49"/>
      <c r="W92" s="2"/>
    </row>
    <row r="93" spans="1:23" ht="49.5" customHeight="1">
      <c r="A93" s="41" t="s">
        <v>204</v>
      </c>
      <c r="B93" s="13"/>
      <c r="C93" s="63" t="s">
        <v>122</v>
      </c>
      <c r="D93" s="51" t="s">
        <v>28</v>
      </c>
      <c r="E93" s="51" t="s">
        <v>100</v>
      </c>
      <c r="F93" s="51" t="s">
        <v>36</v>
      </c>
      <c r="G93" s="51" t="s">
        <v>50</v>
      </c>
      <c r="H93" s="51" t="s">
        <v>123</v>
      </c>
      <c r="I93" s="51" t="s">
        <v>29</v>
      </c>
      <c r="J93" s="51" t="s">
        <v>30</v>
      </c>
      <c r="K93" s="51" t="s">
        <v>102</v>
      </c>
      <c r="L93" s="29"/>
      <c r="M93" s="29"/>
      <c r="N93" s="29"/>
      <c r="O93" s="29"/>
      <c r="P93" s="29"/>
      <c r="Q93" s="30"/>
      <c r="R93" s="30"/>
      <c r="S93" s="93">
        <f>S94</f>
        <v>643000</v>
      </c>
      <c r="T93" s="93">
        <f>T94</f>
        <v>643000</v>
      </c>
      <c r="U93" s="158">
        <f t="shared" si="7"/>
        <v>0</v>
      </c>
      <c r="V93" s="49"/>
      <c r="W93" s="2"/>
    </row>
    <row r="94" spans="1:23" ht="70.5" customHeight="1">
      <c r="A94" s="41" t="s">
        <v>207</v>
      </c>
      <c r="B94" s="13"/>
      <c r="C94" s="98" t="s">
        <v>124</v>
      </c>
      <c r="D94" s="50" t="s">
        <v>28</v>
      </c>
      <c r="E94" s="50" t="s">
        <v>100</v>
      </c>
      <c r="F94" s="50" t="s">
        <v>36</v>
      </c>
      <c r="G94" s="50" t="s">
        <v>50</v>
      </c>
      <c r="H94" s="50" t="s">
        <v>123</v>
      </c>
      <c r="I94" s="50" t="s">
        <v>45</v>
      </c>
      <c r="J94" s="50" t="s">
        <v>30</v>
      </c>
      <c r="K94" s="50" t="s">
        <v>102</v>
      </c>
      <c r="L94" s="29"/>
      <c r="M94" s="29"/>
      <c r="N94" s="29"/>
      <c r="O94" s="29"/>
      <c r="P94" s="29"/>
      <c r="Q94" s="30"/>
      <c r="R94" s="30"/>
      <c r="S94" s="86">
        <v>643000</v>
      </c>
      <c r="T94" s="86">
        <v>643000</v>
      </c>
      <c r="U94" s="154">
        <f t="shared" si="7"/>
        <v>0</v>
      </c>
      <c r="V94" s="49"/>
      <c r="W94" s="2"/>
    </row>
    <row r="95" spans="1:23" ht="0.75" customHeight="1" hidden="1">
      <c r="A95" s="41" t="s">
        <v>205</v>
      </c>
      <c r="B95" s="13"/>
      <c r="C95" s="63" t="s">
        <v>145</v>
      </c>
      <c r="D95" s="51" t="s">
        <v>28</v>
      </c>
      <c r="E95" s="51" t="s">
        <v>100</v>
      </c>
      <c r="F95" s="51" t="s">
        <v>36</v>
      </c>
      <c r="G95" s="51" t="s">
        <v>50</v>
      </c>
      <c r="H95" s="51" t="s">
        <v>40</v>
      </c>
      <c r="I95" s="51" t="s">
        <v>29</v>
      </c>
      <c r="J95" s="51" t="s">
        <v>30</v>
      </c>
      <c r="K95" s="51" t="s">
        <v>102</v>
      </c>
      <c r="L95" s="29"/>
      <c r="M95" s="29"/>
      <c r="N95" s="29"/>
      <c r="O95" s="29"/>
      <c r="P95" s="29"/>
      <c r="Q95" s="30"/>
      <c r="R95" s="30"/>
      <c r="S95" s="93">
        <f>S96</f>
        <v>0</v>
      </c>
      <c r="T95" s="93">
        <f>T96</f>
        <v>0</v>
      </c>
      <c r="U95" s="144">
        <f t="shared" si="7"/>
        <v>0</v>
      </c>
      <c r="V95" s="49"/>
      <c r="W95" s="2"/>
    </row>
    <row r="96" spans="1:23" ht="31.5" hidden="1">
      <c r="A96" s="41" t="s">
        <v>208</v>
      </c>
      <c r="B96" s="13"/>
      <c r="C96" s="143" t="s">
        <v>145</v>
      </c>
      <c r="D96" s="50" t="s">
        <v>28</v>
      </c>
      <c r="E96" s="50" t="s">
        <v>100</v>
      </c>
      <c r="F96" s="50" t="s">
        <v>36</v>
      </c>
      <c r="G96" s="50" t="s">
        <v>50</v>
      </c>
      <c r="H96" s="50" t="s">
        <v>40</v>
      </c>
      <c r="I96" s="50" t="s">
        <v>45</v>
      </c>
      <c r="J96" s="50" t="s">
        <v>146</v>
      </c>
      <c r="K96" s="50" t="s">
        <v>102</v>
      </c>
      <c r="L96" s="29"/>
      <c r="M96" s="29"/>
      <c r="N96" s="29"/>
      <c r="O96" s="29"/>
      <c r="P96" s="29"/>
      <c r="Q96" s="30"/>
      <c r="R96" s="30"/>
      <c r="S96" s="125"/>
      <c r="T96" s="125"/>
      <c r="U96" s="144">
        <f t="shared" si="7"/>
        <v>0</v>
      </c>
      <c r="V96" s="49"/>
      <c r="W96" s="2"/>
    </row>
    <row r="97" spans="1:23" ht="60.75" customHeight="1">
      <c r="A97" s="41" t="s">
        <v>206</v>
      </c>
      <c r="B97" s="13"/>
      <c r="C97" s="63" t="s">
        <v>125</v>
      </c>
      <c r="D97" s="51" t="s">
        <v>28</v>
      </c>
      <c r="E97" s="51" t="s">
        <v>100</v>
      </c>
      <c r="F97" s="51" t="s">
        <v>36</v>
      </c>
      <c r="G97" s="51" t="s">
        <v>50</v>
      </c>
      <c r="H97" s="51" t="s">
        <v>84</v>
      </c>
      <c r="I97" s="51" t="s">
        <v>29</v>
      </c>
      <c r="J97" s="51" t="s">
        <v>30</v>
      </c>
      <c r="K97" s="51" t="s">
        <v>102</v>
      </c>
      <c r="L97" s="29"/>
      <c r="M97" s="29"/>
      <c r="N97" s="29"/>
      <c r="O97" s="29"/>
      <c r="P97" s="29"/>
      <c r="Q97" s="30"/>
      <c r="R97" s="30"/>
      <c r="S97" s="160">
        <f>S98</f>
        <v>64456000</v>
      </c>
      <c r="T97" s="160">
        <f>T98</f>
        <v>65298100</v>
      </c>
      <c r="U97" s="158">
        <f t="shared" si="7"/>
        <v>842100</v>
      </c>
      <c r="V97" s="49"/>
      <c r="W97" s="2"/>
    </row>
    <row r="98" spans="1:23" ht="59.25" customHeight="1">
      <c r="A98" s="41" t="s">
        <v>209</v>
      </c>
      <c r="B98" s="13"/>
      <c r="C98" s="98" t="s">
        <v>126</v>
      </c>
      <c r="D98" s="60" t="s">
        <v>28</v>
      </c>
      <c r="E98" s="60" t="s">
        <v>100</v>
      </c>
      <c r="F98" s="60" t="s">
        <v>36</v>
      </c>
      <c r="G98" s="60" t="s">
        <v>50</v>
      </c>
      <c r="H98" s="60" t="s">
        <v>84</v>
      </c>
      <c r="I98" s="60" t="s">
        <v>45</v>
      </c>
      <c r="J98" s="60" t="s">
        <v>30</v>
      </c>
      <c r="K98" s="60" t="s">
        <v>102</v>
      </c>
      <c r="L98" s="77"/>
      <c r="M98" s="29"/>
      <c r="N98" s="29"/>
      <c r="O98" s="29"/>
      <c r="P98" s="29"/>
      <c r="Q98" s="30"/>
      <c r="R98" s="30"/>
      <c r="S98" s="86">
        <v>64456000</v>
      </c>
      <c r="T98" s="86">
        <v>65298100</v>
      </c>
      <c r="U98" s="154">
        <f t="shared" si="7"/>
        <v>842100</v>
      </c>
      <c r="V98" s="213" t="s">
        <v>286</v>
      </c>
      <c r="W98" s="2"/>
    </row>
    <row r="99" spans="1:23" ht="69.75" customHeight="1">
      <c r="A99" s="41" t="s">
        <v>210</v>
      </c>
      <c r="B99" s="13"/>
      <c r="C99" s="96" t="s">
        <v>179</v>
      </c>
      <c r="D99" s="51" t="s">
        <v>28</v>
      </c>
      <c r="E99" s="51" t="s">
        <v>100</v>
      </c>
      <c r="F99" s="51" t="s">
        <v>36</v>
      </c>
      <c r="G99" s="51" t="s">
        <v>50</v>
      </c>
      <c r="H99" s="51" t="s">
        <v>178</v>
      </c>
      <c r="I99" s="51" t="s">
        <v>29</v>
      </c>
      <c r="J99" s="51" t="s">
        <v>30</v>
      </c>
      <c r="K99" s="51" t="s">
        <v>102</v>
      </c>
      <c r="L99" s="77"/>
      <c r="M99" s="29"/>
      <c r="N99" s="29"/>
      <c r="O99" s="29"/>
      <c r="P99" s="29"/>
      <c r="Q99" s="30"/>
      <c r="R99" s="30"/>
      <c r="S99" s="93">
        <f>S100</f>
        <v>686000</v>
      </c>
      <c r="T99" s="93">
        <f>T100</f>
        <v>686000</v>
      </c>
      <c r="U99" s="158">
        <f t="shared" si="7"/>
        <v>0</v>
      </c>
      <c r="V99" s="49"/>
      <c r="W99" s="2"/>
    </row>
    <row r="100" spans="1:23" ht="53.25" customHeight="1">
      <c r="A100" s="41" t="s">
        <v>0</v>
      </c>
      <c r="B100" s="13"/>
      <c r="C100" s="94" t="s">
        <v>180</v>
      </c>
      <c r="D100" s="50" t="s">
        <v>28</v>
      </c>
      <c r="E100" s="50" t="s">
        <v>100</v>
      </c>
      <c r="F100" s="50" t="s">
        <v>36</v>
      </c>
      <c r="G100" s="50" t="s">
        <v>50</v>
      </c>
      <c r="H100" s="50" t="s">
        <v>178</v>
      </c>
      <c r="I100" s="50" t="s">
        <v>45</v>
      </c>
      <c r="J100" s="50" t="s">
        <v>30</v>
      </c>
      <c r="K100" s="50" t="s">
        <v>102</v>
      </c>
      <c r="L100" s="77"/>
      <c r="M100" s="29"/>
      <c r="N100" s="29"/>
      <c r="O100" s="29"/>
      <c r="P100" s="29"/>
      <c r="Q100" s="30"/>
      <c r="R100" s="30"/>
      <c r="S100" s="86">
        <v>686000</v>
      </c>
      <c r="T100" s="86">
        <v>686000</v>
      </c>
      <c r="U100" s="154">
        <f t="shared" si="7"/>
        <v>0</v>
      </c>
      <c r="V100" s="49"/>
      <c r="W100" s="2"/>
    </row>
    <row r="101" spans="1:23" ht="30.75" customHeight="1">
      <c r="A101" s="41" t="s">
        <v>211</v>
      </c>
      <c r="B101" s="13"/>
      <c r="C101" s="170" t="s">
        <v>235</v>
      </c>
      <c r="D101" s="171" t="s">
        <v>28</v>
      </c>
      <c r="E101" s="171" t="s">
        <v>100</v>
      </c>
      <c r="F101" s="171" t="s">
        <v>36</v>
      </c>
      <c r="G101" s="171" t="s">
        <v>50</v>
      </c>
      <c r="H101" s="171" t="s">
        <v>234</v>
      </c>
      <c r="I101" s="188" t="s">
        <v>29</v>
      </c>
      <c r="J101" s="171" t="s">
        <v>30</v>
      </c>
      <c r="K101" s="171" t="s">
        <v>102</v>
      </c>
      <c r="L101" s="172"/>
      <c r="M101" s="173"/>
      <c r="N101" s="173"/>
      <c r="O101" s="173"/>
      <c r="P101" s="173"/>
      <c r="Q101" s="174"/>
      <c r="R101" s="174"/>
      <c r="S101" s="175">
        <v>541000</v>
      </c>
      <c r="T101" s="175">
        <v>541000</v>
      </c>
      <c r="U101" s="179">
        <f>T101-S101</f>
        <v>0</v>
      </c>
      <c r="V101" s="49"/>
      <c r="W101" s="2"/>
    </row>
    <row r="102" spans="1:23" ht="40.5" customHeight="1">
      <c r="A102" s="162" t="s">
        <v>212</v>
      </c>
      <c r="B102" s="13"/>
      <c r="C102" s="189" t="s">
        <v>235</v>
      </c>
      <c r="D102" s="190" t="s">
        <v>28</v>
      </c>
      <c r="E102" s="190" t="s">
        <v>100</v>
      </c>
      <c r="F102" s="190" t="s">
        <v>36</v>
      </c>
      <c r="G102" s="190" t="s">
        <v>50</v>
      </c>
      <c r="H102" s="190" t="s">
        <v>234</v>
      </c>
      <c r="I102" s="190" t="s">
        <v>45</v>
      </c>
      <c r="J102" s="190" t="s">
        <v>30</v>
      </c>
      <c r="K102" s="190" t="s">
        <v>102</v>
      </c>
      <c r="L102" s="191"/>
      <c r="M102" s="192"/>
      <c r="N102" s="192"/>
      <c r="O102" s="192"/>
      <c r="P102" s="192"/>
      <c r="Q102" s="193"/>
      <c r="R102" s="193"/>
      <c r="S102" s="194">
        <v>541000</v>
      </c>
      <c r="T102" s="194">
        <v>541000</v>
      </c>
      <c r="U102" s="179">
        <f t="shared" si="7"/>
        <v>0</v>
      </c>
      <c r="V102" s="49"/>
      <c r="W102" s="2"/>
    </row>
    <row r="103" spans="1:23" ht="21.75" customHeight="1">
      <c r="A103" s="162" t="s">
        <v>256</v>
      </c>
      <c r="B103" s="13"/>
      <c r="C103" s="62" t="s">
        <v>140</v>
      </c>
      <c r="D103" s="51" t="s">
        <v>28</v>
      </c>
      <c r="E103" s="51" t="s">
        <v>100</v>
      </c>
      <c r="F103" s="51" t="s">
        <v>36</v>
      </c>
      <c r="G103" s="51" t="s">
        <v>50</v>
      </c>
      <c r="H103" s="51" t="s">
        <v>105</v>
      </c>
      <c r="I103" s="51" t="s">
        <v>29</v>
      </c>
      <c r="J103" s="51" t="s">
        <v>30</v>
      </c>
      <c r="K103" s="51" t="s">
        <v>102</v>
      </c>
      <c r="L103" s="78"/>
      <c r="M103" s="64"/>
      <c r="N103" s="64"/>
      <c r="O103" s="64"/>
      <c r="P103" s="64"/>
      <c r="Q103" s="65"/>
      <c r="R103" s="65"/>
      <c r="S103" s="93">
        <f>S104</f>
        <v>154355000</v>
      </c>
      <c r="T103" s="93">
        <f>T104</f>
        <v>154355000</v>
      </c>
      <c r="U103" s="158">
        <f t="shared" si="7"/>
        <v>0</v>
      </c>
      <c r="V103" s="49"/>
      <c r="W103" s="2"/>
    </row>
    <row r="104" spans="1:23" ht="37.5" customHeight="1">
      <c r="A104" s="162" t="s">
        <v>257</v>
      </c>
      <c r="B104" s="13"/>
      <c r="C104" s="108" t="s">
        <v>139</v>
      </c>
      <c r="D104" s="50" t="s">
        <v>28</v>
      </c>
      <c r="E104" s="50" t="s">
        <v>100</v>
      </c>
      <c r="F104" s="50" t="s">
        <v>36</v>
      </c>
      <c r="G104" s="50" t="s">
        <v>50</v>
      </c>
      <c r="H104" s="50" t="s">
        <v>105</v>
      </c>
      <c r="I104" s="50" t="s">
        <v>45</v>
      </c>
      <c r="J104" s="50" t="s">
        <v>30</v>
      </c>
      <c r="K104" s="50" t="s">
        <v>102</v>
      </c>
      <c r="L104" s="78"/>
      <c r="M104" s="64"/>
      <c r="N104" s="64"/>
      <c r="O104" s="64"/>
      <c r="P104" s="64"/>
      <c r="Q104" s="65"/>
      <c r="R104" s="65"/>
      <c r="S104" s="86">
        <f>113610000+40745000</f>
        <v>154355000</v>
      </c>
      <c r="T104" s="86">
        <f>113610000+40745000</f>
        <v>154355000</v>
      </c>
      <c r="U104" s="154">
        <f t="shared" si="7"/>
        <v>0</v>
      </c>
      <c r="V104" s="49"/>
      <c r="W104" s="2"/>
    </row>
    <row r="105" spans="1:23" ht="27" customHeight="1">
      <c r="A105" s="24" t="s">
        <v>127</v>
      </c>
      <c r="B105" s="13"/>
      <c r="C105" s="47" t="s">
        <v>128</v>
      </c>
      <c r="D105" s="48" t="s">
        <v>28</v>
      </c>
      <c r="E105" s="48" t="s">
        <v>100</v>
      </c>
      <c r="F105" s="48" t="s">
        <v>36</v>
      </c>
      <c r="G105" s="48" t="s">
        <v>57</v>
      </c>
      <c r="H105" s="48" t="s">
        <v>28</v>
      </c>
      <c r="I105" s="48" t="s">
        <v>29</v>
      </c>
      <c r="J105" s="48" t="s">
        <v>30</v>
      </c>
      <c r="K105" s="48" t="s">
        <v>102</v>
      </c>
      <c r="L105" s="78"/>
      <c r="M105" s="64"/>
      <c r="N105" s="64"/>
      <c r="O105" s="64"/>
      <c r="P105" s="64"/>
      <c r="Q105" s="65"/>
      <c r="R105" s="65"/>
      <c r="S105" s="84">
        <f>S106+S108+S110+S111+S112</f>
        <v>1906000</v>
      </c>
      <c r="T105" s="84">
        <f>T106+T108+T110+T111+T112</f>
        <v>1906000</v>
      </c>
      <c r="U105" s="153">
        <f t="shared" si="7"/>
        <v>0</v>
      </c>
      <c r="V105" s="49"/>
      <c r="W105" s="2"/>
    </row>
    <row r="106" spans="1:23" ht="28.5" customHeight="1">
      <c r="A106" s="41" t="s">
        <v>213</v>
      </c>
      <c r="B106" s="13"/>
      <c r="C106" s="62" t="s">
        <v>138</v>
      </c>
      <c r="D106" s="51" t="s">
        <v>28</v>
      </c>
      <c r="E106" s="51" t="s">
        <v>100</v>
      </c>
      <c r="F106" s="51" t="s">
        <v>36</v>
      </c>
      <c r="G106" s="51" t="s">
        <v>57</v>
      </c>
      <c r="H106" s="51" t="s">
        <v>67</v>
      </c>
      <c r="I106" s="51" t="s">
        <v>29</v>
      </c>
      <c r="J106" s="51" t="s">
        <v>30</v>
      </c>
      <c r="K106" s="51" t="s">
        <v>102</v>
      </c>
      <c r="L106" s="67"/>
      <c r="M106" s="66"/>
      <c r="N106" s="66"/>
      <c r="O106" s="66"/>
      <c r="P106" s="66"/>
      <c r="Q106" s="65"/>
      <c r="R106" s="65"/>
      <c r="S106" s="93">
        <f>S107</f>
        <v>0</v>
      </c>
      <c r="T106" s="93">
        <f>T107</f>
        <v>0</v>
      </c>
      <c r="U106" s="158">
        <f t="shared" si="7"/>
        <v>0</v>
      </c>
      <c r="V106" s="49"/>
      <c r="W106" s="2"/>
    </row>
    <row r="107" spans="1:23" ht="45.75" customHeight="1">
      <c r="A107" s="41" t="s">
        <v>214</v>
      </c>
      <c r="B107" s="13"/>
      <c r="C107" s="108" t="s">
        <v>137</v>
      </c>
      <c r="D107" s="50" t="s">
        <v>28</v>
      </c>
      <c r="E107" s="50" t="s">
        <v>100</v>
      </c>
      <c r="F107" s="50" t="s">
        <v>36</v>
      </c>
      <c r="G107" s="50" t="s">
        <v>57</v>
      </c>
      <c r="H107" s="50" t="s">
        <v>67</v>
      </c>
      <c r="I107" s="50" t="s">
        <v>45</v>
      </c>
      <c r="J107" s="50" t="s">
        <v>30</v>
      </c>
      <c r="K107" s="50" t="s">
        <v>102</v>
      </c>
      <c r="L107" s="67"/>
      <c r="M107" s="66"/>
      <c r="N107" s="66"/>
      <c r="O107" s="66"/>
      <c r="P107" s="66"/>
      <c r="Q107" s="65"/>
      <c r="R107" s="65"/>
      <c r="S107" s="86">
        <v>0</v>
      </c>
      <c r="T107" s="86">
        <v>0</v>
      </c>
      <c r="U107" s="154">
        <f t="shared" si="7"/>
        <v>0</v>
      </c>
      <c r="V107" s="49"/>
      <c r="W107" s="2"/>
    </row>
    <row r="108" spans="1:23" ht="79.5" customHeight="1">
      <c r="A108" s="41" t="s">
        <v>215</v>
      </c>
      <c r="B108" s="13"/>
      <c r="C108" s="63" t="s">
        <v>129</v>
      </c>
      <c r="D108" s="51" t="s">
        <v>28</v>
      </c>
      <c r="E108" s="51" t="s">
        <v>100</v>
      </c>
      <c r="F108" s="51" t="s">
        <v>36</v>
      </c>
      <c r="G108" s="51" t="s">
        <v>57</v>
      </c>
      <c r="H108" s="51" t="s">
        <v>66</v>
      </c>
      <c r="I108" s="51" t="s">
        <v>29</v>
      </c>
      <c r="J108" s="51" t="s">
        <v>30</v>
      </c>
      <c r="K108" s="51" t="s">
        <v>102</v>
      </c>
      <c r="L108" s="52"/>
      <c r="M108" s="53"/>
      <c r="N108" s="53"/>
      <c r="O108" s="53"/>
      <c r="P108" s="53"/>
      <c r="Q108" s="53"/>
      <c r="R108" s="53"/>
      <c r="S108" s="93">
        <f>S109</f>
        <v>1803000</v>
      </c>
      <c r="T108" s="93">
        <f>T109</f>
        <v>1803000</v>
      </c>
      <c r="U108" s="158">
        <f t="shared" si="7"/>
        <v>0</v>
      </c>
      <c r="V108" s="49"/>
      <c r="W108" s="2"/>
    </row>
    <row r="109" spans="1:23" ht="63" customHeight="1">
      <c r="A109" s="41" t="s">
        <v>216</v>
      </c>
      <c r="B109" s="13"/>
      <c r="C109" s="98" t="s">
        <v>130</v>
      </c>
      <c r="D109" s="50" t="s">
        <v>28</v>
      </c>
      <c r="E109" s="50" t="s">
        <v>100</v>
      </c>
      <c r="F109" s="50" t="s">
        <v>36</v>
      </c>
      <c r="G109" s="50" t="s">
        <v>57</v>
      </c>
      <c r="H109" s="50" t="s">
        <v>66</v>
      </c>
      <c r="I109" s="50" t="s">
        <v>45</v>
      </c>
      <c r="J109" s="50" t="s">
        <v>30</v>
      </c>
      <c r="K109" s="50" t="s">
        <v>102</v>
      </c>
      <c r="L109" s="68"/>
      <c r="M109" s="69"/>
      <c r="N109" s="69"/>
      <c r="O109" s="69"/>
      <c r="P109" s="69"/>
      <c r="Q109" s="65"/>
      <c r="R109" s="65"/>
      <c r="S109" s="85">
        <v>1803000</v>
      </c>
      <c r="T109" s="85">
        <v>1803000</v>
      </c>
      <c r="U109" s="154">
        <f t="shared" si="7"/>
        <v>0</v>
      </c>
      <c r="V109" s="49"/>
      <c r="W109" s="2"/>
    </row>
    <row r="110" spans="1:23" ht="0.75" customHeight="1" hidden="1">
      <c r="A110" s="41" t="s">
        <v>220</v>
      </c>
      <c r="B110" s="13"/>
      <c r="C110" s="98" t="s">
        <v>161</v>
      </c>
      <c r="D110" s="50" t="s">
        <v>28</v>
      </c>
      <c r="E110" s="50" t="s">
        <v>100</v>
      </c>
      <c r="F110" s="50" t="s">
        <v>36</v>
      </c>
      <c r="G110" s="50" t="s">
        <v>57</v>
      </c>
      <c r="H110" s="50" t="s">
        <v>162</v>
      </c>
      <c r="I110" s="50" t="s">
        <v>45</v>
      </c>
      <c r="J110" s="50" t="s">
        <v>30</v>
      </c>
      <c r="K110" s="50" t="s">
        <v>102</v>
      </c>
      <c r="L110" s="40"/>
      <c r="M110" s="40"/>
      <c r="N110" s="40"/>
      <c r="O110" s="40"/>
      <c r="P110" s="40"/>
      <c r="Q110" s="40"/>
      <c r="R110" s="40"/>
      <c r="S110" s="86">
        <v>0</v>
      </c>
      <c r="T110" s="86">
        <v>0</v>
      </c>
      <c r="U110" s="154">
        <f t="shared" si="7"/>
        <v>0</v>
      </c>
      <c r="V110" s="49"/>
      <c r="W110" s="2"/>
    </row>
    <row r="111" spans="1:23" ht="51" customHeight="1" hidden="1">
      <c r="A111" s="41" t="s">
        <v>221</v>
      </c>
      <c r="B111" s="13"/>
      <c r="C111" s="98" t="s">
        <v>188</v>
      </c>
      <c r="D111" s="50" t="s">
        <v>28</v>
      </c>
      <c r="E111" s="50" t="s">
        <v>100</v>
      </c>
      <c r="F111" s="50" t="s">
        <v>36</v>
      </c>
      <c r="G111" s="50" t="s">
        <v>57</v>
      </c>
      <c r="H111" s="50" t="s">
        <v>189</v>
      </c>
      <c r="I111" s="50" t="s">
        <v>45</v>
      </c>
      <c r="J111" s="50" t="s">
        <v>30</v>
      </c>
      <c r="K111" s="50" t="s">
        <v>102</v>
      </c>
      <c r="L111" s="40"/>
      <c r="M111" s="40"/>
      <c r="N111" s="40"/>
      <c r="O111" s="40"/>
      <c r="P111" s="40"/>
      <c r="Q111" s="40"/>
      <c r="R111" s="40"/>
      <c r="S111" s="86"/>
      <c r="T111" s="86"/>
      <c r="U111" s="154">
        <f t="shared" si="7"/>
        <v>0</v>
      </c>
      <c r="V111" s="49"/>
      <c r="W111" s="2"/>
    </row>
    <row r="112" spans="1:23" ht="45.75" customHeight="1">
      <c r="A112" s="41" t="s">
        <v>222</v>
      </c>
      <c r="B112" s="13"/>
      <c r="C112" s="98" t="s">
        <v>184</v>
      </c>
      <c r="D112" s="50" t="s">
        <v>28</v>
      </c>
      <c r="E112" s="50" t="s">
        <v>100</v>
      </c>
      <c r="F112" s="50" t="s">
        <v>36</v>
      </c>
      <c r="G112" s="50" t="s">
        <v>57</v>
      </c>
      <c r="H112" s="50" t="s">
        <v>105</v>
      </c>
      <c r="I112" s="50" t="s">
        <v>45</v>
      </c>
      <c r="J112" s="50" t="s">
        <v>30</v>
      </c>
      <c r="K112" s="50" t="s">
        <v>102</v>
      </c>
      <c r="L112" s="40"/>
      <c r="M112" s="40"/>
      <c r="N112" s="40"/>
      <c r="O112" s="40"/>
      <c r="P112" s="40"/>
      <c r="Q112" s="40"/>
      <c r="R112" s="40"/>
      <c r="S112" s="86">
        <v>103000</v>
      </c>
      <c r="T112" s="86">
        <v>103000</v>
      </c>
      <c r="U112" s="154">
        <f t="shared" si="7"/>
        <v>0</v>
      </c>
      <c r="V112" s="49"/>
      <c r="W112" s="2"/>
    </row>
    <row r="113" spans="1:23" ht="28.5" customHeight="1">
      <c r="A113" s="24" t="s">
        <v>198</v>
      </c>
      <c r="B113" s="13"/>
      <c r="C113" s="47" t="s">
        <v>134</v>
      </c>
      <c r="D113" s="48" t="s">
        <v>28</v>
      </c>
      <c r="E113" s="48" t="s">
        <v>100</v>
      </c>
      <c r="F113" s="48" t="s">
        <v>58</v>
      </c>
      <c r="G113" s="48" t="s">
        <v>29</v>
      </c>
      <c r="H113" s="48" t="s">
        <v>28</v>
      </c>
      <c r="I113" s="48" t="s">
        <v>29</v>
      </c>
      <c r="J113" s="48" t="s">
        <v>30</v>
      </c>
      <c r="K113" s="48" t="s">
        <v>96</v>
      </c>
      <c r="L113" s="40"/>
      <c r="M113" s="40"/>
      <c r="N113" s="40"/>
      <c r="O113" s="40"/>
      <c r="P113" s="40"/>
      <c r="Q113" s="40"/>
      <c r="R113" s="40"/>
      <c r="S113" s="84">
        <f>S114</f>
        <v>940860</v>
      </c>
      <c r="T113" s="84">
        <f>T114</f>
        <v>940860</v>
      </c>
      <c r="U113" s="153">
        <f t="shared" si="7"/>
        <v>0</v>
      </c>
      <c r="V113" s="49"/>
      <c r="W113" s="2"/>
    </row>
    <row r="114" spans="1:23" ht="33" customHeight="1">
      <c r="A114" s="41" t="s">
        <v>217</v>
      </c>
      <c r="B114" s="13"/>
      <c r="C114" s="100" t="s">
        <v>135</v>
      </c>
      <c r="D114" s="101" t="s">
        <v>28</v>
      </c>
      <c r="E114" s="101" t="s">
        <v>100</v>
      </c>
      <c r="F114" s="101" t="s">
        <v>58</v>
      </c>
      <c r="G114" s="101" t="s">
        <v>45</v>
      </c>
      <c r="H114" s="101" t="s">
        <v>42</v>
      </c>
      <c r="I114" s="101" t="s">
        <v>45</v>
      </c>
      <c r="J114" s="101" t="s">
        <v>30</v>
      </c>
      <c r="K114" s="101" t="s">
        <v>96</v>
      </c>
      <c r="L114" s="40"/>
      <c r="M114" s="40"/>
      <c r="N114" s="40"/>
      <c r="O114" s="40"/>
      <c r="P114" s="40"/>
      <c r="Q114" s="40"/>
      <c r="R114" s="40"/>
      <c r="S114" s="121">
        <v>940860</v>
      </c>
      <c r="T114" s="121">
        <v>940860</v>
      </c>
      <c r="U114" s="154">
        <f t="shared" si="7"/>
        <v>0</v>
      </c>
      <c r="V114" s="49"/>
      <c r="W114" s="2"/>
    </row>
    <row r="115" spans="1:23" ht="89.25" customHeight="1">
      <c r="A115" s="24" t="s">
        <v>147</v>
      </c>
      <c r="B115" s="13"/>
      <c r="C115" s="99" t="s">
        <v>190</v>
      </c>
      <c r="D115" s="48" t="s">
        <v>28</v>
      </c>
      <c r="E115" s="48" t="s">
        <v>100</v>
      </c>
      <c r="F115" s="48" t="s">
        <v>191</v>
      </c>
      <c r="G115" s="48" t="s">
        <v>45</v>
      </c>
      <c r="H115" s="48" t="s">
        <v>28</v>
      </c>
      <c r="I115" s="48" t="s">
        <v>29</v>
      </c>
      <c r="J115" s="48" t="s">
        <v>30</v>
      </c>
      <c r="K115" s="48" t="s">
        <v>28</v>
      </c>
      <c r="L115" s="40"/>
      <c r="M115" s="40"/>
      <c r="N115" s="40"/>
      <c r="O115" s="40"/>
      <c r="P115" s="40"/>
      <c r="Q115" s="40"/>
      <c r="R115" s="40"/>
      <c r="S115" s="84">
        <f>S116</f>
        <v>0</v>
      </c>
      <c r="T115" s="84">
        <f>T116</f>
        <v>0</v>
      </c>
      <c r="U115" s="153">
        <f t="shared" si="7"/>
        <v>0</v>
      </c>
      <c r="V115" s="49"/>
      <c r="W115" s="2"/>
    </row>
    <row r="116" spans="1:23" ht="50.25" customHeight="1">
      <c r="A116" s="41" t="s">
        <v>218</v>
      </c>
      <c r="B116" s="13"/>
      <c r="C116" s="100" t="s">
        <v>192</v>
      </c>
      <c r="D116" s="101" t="s">
        <v>83</v>
      </c>
      <c r="E116" s="101" t="s">
        <v>100</v>
      </c>
      <c r="F116" s="101" t="s">
        <v>191</v>
      </c>
      <c r="G116" s="101" t="s">
        <v>45</v>
      </c>
      <c r="H116" s="101" t="s">
        <v>38</v>
      </c>
      <c r="I116" s="101" t="s">
        <v>45</v>
      </c>
      <c r="J116" s="101" t="s">
        <v>30</v>
      </c>
      <c r="K116" s="101" t="s">
        <v>102</v>
      </c>
      <c r="L116" s="40"/>
      <c r="M116" s="40"/>
      <c r="N116" s="40"/>
      <c r="O116" s="40"/>
      <c r="P116" s="40"/>
      <c r="Q116" s="40"/>
      <c r="R116" s="40"/>
      <c r="S116" s="121">
        <v>0</v>
      </c>
      <c r="T116" s="121">
        <v>0</v>
      </c>
      <c r="U116" s="154">
        <f t="shared" si="7"/>
        <v>0</v>
      </c>
      <c r="V116" s="49"/>
      <c r="W116" s="2"/>
    </row>
    <row r="117" spans="1:23" ht="42.75" customHeight="1">
      <c r="A117" s="24" t="s">
        <v>13</v>
      </c>
      <c r="B117" s="13"/>
      <c r="C117" s="47" t="s">
        <v>152</v>
      </c>
      <c r="D117" s="48" t="s">
        <v>28</v>
      </c>
      <c r="E117" s="48" t="s">
        <v>100</v>
      </c>
      <c r="F117" s="48" t="s">
        <v>153</v>
      </c>
      <c r="G117" s="48" t="s">
        <v>29</v>
      </c>
      <c r="H117" s="48" t="s">
        <v>28</v>
      </c>
      <c r="I117" s="48" t="s">
        <v>29</v>
      </c>
      <c r="J117" s="48" t="s">
        <v>30</v>
      </c>
      <c r="K117" s="48" t="s">
        <v>28</v>
      </c>
      <c r="L117" s="40"/>
      <c r="M117" s="40"/>
      <c r="N117" s="40"/>
      <c r="O117" s="40"/>
      <c r="P117" s="40"/>
      <c r="Q117" s="40"/>
      <c r="R117" s="40"/>
      <c r="S117" s="84">
        <f>S118</f>
        <v>-3363123.93</v>
      </c>
      <c r="T117" s="84">
        <f>T118</f>
        <v>-3573579.62</v>
      </c>
      <c r="U117" s="153">
        <f t="shared" si="7"/>
        <v>-210455.68999999994</v>
      </c>
      <c r="V117" s="49"/>
      <c r="W117" s="2"/>
    </row>
    <row r="118" spans="1:23" ht="33.75" customHeight="1" thickBot="1">
      <c r="A118" s="141" t="s">
        <v>219</v>
      </c>
      <c r="B118" s="13"/>
      <c r="C118" s="122" t="s">
        <v>154</v>
      </c>
      <c r="D118" s="102" t="s">
        <v>83</v>
      </c>
      <c r="E118" s="102" t="s">
        <v>100</v>
      </c>
      <c r="F118" s="102" t="s">
        <v>153</v>
      </c>
      <c r="G118" s="102" t="s">
        <v>45</v>
      </c>
      <c r="H118" s="102" t="s">
        <v>28</v>
      </c>
      <c r="I118" s="102" t="s">
        <v>45</v>
      </c>
      <c r="J118" s="102" t="s">
        <v>30</v>
      </c>
      <c r="K118" s="102" t="s">
        <v>102</v>
      </c>
      <c r="L118" s="40"/>
      <c r="M118" s="40"/>
      <c r="N118" s="40"/>
      <c r="O118" s="40"/>
      <c r="P118" s="40"/>
      <c r="Q118" s="40"/>
      <c r="R118" s="40"/>
      <c r="S118" s="178">
        <v>-3363123.93</v>
      </c>
      <c r="T118" s="178">
        <v>-3573579.62</v>
      </c>
      <c r="U118" s="159">
        <f t="shared" si="7"/>
        <v>-210455.68999999994</v>
      </c>
      <c r="V118" s="49"/>
      <c r="W118" s="2"/>
    </row>
    <row r="119" spans="1:23" ht="19.5" thickBot="1">
      <c r="A119" s="142"/>
      <c r="B119" s="13"/>
      <c r="C119" s="123" t="s">
        <v>103</v>
      </c>
      <c r="D119" s="124"/>
      <c r="E119" s="124"/>
      <c r="F119" s="124"/>
      <c r="G119" s="124"/>
      <c r="H119" s="124"/>
      <c r="I119" s="124"/>
      <c r="J119" s="124"/>
      <c r="K119" s="124"/>
      <c r="L119" s="40"/>
      <c r="M119" s="40"/>
      <c r="N119" s="40"/>
      <c r="O119" s="40"/>
      <c r="P119" s="40"/>
      <c r="Q119" s="40"/>
      <c r="R119" s="40"/>
      <c r="S119" s="150">
        <f>S6+S79</f>
        <v>402234505.27</v>
      </c>
      <c r="T119" s="150">
        <f>T6+T79</f>
        <v>410901000</v>
      </c>
      <c r="U119" s="150">
        <f t="shared" si="7"/>
        <v>8666494.73000002</v>
      </c>
      <c r="V119" s="49"/>
      <c r="W119" s="2"/>
    </row>
    <row r="120" spans="1:23" ht="18.75">
      <c r="A120" s="12"/>
      <c r="B120" s="13"/>
      <c r="L120" s="40"/>
      <c r="M120" s="40"/>
      <c r="N120" s="40"/>
      <c r="O120" s="40"/>
      <c r="P120" s="40"/>
      <c r="Q120" s="40"/>
      <c r="R120" s="40"/>
      <c r="S120" s="2"/>
      <c r="T120" s="2"/>
      <c r="U120" s="2"/>
      <c r="V120" s="2"/>
      <c r="W120" s="2"/>
    </row>
    <row r="121" spans="1:23" ht="18.75">
      <c r="A121" s="12"/>
      <c r="B121" s="13"/>
      <c r="L121" s="40"/>
      <c r="M121" s="40"/>
      <c r="N121" s="40"/>
      <c r="O121" s="40"/>
      <c r="P121" s="40"/>
      <c r="Q121" s="40"/>
      <c r="R121" s="40"/>
      <c r="S121" s="2"/>
      <c r="T121" s="2"/>
      <c r="U121" s="2"/>
      <c r="V121" s="2"/>
      <c r="W121" s="2"/>
    </row>
    <row r="122" spans="1:11" ht="18.75">
      <c r="A122" s="12"/>
      <c r="B122" s="13"/>
      <c r="C122" s="12"/>
      <c r="D122" s="14"/>
      <c r="E122" s="14"/>
      <c r="F122" s="14"/>
      <c r="G122" s="14"/>
      <c r="H122" s="14"/>
      <c r="I122" s="14"/>
      <c r="J122" s="14"/>
      <c r="K122" s="14"/>
    </row>
    <row r="123" spans="1:11" ht="18.75">
      <c r="A123" s="12"/>
      <c r="B123" s="13"/>
      <c r="C123" s="12"/>
      <c r="D123" s="14"/>
      <c r="E123" s="14"/>
      <c r="F123" s="14"/>
      <c r="G123" s="14"/>
      <c r="H123" s="14"/>
      <c r="I123" s="14"/>
      <c r="J123" s="14"/>
      <c r="K123" s="14"/>
    </row>
    <row r="124" spans="1:18" ht="18.75">
      <c r="A124" s="12"/>
      <c r="B124" s="13"/>
      <c r="C124" s="12"/>
      <c r="D124" s="14"/>
      <c r="E124" s="14"/>
      <c r="F124" s="14"/>
      <c r="G124" s="14"/>
      <c r="H124" s="14"/>
      <c r="I124" s="14"/>
      <c r="J124" s="14"/>
      <c r="K124" s="14"/>
      <c r="L124" s="40"/>
      <c r="M124" s="40"/>
      <c r="N124" s="40"/>
      <c r="O124" s="40"/>
      <c r="P124" s="40"/>
      <c r="Q124" s="40"/>
      <c r="R124" s="40"/>
    </row>
    <row r="125" spans="1:18" ht="18.75">
      <c r="A125" s="12"/>
      <c r="B125" s="13"/>
      <c r="C125" s="12"/>
      <c r="D125" s="14"/>
      <c r="E125" s="14"/>
      <c r="F125" s="14"/>
      <c r="G125" s="14"/>
      <c r="H125" s="14"/>
      <c r="I125" s="14"/>
      <c r="J125" s="14"/>
      <c r="K125" s="14"/>
      <c r="L125" s="40"/>
      <c r="M125" s="40"/>
      <c r="N125" s="40"/>
      <c r="O125" s="40"/>
      <c r="P125" s="40"/>
      <c r="Q125" s="40"/>
      <c r="R125" s="40"/>
    </row>
    <row r="126" spans="1:18" ht="18.75">
      <c r="A126" s="12"/>
      <c r="B126" s="13"/>
      <c r="C126" s="12"/>
      <c r="D126" s="14"/>
      <c r="E126" s="14"/>
      <c r="F126" s="14"/>
      <c r="G126" s="14"/>
      <c r="H126" s="14"/>
      <c r="I126" s="14"/>
      <c r="J126" s="14"/>
      <c r="K126" s="14"/>
      <c r="L126" s="40"/>
      <c r="M126" s="40"/>
      <c r="N126" s="40"/>
      <c r="O126" s="40"/>
      <c r="P126" s="40"/>
      <c r="Q126" s="40"/>
      <c r="R126" s="40"/>
    </row>
    <row r="127" spans="1:18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  <c r="L127" s="40"/>
      <c r="M127" s="40"/>
      <c r="N127" s="40"/>
      <c r="O127" s="40"/>
      <c r="P127" s="40"/>
      <c r="Q127" s="40"/>
      <c r="R127" s="40"/>
    </row>
    <row r="128" spans="1:18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  <c r="L128" s="40"/>
      <c r="M128" s="40"/>
      <c r="N128" s="40"/>
      <c r="O128" s="40"/>
      <c r="P128" s="40"/>
      <c r="Q128" s="40"/>
      <c r="R128" s="40"/>
    </row>
    <row r="129" spans="1:18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40"/>
      <c r="M129" s="40"/>
      <c r="N129" s="40"/>
      <c r="O129" s="40"/>
      <c r="P129" s="40"/>
      <c r="Q129" s="40"/>
      <c r="R129" s="40"/>
    </row>
    <row r="130" spans="1:18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40"/>
      <c r="M130" s="40"/>
      <c r="N130" s="40"/>
      <c r="O130" s="40"/>
      <c r="P130" s="40"/>
      <c r="Q130" s="40"/>
      <c r="R130" s="40"/>
    </row>
    <row r="131" spans="1:18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40"/>
      <c r="M131" s="40"/>
      <c r="N131" s="40"/>
      <c r="O131" s="40"/>
      <c r="P131" s="40"/>
      <c r="Q131" s="40"/>
      <c r="R131" s="40"/>
    </row>
    <row r="132" spans="1:18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40"/>
      <c r="M132" s="40"/>
      <c r="N132" s="40"/>
      <c r="O132" s="40"/>
      <c r="P132" s="40"/>
      <c r="Q132" s="40"/>
      <c r="R132" s="40"/>
    </row>
    <row r="133" spans="1:18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40"/>
      <c r="M133" s="40"/>
      <c r="N133" s="40"/>
      <c r="O133" s="40"/>
      <c r="P133" s="40"/>
      <c r="Q133" s="40"/>
      <c r="R133" s="40"/>
    </row>
    <row r="134" spans="1:18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40"/>
      <c r="M134" s="40"/>
      <c r="N134" s="40"/>
      <c r="O134" s="40"/>
      <c r="P134" s="40"/>
      <c r="Q134" s="40"/>
      <c r="R134" s="40"/>
    </row>
    <row r="135" spans="1:18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</sheetData>
  <sheetProtection/>
  <mergeCells count="15">
    <mergeCell ref="N4:N5"/>
    <mergeCell ref="O4:O5"/>
    <mergeCell ref="L4:L5"/>
    <mergeCell ref="Q4:Q5"/>
    <mergeCell ref="R4:R5"/>
    <mergeCell ref="V4:V5"/>
    <mergeCell ref="S4:S5"/>
    <mergeCell ref="P4:P5"/>
    <mergeCell ref="U4:U5"/>
    <mergeCell ref="A2:S2"/>
    <mergeCell ref="A4:A5"/>
    <mergeCell ref="C4:C5"/>
    <mergeCell ref="D4:K4"/>
    <mergeCell ref="T4:T5"/>
    <mergeCell ref="M4:M5"/>
  </mergeCells>
  <printOptions/>
  <pageMargins left="0.7086614173228347" right="0.15748031496062992" top="0.17" bottom="0.1968503937007874" header="0.31496062992125984" footer="0.31496062992125984"/>
  <pageSetup horizontalDpi="600" verticalDpi="600" orientation="portrait" paperSize="9" scale="48" r:id="rId1"/>
  <colBreaks count="1" manualBreakCount="1">
    <brk id="21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2016-08-17T08:34:11Z</cp:lastPrinted>
  <dcterms:created xsi:type="dcterms:W3CDTF">2006-12-11T13:06:28Z</dcterms:created>
  <dcterms:modified xsi:type="dcterms:W3CDTF">2016-08-17T08:34:37Z</dcterms:modified>
  <cp:category/>
  <cp:version/>
  <cp:contentType/>
  <cp:contentStatus/>
</cp:coreProperties>
</file>