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<sst xmlns="http://schemas.openxmlformats.org/spreadsheetml/2006/main" count="417" uniqueCount="90">
  <si>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</si>
  <si>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</si>
  <si>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</si>
  <si>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</si>
  <si>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</si>
  <si>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</si>
  <si>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</si>
  <si>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</si>
  <si>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</si>
  <si>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</si>
  <si>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</si>
  <si>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</si>
  <si>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</si>
  <si>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</si>
  <si>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</si>
  <si>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</si>
  <si>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</si>
  <si>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</si>
  <si>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</si>
  <si>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</si>
  <si>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</si>
  <si>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</si>
  <si>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</si>
  <si>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</si>
  <si>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</si>
  <si>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</si>
  <si>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</si>
  <si>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</si>
  <si>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</si>
  <si>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</si>
  <si>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</si>
  <si>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</si>
  <si>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</si>
  <si>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</si>
  <si>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</si>
  <si>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</si>
  <si>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</si>
  <si>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</si>
  <si>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</si>
  <si>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</si>
  <si>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</si>
  <si>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</si>
  <si>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</si>
  <si>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</si>
  <si>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</si>
  <si>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</si>
  <si>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</si>
  <si>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</si>
  <si>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</si>
  <si>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</si>
  <si>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</si>
  <si>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</si>
  <si>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</si>
  <si>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</si>
  <si>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</si>
  <si>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</si>
  <si>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</si>
  <si>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</si>
  <si>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</si>
  <si>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</si>
  <si>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</si>
  <si>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</si>
  <si>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</si>
  <si>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</si>
  <si>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</si>
  <si>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</si>
  <si>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</si>
  <si>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</si>
  <si>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</si>
  <si>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</si>
  <si>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</si>
  <si>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</si>
  <si>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</si>
  <si>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</si>
  <si>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</si>
  <si>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</si>
  <si>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</si>
  <si>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</si>
  <si>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</si>
  <si>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</si>
  <si>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</si>
  <si>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</si>
  <si>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</si>
  <si>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</si>
  <si>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</si>
  <si>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</si>
  <si>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за   январь - май  2016 года</t>
  </si>
  <si>
    <t>за период январь-июнь 2016 года</t>
  </si>
  <si>
    <t>за  январь - июнь  2016 года</t>
  </si>
  <si>
    <t>за  январь - июнь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</si>
</sst>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185" fontId="23" fillId="0" borderId="13" xfId="0" applyNumberFormat="1" applyFont="1" applyFill="1" applyBorder="1" applyAlignment="1">
      <alignment horizontal="center" vertical="center"/>
    </xf>
    <xf numFmtId="185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85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G5" sqref="G5:M5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3" width="10.71093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78" t="s">
        <v>87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80" t="s">
        <v>5</v>
      </c>
      <c r="B5" s="83" t="s">
        <v>14</v>
      </c>
      <c r="C5" s="84"/>
      <c r="D5" s="84"/>
      <c r="E5" s="84"/>
      <c r="F5" s="85"/>
      <c r="G5" s="83" t="s">
        <v>15</v>
      </c>
      <c r="H5" s="84"/>
      <c r="I5" s="84"/>
      <c r="J5" s="84"/>
      <c r="K5" s="84"/>
      <c r="L5" s="84"/>
      <c r="M5" s="85"/>
      <c r="N5" s="75" t="s">
        <v>29</v>
      </c>
      <c r="O5" s="76"/>
      <c r="P5" s="76"/>
      <c r="Q5" s="76"/>
      <c r="R5" s="75" t="s">
        <v>46</v>
      </c>
      <c r="S5" s="76"/>
      <c r="T5" s="76"/>
      <c r="U5" s="76"/>
      <c r="V5" s="76"/>
      <c r="W5" s="75" t="s">
        <v>47</v>
      </c>
      <c r="X5" s="76"/>
      <c r="Y5" s="76"/>
      <c r="Z5" s="76"/>
      <c r="AA5" s="76"/>
      <c r="AB5" s="76"/>
      <c r="AC5" s="77"/>
      <c r="AD5" s="75" t="s">
        <v>48</v>
      </c>
      <c r="AE5" s="76"/>
      <c r="AF5" s="76"/>
      <c r="AG5" s="76"/>
      <c r="AH5" s="76"/>
      <c r="AI5" s="76"/>
      <c r="AJ5" s="77"/>
      <c r="AK5" s="75" t="s">
        <v>81</v>
      </c>
      <c r="AL5" s="76"/>
      <c r="AM5" s="76"/>
      <c r="AN5" s="76"/>
      <c r="AO5" s="76"/>
      <c r="AP5" s="76"/>
      <c r="AQ5" s="77"/>
      <c r="AR5" s="75" t="s">
        <v>83</v>
      </c>
      <c r="AS5" s="76"/>
      <c r="AT5" s="76"/>
      <c r="AU5" s="76"/>
      <c r="AV5" s="76"/>
      <c r="AW5" s="76"/>
      <c r="AX5" s="77"/>
      <c r="AY5" s="83" t="s">
        <v>16</v>
      </c>
      <c r="AZ5" s="84"/>
      <c r="BA5" s="84"/>
      <c r="BB5" s="84"/>
      <c r="BC5" s="84"/>
      <c r="BD5" s="75" t="s">
        <v>31</v>
      </c>
      <c r="BE5" s="76"/>
      <c r="BF5" s="76"/>
      <c r="BG5" s="77"/>
      <c r="BH5" s="75" t="s">
        <v>33</v>
      </c>
      <c r="BI5" s="76"/>
      <c r="BJ5" s="76"/>
      <c r="BK5" s="76"/>
      <c r="BL5" s="76"/>
      <c r="BM5" s="75" t="s">
        <v>32</v>
      </c>
      <c r="BN5" s="76"/>
      <c r="BO5" s="76"/>
      <c r="BP5" s="76"/>
      <c r="BQ5" s="76"/>
      <c r="BR5" s="76"/>
      <c r="BS5" s="77"/>
      <c r="BT5" s="75" t="s">
        <v>84</v>
      </c>
      <c r="BU5" s="76"/>
      <c r="BV5" s="76"/>
      <c r="BW5" s="76"/>
      <c r="BX5" s="76"/>
      <c r="BY5" s="76"/>
      <c r="BZ5" s="77"/>
      <c r="CA5" s="75" t="s">
        <v>83</v>
      </c>
      <c r="CB5" s="76"/>
      <c r="CC5" s="76"/>
      <c r="CD5" s="76"/>
      <c r="CE5" s="76"/>
      <c r="CF5" s="76"/>
      <c r="CG5" s="77"/>
      <c r="CH5" s="83" t="s">
        <v>17</v>
      </c>
      <c r="CI5" s="84"/>
      <c r="CJ5" s="84"/>
      <c r="CK5" s="84"/>
      <c r="CL5" s="84"/>
      <c r="CM5" s="75" t="s">
        <v>34</v>
      </c>
      <c r="CN5" s="76"/>
      <c r="CO5" s="76"/>
      <c r="CP5" s="77"/>
      <c r="CQ5" s="75" t="s">
        <v>35</v>
      </c>
      <c r="CR5" s="76"/>
      <c r="CS5" s="76"/>
      <c r="CT5" s="76"/>
      <c r="CU5" s="76"/>
      <c r="CV5" s="75" t="s">
        <v>36</v>
      </c>
      <c r="CW5" s="76"/>
      <c r="CX5" s="76"/>
      <c r="CY5" s="76"/>
      <c r="CZ5" s="76"/>
      <c r="DA5" s="76"/>
      <c r="DB5" s="77"/>
      <c r="DC5" s="73" t="s">
        <v>37</v>
      </c>
      <c r="DD5" s="73"/>
      <c r="DE5" s="83" t="s">
        <v>38</v>
      </c>
      <c r="DF5" s="84"/>
      <c r="DG5" s="84"/>
      <c r="DH5" s="84"/>
      <c r="DI5" s="84"/>
      <c r="DJ5" s="84"/>
      <c r="DK5" s="85"/>
    </row>
    <row r="6" spans="1:115" ht="204" customHeight="1">
      <c r="A6" s="80"/>
      <c r="B6" s="71" t="s">
        <v>25</v>
      </c>
      <c r="C6" s="74" t="s">
        <v>26</v>
      </c>
      <c r="D6" s="74" t="s">
        <v>12</v>
      </c>
      <c r="E6" s="74" t="s">
        <v>28</v>
      </c>
      <c r="F6" s="74"/>
      <c r="G6" s="71" t="s">
        <v>25</v>
      </c>
      <c r="H6" s="74" t="s">
        <v>26</v>
      </c>
      <c r="I6" s="74" t="s">
        <v>12</v>
      </c>
      <c r="J6" s="74" t="s">
        <v>28</v>
      </c>
      <c r="K6" s="74"/>
      <c r="L6" s="79" t="s">
        <v>30</v>
      </c>
      <c r="M6" s="79"/>
      <c r="N6" s="81" t="s">
        <v>26</v>
      </c>
      <c r="O6" s="74" t="s">
        <v>12</v>
      </c>
      <c r="P6" s="74" t="s">
        <v>28</v>
      </c>
      <c r="Q6" s="74"/>
      <c r="R6" s="71" t="s">
        <v>25</v>
      </c>
      <c r="S6" s="81" t="s">
        <v>26</v>
      </c>
      <c r="T6" s="74" t="s">
        <v>12</v>
      </c>
      <c r="U6" s="74" t="s">
        <v>28</v>
      </c>
      <c r="V6" s="74"/>
      <c r="W6" s="71" t="s">
        <v>25</v>
      </c>
      <c r="X6" s="74" t="s">
        <v>26</v>
      </c>
      <c r="Y6" s="74" t="s">
        <v>12</v>
      </c>
      <c r="Z6" s="74" t="s">
        <v>28</v>
      </c>
      <c r="AA6" s="74"/>
      <c r="AB6" s="79" t="s">
        <v>30</v>
      </c>
      <c r="AC6" s="79"/>
      <c r="AD6" s="71" t="s">
        <v>25</v>
      </c>
      <c r="AE6" s="74" t="s">
        <v>26</v>
      </c>
      <c r="AF6" s="74" t="s">
        <v>12</v>
      </c>
      <c r="AG6" s="74" t="s">
        <v>28</v>
      </c>
      <c r="AH6" s="74"/>
      <c r="AI6" s="79" t="s">
        <v>30</v>
      </c>
      <c r="AJ6" s="79"/>
      <c r="AK6" s="71" t="s">
        <v>25</v>
      </c>
      <c r="AL6" s="74" t="s">
        <v>26</v>
      </c>
      <c r="AM6" s="74" t="s">
        <v>12</v>
      </c>
      <c r="AN6" s="74" t="s">
        <v>28</v>
      </c>
      <c r="AO6" s="74"/>
      <c r="AP6" s="79" t="s">
        <v>30</v>
      </c>
      <c r="AQ6" s="79"/>
      <c r="AR6" s="87" t="s">
        <v>25</v>
      </c>
      <c r="AS6" s="87" t="s">
        <v>26</v>
      </c>
      <c r="AT6" s="87" t="s">
        <v>12</v>
      </c>
      <c r="AU6" s="79" t="s">
        <v>28</v>
      </c>
      <c r="AV6" s="79"/>
      <c r="AW6" s="79" t="s">
        <v>30</v>
      </c>
      <c r="AX6" s="79"/>
      <c r="AY6" s="71" t="s">
        <v>25</v>
      </c>
      <c r="AZ6" s="74" t="s">
        <v>26</v>
      </c>
      <c r="BA6" s="74" t="s">
        <v>12</v>
      </c>
      <c r="BB6" s="74" t="s">
        <v>28</v>
      </c>
      <c r="BC6" s="74"/>
      <c r="BD6" s="74" t="s">
        <v>26</v>
      </c>
      <c r="BE6" s="74" t="s">
        <v>12</v>
      </c>
      <c r="BF6" s="74" t="s">
        <v>28</v>
      </c>
      <c r="BG6" s="74"/>
      <c r="BH6" s="71" t="s">
        <v>25</v>
      </c>
      <c r="BI6" s="81" t="s">
        <v>26</v>
      </c>
      <c r="BJ6" s="74" t="s">
        <v>12</v>
      </c>
      <c r="BK6" s="74" t="s">
        <v>28</v>
      </c>
      <c r="BL6" s="74"/>
      <c r="BM6" s="71" t="s">
        <v>25</v>
      </c>
      <c r="BN6" s="74" t="s">
        <v>26</v>
      </c>
      <c r="BO6" s="74" t="s">
        <v>12</v>
      </c>
      <c r="BP6" s="74" t="s">
        <v>28</v>
      </c>
      <c r="BQ6" s="74"/>
      <c r="BR6" s="79" t="s">
        <v>30</v>
      </c>
      <c r="BS6" s="79"/>
      <c r="BT6" s="71" t="s">
        <v>25</v>
      </c>
      <c r="BU6" s="74" t="s">
        <v>26</v>
      </c>
      <c r="BV6" s="74" t="s">
        <v>12</v>
      </c>
      <c r="BW6" s="74" t="s">
        <v>28</v>
      </c>
      <c r="BX6" s="74"/>
      <c r="BY6" s="79" t="s">
        <v>30</v>
      </c>
      <c r="BZ6" s="79"/>
      <c r="CA6" s="87" t="s">
        <v>25</v>
      </c>
      <c r="CB6" s="87" t="s">
        <v>26</v>
      </c>
      <c r="CC6" s="87" t="s">
        <v>12</v>
      </c>
      <c r="CD6" s="79" t="s">
        <v>28</v>
      </c>
      <c r="CE6" s="79"/>
      <c r="CF6" s="79" t="s">
        <v>30</v>
      </c>
      <c r="CG6" s="79"/>
      <c r="CH6" s="71" t="s">
        <v>25</v>
      </c>
      <c r="CI6" s="74" t="s">
        <v>26</v>
      </c>
      <c r="CJ6" s="74" t="s">
        <v>12</v>
      </c>
      <c r="CK6" s="74" t="s">
        <v>28</v>
      </c>
      <c r="CL6" s="74"/>
      <c r="CM6" s="74" t="s">
        <v>26</v>
      </c>
      <c r="CN6" s="74" t="s">
        <v>12</v>
      </c>
      <c r="CO6" s="74" t="s">
        <v>28</v>
      </c>
      <c r="CP6" s="74"/>
      <c r="CQ6" s="71" t="s">
        <v>25</v>
      </c>
      <c r="CR6" s="81" t="s">
        <v>26</v>
      </c>
      <c r="CS6" s="74" t="s">
        <v>12</v>
      </c>
      <c r="CT6" s="74" t="s">
        <v>28</v>
      </c>
      <c r="CU6" s="74"/>
      <c r="CV6" s="71" t="s">
        <v>25</v>
      </c>
      <c r="CW6" s="74" t="s">
        <v>26</v>
      </c>
      <c r="CX6" s="74" t="s">
        <v>12</v>
      </c>
      <c r="CY6" s="74" t="s">
        <v>28</v>
      </c>
      <c r="CZ6" s="74"/>
      <c r="DA6" s="79" t="s">
        <v>30</v>
      </c>
      <c r="DB6" s="79"/>
      <c r="DC6" s="74" t="s">
        <v>19</v>
      </c>
      <c r="DD6" s="74" t="s">
        <v>8</v>
      </c>
      <c r="DE6" s="71" t="s">
        <v>25</v>
      </c>
      <c r="DF6" s="74" t="s">
        <v>26</v>
      </c>
      <c r="DG6" s="74" t="s">
        <v>12</v>
      </c>
      <c r="DH6" s="74" t="s">
        <v>28</v>
      </c>
      <c r="DI6" s="74"/>
      <c r="DJ6" s="79" t="s">
        <v>30</v>
      </c>
      <c r="DK6" s="79"/>
    </row>
    <row r="7" spans="1:115" s="10" customFormat="1" ht="113.25" customHeight="1">
      <c r="A7" s="80"/>
      <c r="B7" s="72"/>
      <c r="C7" s="74"/>
      <c r="D7" s="74"/>
      <c r="E7" s="7" t="s">
        <v>27</v>
      </c>
      <c r="F7" s="7" t="s">
        <v>3</v>
      </c>
      <c r="G7" s="72"/>
      <c r="H7" s="74"/>
      <c r="I7" s="74"/>
      <c r="J7" s="7" t="s">
        <v>27</v>
      </c>
      <c r="K7" s="7" t="s">
        <v>3</v>
      </c>
      <c r="L7" s="7" t="s">
        <v>19</v>
      </c>
      <c r="M7" s="7" t="s">
        <v>8</v>
      </c>
      <c r="N7" s="82"/>
      <c r="O7" s="74"/>
      <c r="P7" s="7" t="s">
        <v>27</v>
      </c>
      <c r="Q7" s="7" t="s">
        <v>3</v>
      </c>
      <c r="R7" s="72"/>
      <c r="S7" s="82"/>
      <c r="T7" s="74"/>
      <c r="U7" s="7" t="s">
        <v>27</v>
      </c>
      <c r="V7" s="7" t="s">
        <v>3</v>
      </c>
      <c r="W7" s="72"/>
      <c r="X7" s="74"/>
      <c r="Y7" s="74"/>
      <c r="Z7" s="7" t="s">
        <v>27</v>
      </c>
      <c r="AA7" s="7" t="s">
        <v>3</v>
      </c>
      <c r="AB7" s="7" t="s">
        <v>7</v>
      </c>
      <c r="AC7" s="7" t="s">
        <v>8</v>
      </c>
      <c r="AD7" s="72"/>
      <c r="AE7" s="74"/>
      <c r="AF7" s="74"/>
      <c r="AG7" s="7" t="s">
        <v>27</v>
      </c>
      <c r="AH7" s="7" t="s">
        <v>3</v>
      </c>
      <c r="AI7" s="7" t="s">
        <v>19</v>
      </c>
      <c r="AJ7" s="7" t="s">
        <v>8</v>
      </c>
      <c r="AK7" s="72"/>
      <c r="AL7" s="74"/>
      <c r="AM7" s="74"/>
      <c r="AN7" s="7" t="s">
        <v>27</v>
      </c>
      <c r="AO7" s="7" t="s">
        <v>3</v>
      </c>
      <c r="AP7" s="7" t="s">
        <v>19</v>
      </c>
      <c r="AQ7" s="7" t="s">
        <v>8</v>
      </c>
      <c r="AR7" s="88"/>
      <c r="AS7" s="88"/>
      <c r="AT7" s="88"/>
      <c r="AU7" s="36" t="s">
        <v>27</v>
      </c>
      <c r="AV7" s="36" t="s">
        <v>3</v>
      </c>
      <c r="AW7" s="36" t="s">
        <v>19</v>
      </c>
      <c r="AX7" s="36" t="s">
        <v>8</v>
      </c>
      <c r="AY7" s="72"/>
      <c r="AZ7" s="74"/>
      <c r="BA7" s="74"/>
      <c r="BB7" s="7" t="s">
        <v>27</v>
      </c>
      <c r="BC7" s="7" t="s">
        <v>3</v>
      </c>
      <c r="BD7" s="74"/>
      <c r="BE7" s="74"/>
      <c r="BF7" s="7" t="s">
        <v>1</v>
      </c>
      <c r="BG7" s="7" t="s">
        <v>3</v>
      </c>
      <c r="BH7" s="72"/>
      <c r="BI7" s="82"/>
      <c r="BJ7" s="74"/>
      <c r="BK7" s="7" t="s">
        <v>27</v>
      </c>
      <c r="BL7" s="7" t="s">
        <v>3</v>
      </c>
      <c r="BM7" s="72"/>
      <c r="BN7" s="74"/>
      <c r="BO7" s="74"/>
      <c r="BP7" s="7" t="s">
        <v>27</v>
      </c>
      <c r="BQ7" s="7" t="s">
        <v>3</v>
      </c>
      <c r="BR7" s="7" t="s">
        <v>19</v>
      </c>
      <c r="BS7" s="7" t="s">
        <v>8</v>
      </c>
      <c r="BT7" s="72"/>
      <c r="BU7" s="74"/>
      <c r="BV7" s="74"/>
      <c r="BW7" s="7" t="s">
        <v>27</v>
      </c>
      <c r="BX7" s="7" t="s">
        <v>3</v>
      </c>
      <c r="BY7" s="7" t="s">
        <v>19</v>
      </c>
      <c r="BZ7" s="7" t="s">
        <v>8</v>
      </c>
      <c r="CA7" s="88"/>
      <c r="CB7" s="88"/>
      <c r="CC7" s="88"/>
      <c r="CD7" s="36" t="s">
        <v>27</v>
      </c>
      <c r="CE7" s="36" t="s">
        <v>3</v>
      </c>
      <c r="CF7" s="36" t="s">
        <v>19</v>
      </c>
      <c r="CG7" s="36" t="s">
        <v>8</v>
      </c>
      <c r="CH7" s="72"/>
      <c r="CI7" s="74"/>
      <c r="CJ7" s="74"/>
      <c r="CK7" s="7" t="s">
        <v>27</v>
      </c>
      <c r="CL7" s="7" t="s">
        <v>3</v>
      </c>
      <c r="CM7" s="74"/>
      <c r="CN7" s="74"/>
      <c r="CO7" s="7" t="s">
        <v>27</v>
      </c>
      <c r="CP7" s="7" t="s">
        <v>3</v>
      </c>
      <c r="CQ7" s="72"/>
      <c r="CR7" s="82"/>
      <c r="CS7" s="74"/>
      <c r="CT7" s="7" t="s">
        <v>27</v>
      </c>
      <c r="CU7" s="7" t="s">
        <v>3</v>
      </c>
      <c r="CV7" s="72"/>
      <c r="CW7" s="74"/>
      <c r="CX7" s="74"/>
      <c r="CY7" s="7" t="s">
        <v>27</v>
      </c>
      <c r="CZ7" s="7" t="s">
        <v>3</v>
      </c>
      <c r="DA7" s="7" t="s">
        <v>19</v>
      </c>
      <c r="DB7" s="7" t="s">
        <v>8</v>
      </c>
      <c r="DC7" s="74"/>
      <c r="DD7" s="74"/>
      <c r="DE7" s="72"/>
      <c r="DF7" s="74"/>
      <c r="DG7" s="74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49</v>
      </c>
      <c r="B9" s="43">
        <f>SUM('Приложение 2'!B20+'Приложение 3'!B23+'Приложение 4'!B11)</f>
        <v>791.31</v>
      </c>
      <c r="C9" s="43">
        <f>SUM('Приложение 2'!C20+'Приложение 3'!C23+'Приложение 4'!C11)</f>
        <v>653.47</v>
      </c>
      <c r="D9" s="44">
        <f>SUM('Приложение 2'!D20+'Приложение 3'!D23+'Приложение 4'!D11)</f>
        <v>644.3000000000001</v>
      </c>
      <c r="E9" s="45">
        <f>SUM('Приложение 2'!E20*'Приложение 2'!C20+'Приложение 3'!E23*'Приложение 3'!C23+'Приложение 4'!E11*'Приложение 4'!C11)/C9</f>
        <v>17387.96846067914</v>
      </c>
      <c r="F9" s="45">
        <f>SUM('Приложение 2'!F20*'Приложение 2'!D20+'Приложение 3'!F23*'Приложение 3'!D23+'Приложение 4'!F11*'Приложение 4'!D11)/D9</f>
        <v>17635.442728542603</v>
      </c>
      <c r="G9" s="43">
        <f>SUM('Приложение 2'!B20)</f>
        <v>518.7099999999999</v>
      </c>
      <c r="H9" s="43">
        <f>SUM('Приложение 2'!C20)</f>
        <v>426.67</v>
      </c>
      <c r="I9" s="45">
        <f>SUM('Приложение 2'!D20)</f>
        <v>416.09999999999997</v>
      </c>
      <c r="J9" s="45">
        <f>SUM('Приложение 2'!E20)</f>
        <v>18610.708017906112</v>
      </c>
      <c r="K9" s="45">
        <f>SUM('Приложение 2'!F20)</f>
        <v>19083.46741167989</v>
      </c>
      <c r="L9" s="45">
        <f>SUM('Приложение 2'!G20)</f>
        <v>390.8</v>
      </c>
      <c r="M9" s="45">
        <f>SUM('Приложение 2'!H20)</f>
        <v>25555.89882292733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34133.89090909091</v>
      </c>
      <c r="Q9" s="45">
        <f>SUM('Приложение 2'!L20)</f>
        <v>44407.04545454546</v>
      </c>
      <c r="R9" s="46">
        <f>SUM('Приложение 2'!O20)</f>
        <v>16.75</v>
      </c>
      <c r="S9" s="46">
        <f>SUM('Приложение 2'!P20)</f>
        <v>13.1</v>
      </c>
      <c r="T9" s="47">
        <f>SUM('Приложение 2'!Q20)</f>
        <v>14</v>
      </c>
      <c r="U9" s="47">
        <f>SUM('Приложение 2'!R20)</f>
        <v>32455.330534351146</v>
      </c>
      <c r="V9" s="47">
        <f>SUM('Приложение 2'!S20)</f>
        <v>46259.69285714285</v>
      </c>
      <c r="W9" s="43">
        <f>SUM('Приложение 2'!V20)</f>
        <v>262.26</v>
      </c>
      <c r="X9" s="43">
        <f>SUM('Приложение 2'!W20)</f>
        <v>220.35999999999999</v>
      </c>
      <c r="Y9" s="45">
        <f>SUM('Приложение 2'!X20)</f>
        <v>199.29999999999998</v>
      </c>
      <c r="Z9" s="45">
        <f>SUM('Приложение 2'!Y20)</f>
        <v>22819.531040116173</v>
      </c>
      <c r="AA9" s="45">
        <f>SUM('Приложение 2'!Z20)</f>
        <v>25230.867335674862</v>
      </c>
      <c r="AB9" s="45">
        <f>SUM('Приложение 2'!AA20)</f>
        <v>184.49999999999997</v>
      </c>
      <c r="AC9" s="45">
        <f>SUM('Приложение 2'!AB20)</f>
        <v>36901.745365853654</v>
      </c>
      <c r="AD9" s="43">
        <f>SUM('Приложение 2'!AC20)</f>
        <v>233.33999999999997</v>
      </c>
      <c r="AE9" s="43">
        <f>SUM('Приложение 2'!AD20)</f>
        <v>200.96</v>
      </c>
      <c r="AF9" s="45">
        <f>SUM('Приложение 2'!AE20)</f>
        <v>176.2</v>
      </c>
      <c r="AG9" s="45">
        <f>SUM('Приложение 2'!AF20)</f>
        <v>22588.006319665605</v>
      </c>
      <c r="AH9" s="45">
        <f>SUM('Приложение 2'!AG20)</f>
        <v>25762.121169125996</v>
      </c>
      <c r="AI9" s="45">
        <f>SUM('Приложение 2'!AH20)</f>
        <v>164.1</v>
      </c>
      <c r="AJ9" s="45">
        <f>SUM('Приложение 2'!AI20)</f>
        <v>37065.33010359537</v>
      </c>
      <c r="AK9" s="43">
        <f>SUM('Приложение 2'!AJ20)</f>
        <v>4.17</v>
      </c>
      <c r="AL9" s="43">
        <f>SUM('Приложение 2'!AK20)</f>
        <v>1</v>
      </c>
      <c r="AM9" s="45">
        <f>SUM('Приложение 2'!AL20)</f>
        <v>1</v>
      </c>
      <c r="AN9" s="45">
        <f>SUM('Приложение 2'!AM20)</f>
        <v>16697.3</v>
      </c>
      <c r="AO9" s="45">
        <f>SUM('Приложение 2'!AN20)</f>
        <v>16697.3</v>
      </c>
      <c r="AP9" s="45">
        <f>SUM('Приложение 2'!AO20)</f>
        <v>1</v>
      </c>
      <c r="AQ9" s="45">
        <f>SUM('Приложение 2'!AP20)</f>
        <v>19281.7</v>
      </c>
      <c r="AR9" s="43">
        <f>SUM('Приложение 2'!AQ20)</f>
        <v>16.05</v>
      </c>
      <c r="AS9" s="43">
        <f>SUM('Приложение 2'!AR20)</f>
        <v>14.85</v>
      </c>
      <c r="AT9" s="43">
        <f>SUM('Приложение 2'!AS20)</f>
        <v>14.299999999999999</v>
      </c>
      <c r="AU9" s="43">
        <f>SUM('Приложение 2'!AT20)</f>
        <v>9522.590572390574</v>
      </c>
      <c r="AV9" s="43">
        <f>SUM('Приложение 2'!AU20)</f>
        <v>9888.844055944059</v>
      </c>
      <c r="AW9" s="43">
        <f>SUM('Приложение 2'!AV20)</f>
        <v>13.899999999999999</v>
      </c>
      <c r="AX9" s="43">
        <f>SUM('Приложение 2'!AW20)</f>
        <v>10859.74892086331</v>
      </c>
      <c r="AY9" s="43">
        <f>SUM('Приложение 3'!B23)</f>
        <v>193.80000000000004</v>
      </c>
      <c r="AZ9" s="43">
        <f>SUM('Приложение 3'!C23)</f>
        <v>167.55</v>
      </c>
      <c r="BA9" s="45">
        <f>SUM('Приложение 3'!D23)</f>
        <v>175.10000000000005</v>
      </c>
      <c r="BB9" s="45">
        <f>SUM('Приложение 3'!E23)</f>
        <v>15031.24655326768</v>
      </c>
      <c r="BC9" s="45">
        <f>SUM('Приложение 3'!F23)</f>
        <v>14383.125985151337</v>
      </c>
      <c r="BD9" s="43">
        <f>SUM('Приложение 3'!G23)</f>
        <v>5</v>
      </c>
      <c r="BE9" s="45">
        <f>SUM('Приложение 3'!H23)</f>
        <v>5</v>
      </c>
      <c r="BF9" s="45">
        <f>SUM('Приложение 3'!I23)</f>
        <v>27950.7</v>
      </c>
      <c r="BG9" s="45">
        <f>SUM('Приложение 3'!J23)</f>
        <v>27950.7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95.74999999999999</v>
      </c>
      <c r="BN9" s="43">
        <f>SUM('Приложение 3'!U23)</f>
        <v>84.04999999999998</v>
      </c>
      <c r="BO9" s="45">
        <f>SUM('Приложение 3'!V23)</f>
        <v>90.2</v>
      </c>
      <c r="BP9" s="45">
        <f>SUM('Приложение 3'!W23)</f>
        <v>19638.204283164785</v>
      </c>
      <c r="BQ9" s="45">
        <f>SUM('Приложение 3'!X23)</f>
        <v>18299.235809312635</v>
      </c>
      <c r="BR9" s="45">
        <f>SUM('Приложение 3'!Y23)</f>
        <v>84</v>
      </c>
      <c r="BS9" s="45">
        <f>SUM('Приложение 3'!Z23)</f>
        <v>23242.90714285714</v>
      </c>
      <c r="BT9" s="43">
        <f>SUM('Приложение 3'!AA23)</f>
        <v>69.99999999999999</v>
      </c>
      <c r="BU9" s="43">
        <f>SUM('Приложение 3'!AB23)</f>
        <v>64.15</v>
      </c>
      <c r="BV9" s="45">
        <f>SUM('Приложение 3'!AC23)</f>
        <v>66.8</v>
      </c>
      <c r="BW9" s="45">
        <f>SUM('Приложение 3'!AD23)</f>
        <v>18908.725019485573</v>
      </c>
      <c r="BX9" s="45">
        <f>SUM('Приложение 3'!AE23)</f>
        <v>18158.60344311377</v>
      </c>
      <c r="BY9" s="45">
        <f>SUM('Приложение 3'!AF23)</f>
        <v>63.19999999999999</v>
      </c>
      <c r="BZ9" s="45">
        <f>SUM('Приложение 3'!AG23)</f>
        <v>22809.087658227854</v>
      </c>
      <c r="CA9" s="43">
        <f>SUM('Приложение 3'!AH23)</f>
        <v>33.15</v>
      </c>
      <c r="CB9" s="43">
        <f>SUM('Приложение 3'!AI23)</f>
        <v>30</v>
      </c>
      <c r="CC9" s="45">
        <f>SUM('Приложение 3'!AJ23)</f>
        <v>29.999999999999996</v>
      </c>
      <c r="CD9" s="45">
        <f>SUM('Приложение 3'!AK23)</f>
        <v>9326.202666666668</v>
      </c>
      <c r="CE9" s="45">
        <f>SUM('Приложение 3'!AL23)</f>
        <v>9326.202666666668</v>
      </c>
      <c r="CF9" s="45">
        <f>SUM('Приложение 3'!AM23)</f>
        <v>29.4</v>
      </c>
      <c r="CG9" s="45">
        <f>SUM('Приложение 3'!AN23)</f>
        <v>9860.012244897962</v>
      </c>
      <c r="CH9" s="43">
        <f>SUM('Приложение 4'!B11)</f>
        <v>78.8</v>
      </c>
      <c r="CI9" s="43">
        <f>SUM('Приложение 4'!C11)</f>
        <v>59.25</v>
      </c>
      <c r="CJ9" s="45">
        <f>SUM('Приложение 4'!D11)</f>
        <v>53.099999999999994</v>
      </c>
      <c r="CK9" s="45">
        <f>SUM('Приложение 4'!E11)</f>
        <v>15247.250632911391</v>
      </c>
      <c r="CL9" s="45">
        <f>SUM('Приложение 4'!F11)</f>
        <v>17013.17514124294</v>
      </c>
      <c r="CM9" s="43">
        <f>SUM('Приложение 4'!G11)</f>
        <v>2</v>
      </c>
      <c r="CN9" s="45">
        <f>SUM('Приложение 4'!H11)</f>
        <v>2</v>
      </c>
      <c r="CO9" s="45">
        <f>SUM('Приложение 4'!I11)</f>
        <v>39066.7</v>
      </c>
      <c r="CP9" s="45">
        <f>SUM('Приложение 4'!J11)</f>
        <v>39066.7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27905.9</v>
      </c>
      <c r="CU9" s="45">
        <f>SUM('Приложение 4'!O11)</f>
        <v>27905.9</v>
      </c>
      <c r="CV9" s="43">
        <f>SUM('Приложение 4'!P11)</f>
        <v>35.8</v>
      </c>
      <c r="CW9" s="43">
        <f>SUM('Приложение 4'!Q11)</f>
        <v>29.62</v>
      </c>
      <c r="CX9" s="45">
        <f>SUM('Приложение 4'!R11)</f>
        <v>22.8</v>
      </c>
      <c r="CY9" s="45">
        <f>SUM('Приложение 4'!S11)</f>
        <v>16807.67521944632</v>
      </c>
      <c r="CZ9" s="45">
        <f>SUM('Приложение 4'!T11)</f>
        <v>21835.234210526312</v>
      </c>
      <c r="DA9" s="45">
        <f>SUM('Приложение 4'!U11)</f>
        <v>21.799999999999997</v>
      </c>
      <c r="DB9" s="45">
        <f>SUM('Приложение 4'!V11)</f>
        <v>28019.111009174314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1.6</v>
      </c>
      <c r="DG9" s="45">
        <f>SUM('Приложение 4'!AA11)</f>
        <v>1.6</v>
      </c>
      <c r="DH9" s="45">
        <f>SUM('Приложение 4'!AB11)</f>
        <v>9427.1</v>
      </c>
      <c r="DI9" s="45">
        <f>SUM('Приложение 4'!AC11)</f>
        <v>9427.1</v>
      </c>
      <c r="DJ9" s="45">
        <f>SUM('Приложение 4'!AD11)</f>
        <v>1.6</v>
      </c>
      <c r="DK9" s="45">
        <f>SUM('Приложение 4'!AE11)</f>
        <v>9427.1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86" t="s">
        <v>50</v>
      </c>
      <c r="D12" s="86"/>
      <c r="E12" s="86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85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AR5:AX5"/>
    <mergeCell ref="AR6:AR7"/>
    <mergeCell ref="AS6:AS7"/>
    <mergeCell ref="AT6:AT7"/>
    <mergeCell ref="AU6:AV6"/>
    <mergeCell ref="AW6:AX6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M6:AM7"/>
    <mergeCell ref="AN6:AO6"/>
    <mergeCell ref="AP6:AQ6"/>
    <mergeCell ref="CQ5:CU5"/>
    <mergeCell ref="CQ6:CQ7"/>
    <mergeCell ref="CR6:CR7"/>
    <mergeCell ref="CS6:CS7"/>
    <mergeCell ref="CT6:CU6"/>
    <mergeCell ref="BI6:BI7"/>
    <mergeCell ref="CH5:CL5"/>
    <mergeCell ref="N5:Q5"/>
    <mergeCell ref="BD5:BG5"/>
    <mergeCell ref="CM5:CP5"/>
    <mergeCell ref="R5:V5"/>
    <mergeCell ref="R6:R7"/>
    <mergeCell ref="W5:AC5"/>
    <mergeCell ref="AD6:AD7"/>
    <mergeCell ref="AD5:AJ5"/>
    <mergeCell ref="BO6:BO7"/>
    <mergeCell ref="BU6:BU7"/>
    <mergeCell ref="L6:M6"/>
    <mergeCell ref="G5:M5"/>
    <mergeCell ref="DE5:DK5"/>
    <mergeCell ref="Z6:AA6"/>
    <mergeCell ref="I6:I7"/>
    <mergeCell ref="N6:N7"/>
    <mergeCell ref="BW6:BX6"/>
    <mergeCell ref="AF6:AF7"/>
    <mergeCell ref="BP6:BQ6"/>
    <mergeCell ref="BN6:BN7"/>
    <mergeCell ref="AG6:AH6"/>
    <mergeCell ref="AZ6:AZ7"/>
    <mergeCell ref="AI6:AJ6"/>
    <mergeCell ref="AY6:AY7"/>
    <mergeCell ref="DE6:DE7"/>
    <mergeCell ref="BJ6:BJ7"/>
    <mergeCell ref="BK6:BL6"/>
    <mergeCell ref="CI6:CI7"/>
    <mergeCell ref="BA6:BA7"/>
    <mergeCell ref="BV6:BV7"/>
    <mergeCell ref="B5:F5"/>
    <mergeCell ref="B6:B7"/>
    <mergeCell ref="G6:G7"/>
    <mergeCell ref="E6:F6"/>
    <mergeCell ref="J6:K6"/>
    <mergeCell ref="DH6:DI6"/>
    <mergeCell ref="H6:H7"/>
    <mergeCell ref="Y6:Y7"/>
    <mergeCell ref="AE6:AE7"/>
    <mergeCell ref="AY5:BC5"/>
    <mergeCell ref="DJ6:DK6"/>
    <mergeCell ref="CM6:CM7"/>
    <mergeCell ref="CN6:CN7"/>
    <mergeCell ref="CW6:CW7"/>
    <mergeCell ref="CX6:CX7"/>
    <mergeCell ref="DA6:DB6"/>
    <mergeCell ref="DF6:DF7"/>
    <mergeCell ref="DG6:DG7"/>
    <mergeCell ref="X6:X7"/>
    <mergeCell ref="AB6:AC6"/>
    <mergeCell ref="P6:Q6"/>
    <mergeCell ref="S6:S7"/>
    <mergeCell ref="T6:T7"/>
    <mergeCell ref="U6:V6"/>
    <mergeCell ref="W6:W7"/>
    <mergeCell ref="BD6:BD7"/>
    <mergeCell ref="CY6:CZ6"/>
    <mergeCell ref="CH6:CH7"/>
    <mergeCell ref="BM5:BS5"/>
    <mergeCell ref="BR6:BS6"/>
    <mergeCell ref="CK6:CL6"/>
    <mergeCell ref="BH5:BL5"/>
    <mergeCell ref="BH6:BH7"/>
    <mergeCell ref="CJ6:CJ7"/>
    <mergeCell ref="BF6:BG6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M6:BM7"/>
    <mergeCell ref="DC5:DD5"/>
    <mergeCell ref="DC6:DC7"/>
    <mergeCell ref="DD6:DD7"/>
    <mergeCell ref="CV6:CV7"/>
    <mergeCell ref="BT6:BT7"/>
    <mergeCell ref="BT5:BZ5"/>
    <mergeCell ref="CV5:DB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tabSelected="1" view="pageBreakPreview" zoomScale="70" zoomScaleNormal="87" zoomScaleSheetLayoutView="70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7" sqref="A17:IV17"/>
    </sheetView>
  </sheetViews>
  <sheetFormatPr defaultColWidth="9.140625" defaultRowHeight="12.75"/>
  <cols>
    <col min="1" max="1" width="33.140625" style="1" customWidth="1"/>
    <col min="2" max="2" width="8.140625" style="1" customWidth="1"/>
    <col min="3" max="3" width="8.421875" style="1" customWidth="1"/>
    <col min="4" max="4" width="8.00390625" style="1" customWidth="1"/>
    <col min="5" max="6" width="9.710937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9.7109375" style="1" customWidth="1"/>
    <col min="12" max="12" width="10.42187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140625" style="1" customWidth="1"/>
    <col min="19" max="19" width="9.7109375" style="1" customWidth="1"/>
    <col min="20" max="20" width="7.7109375" style="1" customWidth="1"/>
    <col min="21" max="21" width="11.57421875" style="1" customWidth="1"/>
    <col min="22" max="22" width="8.7109375" style="1" customWidth="1"/>
    <col min="23" max="23" width="8.00390625" style="1" customWidth="1"/>
    <col min="24" max="24" width="8.140625" style="1" customWidth="1"/>
    <col min="25" max="25" width="9.8515625" style="1" customWidth="1"/>
    <col min="26" max="26" width="10.421875" style="1" customWidth="1"/>
    <col min="27" max="27" width="8.140625" style="1" customWidth="1"/>
    <col min="28" max="28" width="11.8515625" style="1" customWidth="1"/>
    <col min="29" max="29" width="8.8515625" style="1" customWidth="1"/>
    <col min="30" max="30" width="8.28125" style="1" customWidth="1"/>
    <col min="31" max="31" width="7.7109375" style="1" customWidth="1"/>
    <col min="32" max="32" width="10.00390625" style="1" customWidth="1"/>
    <col min="33" max="33" width="9.85156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8.00390625" style="1" customWidth="1"/>
    <col min="38" max="38" width="7.57421875" style="1" customWidth="1"/>
    <col min="39" max="39" width="10.57421875" style="1" customWidth="1"/>
    <col min="40" max="40" width="10.00390625" style="1" customWidth="1"/>
    <col min="41" max="41" width="8.140625" style="1" customWidth="1"/>
    <col min="42" max="49" width="9.7109375" style="1" customWidth="1"/>
    <col min="50" max="50" width="8.140625" style="1" customWidth="1"/>
    <col min="51" max="51" width="10.57421875" style="1" customWidth="1"/>
    <col min="52" max="58" width="7.7109375" style="1" hidden="1" customWidth="1"/>
    <col min="59" max="16384" width="9.140625" style="1" customWidth="1"/>
  </cols>
  <sheetData>
    <row r="1" spans="20:28" ht="20.25">
      <c r="T1" s="91" t="s">
        <v>22</v>
      </c>
      <c r="U1" s="91"/>
      <c r="AA1" s="91" t="s">
        <v>22</v>
      </c>
      <c r="AB1" s="91"/>
    </row>
    <row r="2" spans="3:52" ht="26.25" customHeight="1">
      <c r="C2" s="98" t="s">
        <v>63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78" t="s">
        <v>88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15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95.25" customHeight="1">
      <c r="A5" s="89" t="s">
        <v>9</v>
      </c>
      <c r="B5" s="95" t="s">
        <v>18</v>
      </c>
      <c r="C5" s="96"/>
      <c r="D5" s="96"/>
      <c r="E5" s="96"/>
      <c r="F5" s="96"/>
      <c r="G5" s="96"/>
      <c r="H5" s="97"/>
      <c r="I5" s="92" t="s">
        <v>6</v>
      </c>
      <c r="J5" s="93"/>
      <c r="K5" s="93"/>
      <c r="L5" s="93"/>
      <c r="M5" s="93"/>
      <c r="N5" s="94"/>
      <c r="O5" s="92" t="s">
        <v>39</v>
      </c>
      <c r="P5" s="93"/>
      <c r="Q5" s="93"/>
      <c r="R5" s="93"/>
      <c r="S5" s="93"/>
      <c r="T5" s="93"/>
      <c r="U5" s="94"/>
      <c r="V5" s="92" t="s">
        <v>40</v>
      </c>
      <c r="W5" s="93"/>
      <c r="X5" s="93"/>
      <c r="Y5" s="93"/>
      <c r="Z5" s="93"/>
      <c r="AA5" s="93"/>
      <c r="AB5" s="94"/>
      <c r="AC5" s="92" t="s">
        <v>41</v>
      </c>
      <c r="AD5" s="93"/>
      <c r="AE5" s="93"/>
      <c r="AF5" s="93"/>
      <c r="AG5" s="93"/>
      <c r="AH5" s="93"/>
      <c r="AI5" s="94"/>
      <c r="AJ5" s="92" t="s">
        <v>80</v>
      </c>
      <c r="AK5" s="93"/>
      <c r="AL5" s="93"/>
      <c r="AM5" s="93"/>
      <c r="AN5" s="93"/>
      <c r="AO5" s="93"/>
      <c r="AP5" s="94"/>
      <c r="AQ5" s="92" t="s">
        <v>82</v>
      </c>
      <c r="AR5" s="93"/>
      <c r="AS5" s="93"/>
      <c r="AT5" s="93"/>
      <c r="AU5" s="93"/>
      <c r="AV5" s="93"/>
      <c r="AW5" s="94"/>
      <c r="AX5" s="90" t="s">
        <v>75</v>
      </c>
      <c r="AY5" s="90"/>
      <c r="AZ5" s="92" t="s">
        <v>43</v>
      </c>
      <c r="BA5" s="93"/>
      <c r="BB5" s="93"/>
      <c r="BC5" s="93"/>
      <c r="BD5" s="93"/>
      <c r="BE5" s="93"/>
      <c r="BF5" s="94"/>
    </row>
    <row r="6" spans="1:58" ht="191.25" customHeight="1">
      <c r="A6" s="89"/>
      <c r="B6" s="90" t="s">
        <v>25</v>
      </c>
      <c r="C6" s="90" t="s">
        <v>26</v>
      </c>
      <c r="D6" s="90" t="s">
        <v>12</v>
      </c>
      <c r="E6" s="90" t="s">
        <v>28</v>
      </c>
      <c r="F6" s="90"/>
      <c r="G6" s="90" t="s">
        <v>74</v>
      </c>
      <c r="H6" s="90"/>
      <c r="I6" s="90" t="s">
        <v>26</v>
      </c>
      <c r="J6" s="90" t="s">
        <v>12</v>
      </c>
      <c r="K6" s="90" t="s">
        <v>28</v>
      </c>
      <c r="L6" s="90"/>
      <c r="M6" s="90" t="s">
        <v>74</v>
      </c>
      <c r="N6" s="90"/>
      <c r="O6" s="90" t="s">
        <v>25</v>
      </c>
      <c r="P6" s="90" t="s">
        <v>26</v>
      </c>
      <c r="Q6" s="90" t="s">
        <v>12</v>
      </c>
      <c r="R6" s="90" t="s">
        <v>28</v>
      </c>
      <c r="S6" s="90"/>
      <c r="T6" s="90" t="s">
        <v>74</v>
      </c>
      <c r="U6" s="90"/>
      <c r="V6" s="90" t="s">
        <v>25</v>
      </c>
      <c r="W6" s="90" t="s">
        <v>26</v>
      </c>
      <c r="X6" s="90" t="s">
        <v>12</v>
      </c>
      <c r="Y6" s="90" t="s">
        <v>28</v>
      </c>
      <c r="Z6" s="90"/>
      <c r="AA6" s="90" t="s">
        <v>74</v>
      </c>
      <c r="AB6" s="90"/>
      <c r="AC6" s="90" t="s">
        <v>25</v>
      </c>
      <c r="AD6" s="90" t="s">
        <v>26</v>
      </c>
      <c r="AE6" s="90" t="s">
        <v>12</v>
      </c>
      <c r="AF6" s="90" t="s">
        <v>28</v>
      </c>
      <c r="AG6" s="90"/>
      <c r="AH6" s="90" t="s">
        <v>74</v>
      </c>
      <c r="AI6" s="90"/>
      <c r="AJ6" s="99" t="s">
        <v>25</v>
      </c>
      <c r="AK6" s="90" t="s">
        <v>26</v>
      </c>
      <c r="AL6" s="90" t="s">
        <v>12</v>
      </c>
      <c r="AM6" s="90" t="s">
        <v>28</v>
      </c>
      <c r="AN6" s="90"/>
      <c r="AO6" s="90" t="s">
        <v>30</v>
      </c>
      <c r="AP6" s="90"/>
      <c r="AQ6" s="101" t="s">
        <v>25</v>
      </c>
      <c r="AR6" s="101" t="s">
        <v>26</v>
      </c>
      <c r="AS6" s="101" t="s">
        <v>12</v>
      </c>
      <c r="AT6" s="92" t="s">
        <v>28</v>
      </c>
      <c r="AU6" s="94"/>
      <c r="AV6" s="92" t="s">
        <v>30</v>
      </c>
      <c r="AW6" s="94"/>
      <c r="AX6" s="79" t="s">
        <v>7</v>
      </c>
      <c r="AY6" s="79" t="s">
        <v>8</v>
      </c>
      <c r="AZ6" s="90" t="s">
        <v>25</v>
      </c>
      <c r="BA6" s="90" t="s">
        <v>26</v>
      </c>
      <c r="BB6" s="90" t="s">
        <v>12</v>
      </c>
      <c r="BC6" s="90" t="s">
        <v>28</v>
      </c>
      <c r="BD6" s="90"/>
      <c r="BE6" s="92" t="s">
        <v>74</v>
      </c>
      <c r="BF6" s="94"/>
    </row>
    <row r="7" spans="1:58" s="10" customFormat="1" ht="63.75" customHeight="1">
      <c r="A7" s="89"/>
      <c r="B7" s="90"/>
      <c r="C7" s="90"/>
      <c r="D7" s="90"/>
      <c r="E7" s="8" t="s">
        <v>27</v>
      </c>
      <c r="F7" s="8" t="s">
        <v>3</v>
      </c>
      <c r="G7" s="8" t="s">
        <v>19</v>
      </c>
      <c r="H7" s="8" t="s">
        <v>8</v>
      </c>
      <c r="I7" s="90"/>
      <c r="J7" s="90"/>
      <c r="K7" s="8" t="s">
        <v>27</v>
      </c>
      <c r="L7" s="8" t="s">
        <v>3</v>
      </c>
      <c r="M7" s="8" t="s">
        <v>2</v>
      </c>
      <c r="N7" s="8" t="s">
        <v>11</v>
      </c>
      <c r="O7" s="90"/>
      <c r="P7" s="90"/>
      <c r="Q7" s="90"/>
      <c r="R7" s="8" t="s">
        <v>27</v>
      </c>
      <c r="S7" s="8" t="s">
        <v>3</v>
      </c>
      <c r="T7" s="8" t="s">
        <v>19</v>
      </c>
      <c r="U7" s="8" t="s">
        <v>8</v>
      </c>
      <c r="V7" s="90"/>
      <c r="W7" s="90"/>
      <c r="X7" s="90"/>
      <c r="Y7" s="8" t="s">
        <v>27</v>
      </c>
      <c r="Z7" s="8" t="s">
        <v>3</v>
      </c>
      <c r="AA7" s="8" t="s">
        <v>2</v>
      </c>
      <c r="AB7" s="8" t="s">
        <v>11</v>
      </c>
      <c r="AC7" s="90"/>
      <c r="AD7" s="90"/>
      <c r="AE7" s="90"/>
      <c r="AF7" s="8" t="s">
        <v>27</v>
      </c>
      <c r="AG7" s="8" t="s">
        <v>3</v>
      </c>
      <c r="AH7" s="8" t="s">
        <v>2</v>
      </c>
      <c r="AI7" s="8" t="s">
        <v>10</v>
      </c>
      <c r="AJ7" s="100"/>
      <c r="AK7" s="90"/>
      <c r="AL7" s="90"/>
      <c r="AM7" s="8" t="s">
        <v>27</v>
      </c>
      <c r="AN7" s="8" t="s">
        <v>3</v>
      </c>
      <c r="AO7" s="8" t="s">
        <v>19</v>
      </c>
      <c r="AP7" s="8" t="s">
        <v>8</v>
      </c>
      <c r="AQ7" s="102"/>
      <c r="AR7" s="102"/>
      <c r="AS7" s="102"/>
      <c r="AT7" s="39" t="s">
        <v>27</v>
      </c>
      <c r="AU7" s="39" t="s">
        <v>3</v>
      </c>
      <c r="AV7" s="39" t="s">
        <v>2</v>
      </c>
      <c r="AW7" s="39" t="s">
        <v>10</v>
      </c>
      <c r="AX7" s="79"/>
      <c r="AY7" s="79"/>
      <c r="AZ7" s="90"/>
      <c r="BA7" s="90"/>
      <c r="BB7" s="90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52</v>
      </c>
      <c r="B9" s="48">
        <v>106.93</v>
      </c>
      <c r="C9" s="48">
        <v>95.1</v>
      </c>
      <c r="D9" s="49">
        <v>91.8</v>
      </c>
      <c r="E9" s="49">
        <f>SUM(D9*F9)/C9</f>
        <v>21185.721766561514</v>
      </c>
      <c r="F9" s="49">
        <v>21947.3</v>
      </c>
      <c r="G9" s="49">
        <v>84.7</v>
      </c>
      <c r="H9" s="49">
        <v>29684.4</v>
      </c>
      <c r="I9" s="48">
        <v>1</v>
      </c>
      <c r="J9" s="49">
        <v>1</v>
      </c>
      <c r="K9" s="49">
        <v>55866.7</v>
      </c>
      <c r="L9" s="49">
        <v>55866.7</v>
      </c>
      <c r="M9" s="49">
        <v>1</v>
      </c>
      <c r="N9" s="49">
        <v>55866.7</v>
      </c>
      <c r="O9" s="48">
        <v>6.25</v>
      </c>
      <c r="P9" s="48">
        <v>6.25</v>
      </c>
      <c r="Q9" s="49">
        <v>7</v>
      </c>
      <c r="R9" s="49">
        <v>38435.5</v>
      </c>
      <c r="S9" s="49">
        <v>47122.7</v>
      </c>
      <c r="T9" s="49">
        <v>6.3</v>
      </c>
      <c r="U9" s="49">
        <v>52426</v>
      </c>
      <c r="V9" s="48">
        <v>68.78</v>
      </c>
      <c r="W9" s="48">
        <v>63.72</v>
      </c>
      <c r="X9" s="49">
        <v>57.1</v>
      </c>
      <c r="Y9" s="49">
        <f>SUM(X9*Z9)/W9</f>
        <v>23321.47881355932</v>
      </c>
      <c r="Z9" s="49">
        <v>26025.3</v>
      </c>
      <c r="AA9" s="49">
        <v>53.2</v>
      </c>
      <c r="AB9" s="49">
        <v>35987.5</v>
      </c>
      <c r="AC9" s="48">
        <v>60.78</v>
      </c>
      <c r="AD9" s="48">
        <v>58.39</v>
      </c>
      <c r="AE9" s="49">
        <v>51.9</v>
      </c>
      <c r="AF9" s="49">
        <f>SUM(AE9*AG9)/AD9</f>
        <v>22604.187703373864</v>
      </c>
      <c r="AG9" s="49">
        <v>25430.8</v>
      </c>
      <c r="AH9" s="49">
        <v>47.9</v>
      </c>
      <c r="AI9" s="49">
        <v>35752.6</v>
      </c>
      <c r="AJ9" s="48">
        <v>1</v>
      </c>
      <c r="AK9" s="48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8">
        <v>0</v>
      </c>
      <c r="AR9" s="48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2</v>
      </c>
      <c r="AY9" s="49">
        <v>32723.8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53</v>
      </c>
      <c r="B10" s="48">
        <v>99.07</v>
      </c>
      <c r="C10" s="48">
        <v>81.35</v>
      </c>
      <c r="D10" s="49">
        <v>78.2</v>
      </c>
      <c r="E10" s="49">
        <f aca="true" t="shared" si="1" ref="E10:E19">SUM(D10*F10)/C10</f>
        <v>18200.749600491705</v>
      </c>
      <c r="F10" s="49">
        <v>18933.9</v>
      </c>
      <c r="G10" s="49">
        <v>73.7</v>
      </c>
      <c r="H10" s="49">
        <v>26772.3</v>
      </c>
      <c r="I10" s="48">
        <v>1</v>
      </c>
      <c r="J10" s="49">
        <v>1</v>
      </c>
      <c r="K10" s="49">
        <v>51478.1</v>
      </c>
      <c r="L10" s="49">
        <v>69788.8</v>
      </c>
      <c r="M10" s="49">
        <v>1</v>
      </c>
      <c r="N10" s="49">
        <v>80633.4</v>
      </c>
      <c r="O10" s="48">
        <v>3.25</v>
      </c>
      <c r="P10" s="48">
        <v>2.85</v>
      </c>
      <c r="Q10" s="49">
        <v>3</v>
      </c>
      <c r="R10" s="49">
        <v>27546.3</v>
      </c>
      <c r="S10" s="49">
        <v>46301.1</v>
      </c>
      <c r="T10" s="49">
        <v>2.5</v>
      </c>
      <c r="U10" s="49">
        <v>72373.4</v>
      </c>
      <c r="V10" s="48">
        <v>46.77</v>
      </c>
      <c r="W10" s="48">
        <v>36.58</v>
      </c>
      <c r="X10" s="49">
        <v>34.2</v>
      </c>
      <c r="Y10" s="49">
        <f aca="true" t="shared" si="2" ref="Y10:Y19">SUM(X10*Z10)/W10</f>
        <v>22535.911427009298</v>
      </c>
      <c r="Z10" s="49">
        <v>24104.2</v>
      </c>
      <c r="AA10" s="49">
        <v>30.9</v>
      </c>
      <c r="AB10" s="49">
        <v>38639.7</v>
      </c>
      <c r="AC10" s="48">
        <v>41.87</v>
      </c>
      <c r="AD10" s="48">
        <v>35.11</v>
      </c>
      <c r="AE10" s="49">
        <v>32</v>
      </c>
      <c r="AF10" s="49">
        <f aca="true" t="shared" si="3" ref="AF10:AF19">SUM(AE10*AG10)/AD10</f>
        <v>21671.045286243236</v>
      </c>
      <c r="AG10" s="49">
        <v>23777.2</v>
      </c>
      <c r="AH10" s="49">
        <v>29.1</v>
      </c>
      <c r="AI10" s="49">
        <v>38034.4</v>
      </c>
      <c r="AJ10" s="48">
        <v>1</v>
      </c>
      <c r="AK10" s="48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8">
        <v>2.3</v>
      </c>
      <c r="AR10" s="48">
        <v>2.3</v>
      </c>
      <c r="AS10" s="49">
        <v>2</v>
      </c>
      <c r="AT10" s="49">
        <f>SUM(AS10*AU10)/AR10</f>
        <v>7869.565217391305</v>
      </c>
      <c r="AU10" s="49">
        <v>9050</v>
      </c>
      <c r="AV10" s="49">
        <v>2</v>
      </c>
      <c r="AW10" s="49">
        <v>11641.7</v>
      </c>
      <c r="AX10" s="49">
        <v>1</v>
      </c>
      <c r="AY10" s="49">
        <v>37921.2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54</v>
      </c>
      <c r="B11" s="48">
        <v>53.13</v>
      </c>
      <c r="C11" s="48">
        <v>46.25</v>
      </c>
      <c r="D11" s="49">
        <v>42.7</v>
      </c>
      <c r="E11" s="49">
        <f t="shared" si="1"/>
        <v>15869.25881081081</v>
      </c>
      <c r="F11" s="49">
        <v>17188.6</v>
      </c>
      <c r="G11" s="49">
        <v>41.6</v>
      </c>
      <c r="H11" s="49">
        <v>21621.8</v>
      </c>
      <c r="I11" s="48">
        <v>1</v>
      </c>
      <c r="J11" s="49">
        <v>1</v>
      </c>
      <c r="K11" s="49">
        <v>39616.7</v>
      </c>
      <c r="L11" s="49">
        <v>39616.7</v>
      </c>
      <c r="M11" s="49">
        <v>1</v>
      </c>
      <c r="N11" s="49">
        <v>43083.4</v>
      </c>
      <c r="O11" s="48">
        <v>1</v>
      </c>
      <c r="P11" s="48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8">
        <v>24.23</v>
      </c>
      <c r="W11" s="48">
        <v>21</v>
      </c>
      <c r="X11" s="49">
        <v>16.3</v>
      </c>
      <c r="Y11" s="49">
        <f t="shared" si="2"/>
        <v>21696.852380952383</v>
      </c>
      <c r="Z11" s="49">
        <v>27953</v>
      </c>
      <c r="AA11" s="49">
        <v>16.2</v>
      </c>
      <c r="AB11" s="49">
        <v>37363.2</v>
      </c>
      <c r="AC11" s="48">
        <v>20.28</v>
      </c>
      <c r="AD11" s="48">
        <v>18.6</v>
      </c>
      <c r="AE11" s="49">
        <v>13.4</v>
      </c>
      <c r="AF11" s="49">
        <f t="shared" si="3"/>
        <v>22092.34946236559</v>
      </c>
      <c r="AG11" s="49">
        <v>30665.5</v>
      </c>
      <c r="AH11" s="49">
        <v>13.4</v>
      </c>
      <c r="AI11" s="49">
        <v>41314.7</v>
      </c>
      <c r="AJ11" s="48">
        <v>1.45</v>
      </c>
      <c r="AK11" s="48">
        <v>1</v>
      </c>
      <c r="AL11" s="49">
        <v>1</v>
      </c>
      <c r="AM11" s="49">
        <v>16697.3</v>
      </c>
      <c r="AN11" s="49">
        <v>16697.3</v>
      </c>
      <c r="AO11" s="49">
        <v>1</v>
      </c>
      <c r="AP11" s="49">
        <v>19281.7</v>
      </c>
      <c r="AQ11" s="48">
        <v>2.55</v>
      </c>
      <c r="AR11" s="48">
        <v>2.55</v>
      </c>
      <c r="AS11" s="49">
        <v>3</v>
      </c>
      <c r="AT11" s="49">
        <f>SUM(AS11*AU11)/AR11</f>
        <v>11019.647058823532</v>
      </c>
      <c r="AU11" s="49">
        <v>9366.7</v>
      </c>
      <c r="AV11" s="49">
        <v>2.6</v>
      </c>
      <c r="AW11" s="49">
        <v>11801.3</v>
      </c>
      <c r="AX11" s="49">
        <v>1</v>
      </c>
      <c r="AY11" s="49">
        <v>13864.6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55</v>
      </c>
      <c r="B12" s="48">
        <v>49.65</v>
      </c>
      <c r="C12" s="48">
        <v>42.45</v>
      </c>
      <c r="D12" s="49">
        <v>44.1</v>
      </c>
      <c r="E12" s="49">
        <f t="shared" si="1"/>
        <v>17055.012720848055</v>
      </c>
      <c r="F12" s="49">
        <v>16416.9</v>
      </c>
      <c r="G12" s="49">
        <v>41.1</v>
      </c>
      <c r="H12" s="49">
        <v>22160.2</v>
      </c>
      <c r="I12" s="48">
        <v>1</v>
      </c>
      <c r="J12" s="49">
        <v>1</v>
      </c>
      <c r="K12" s="49">
        <v>23350</v>
      </c>
      <c r="L12" s="49">
        <v>44383.4</v>
      </c>
      <c r="M12" s="49">
        <v>1</v>
      </c>
      <c r="N12" s="49">
        <v>46800</v>
      </c>
      <c r="O12" s="48">
        <v>1</v>
      </c>
      <c r="P12" s="48">
        <v>1</v>
      </c>
      <c r="Q12" s="49">
        <v>1</v>
      </c>
      <c r="R12" s="49">
        <v>23316.7</v>
      </c>
      <c r="S12" s="49">
        <v>41666.7</v>
      </c>
      <c r="T12" s="49">
        <v>1</v>
      </c>
      <c r="U12" s="49">
        <v>42750</v>
      </c>
      <c r="V12" s="48">
        <v>22</v>
      </c>
      <c r="W12" s="48">
        <v>17.12</v>
      </c>
      <c r="X12" s="49">
        <v>17</v>
      </c>
      <c r="Y12" s="49">
        <f t="shared" si="2"/>
        <v>23873.679906542056</v>
      </c>
      <c r="Z12" s="49">
        <v>24042.2</v>
      </c>
      <c r="AA12" s="49">
        <v>15.7</v>
      </c>
      <c r="AB12" s="49">
        <v>37603</v>
      </c>
      <c r="AC12" s="48">
        <v>20</v>
      </c>
      <c r="AD12" s="48">
        <v>15.62</v>
      </c>
      <c r="AE12" s="49">
        <v>15</v>
      </c>
      <c r="AF12" s="49">
        <f t="shared" si="3"/>
        <v>23136.011523687583</v>
      </c>
      <c r="AG12" s="49">
        <v>24092.3</v>
      </c>
      <c r="AH12" s="49">
        <v>14</v>
      </c>
      <c r="AI12" s="49">
        <v>36891.7</v>
      </c>
      <c r="AJ12" s="48">
        <v>0</v>
      </c>
      <c r="AK12" s="48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8">
        <v>3.6</v>
      </c>
      <c r="AR12" s="48">
        <v>3.6</v>
      </c>
      <c r="AS12" s="49">
        <v>3</v>
      </c>
      <c r="AT12" s="49">
        <f>SUM(AS12*AU12)/AR12</f>
        <v>8473.666666666666</v>
      </c>
      <c r="AU12" s="49">
        <v>10168.4</v>
      </c>
      <c r="AV12" s="49">
        <v>3</v>
      </c>
      <c r="AW12" s="49">
        <v>10411.2</v>
      </c>
      <c r="AX12" s="49">
        <v>1</v>
      </c>
      <c r="AY12" s="49">
        <v>24290.2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56</v>
      </c>
      <c r="B13" s="48">
        <v>37.08</v>
      </c>
      <c r="C13" s="48">
        <v>26.6</v>
      </c>
      <c r="D13" s="49">
        <v>24.5</v>
      </c>
      <c r="E13" s="49">
        <f t="shared" si="1"/>
        <v>21820.19736842105</v>
      </c>
      <c r="F13" s="49">
        <v>23690.5</v>
      </c>
      <c r="G13" s="49">
        <v>22.6</v>
      </c>
      <c r="H13" s="49">
        <v>34042.8</v>
      </c>
      <c r="I13" s="48">
        <v>1</v>
      </c>
      <c r="J13" s="49">
        <v>1</v>
      </c>
      <c r="K13" s="49">
        <v>37783.4</v>
      </c>
      <c r="L13" s="49">
        <v>50350</v>
      </c>
      <c r="M13" s="49">
        <v>1</v>
      </c>
      <c r="N13" s="49">
        <v>56216.7</v>
      </c>
      <c r="O13" s="48">
        <v>1</v>
      </c>
      <c r="P13" s="48">
        <v>1</v>
      </c>
      <c r="Q13" s="49">
        <v>1</v>
      </c>
      <c r="R13" s="49">
        <v>36650</v>
      </c>
      <c r="S13" s="49">
        <v>59923.4</v>
      </c>
      <c r="T13" s="49">
        <v>1</v>
      </c>
      <c r="U13" s="49">
        <v>72300</v>
      </c>
      <c r="V13" s="48">
        <v>21.33</v>
      </c>
      <c r="W13" s="48">
        <v>15.27</v>
      </c>
      <c r="X13" s="49">
        <v>12.8</v>
      </c>
      <c r="Y13" s="49">
        <f t="shared" si="2"/>
        <v>24158.554027504917</v>
      </c>
      <c r="Z13" s="49">
        <v>28820.4</v>
      </c>
      <c r="AA13" s="49">
        <v>11.2</v>
      </c>
      <c r="AB13" s="49">
        <v>47828.9</v>
      </c>
      <c r="AC13" s="48">
        <v>18.86</v>
      </c>
      <c r="AD13" s="48">
        <v>13.27</v>
      </c>
      <c r="AE13" s="49">
        <v>10</v>
      </c>
      <c r="AF13" s="49">
        <f t="shared" si="3"/>
        <v>22995.403165033913</v>
      </c>
      <c r="AG13" s="49">
        <v>30514.9</v>
      </c>
      <c r="AH13" s="49">
        <v>9.1</v>
      </c>
      <c r="AI13" s="49">
        <v>46974.4</v>
      </c>
      <c r="AJ13" s="48">
        <v>0.22</v>
      </c>
      <c r="AK13" s="48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8">
        <v>1</v>
      </c>
      <c r="AR13" s="48">
        <v>0.9</v>
      </c>
      <c r="AS13" s="49">
        <v>0.9</v>
      </c>
      <c r="AT13" s="49">
        <f>SUM(AS13*AU13)/AR13</f>
        <v>8851.9</v>
      </c>
      <c r="AU13" s="49">
        <v>8851.9</v>
      </c>
      <c r="AV13" s="49">
        <v>0.9</v>
      </c>
      <c r="AW13" s="49">
        <v>8851.9</v>
      </c>
      <c r="AX13" s="49">
        <v>1</v>
      </c>
      <c r="AY13" s="49">
        <v>33241.5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57</v>
      </c>
      <c r="B14" s="48">
        <v>32.42</v>
      </c>
      <c r="C14" s="48">
        <v>19.1</v>
      </c>
      <c r="D14" s="49">
        <v>20.2</v>
      </c>
      <c r="E14" s="49">
        <f t="shared" si="1"/>
        <v>21545.468062827225</v>
      </c>
      <c r="F14" s="49">
        <v>20372.2</v>
      </c>
      <c r="G14" s="49">
        <v>17.3</v>
      </c>
      <c r="H14" s="49">
        <v>29154.2</v>
      </c>
      <c r="I14" s="48">
        <v>1</v>
      </c>
      <c r="J14" s="49">
        <v>1</v>
      </c>
      <c r="K14" s="49">
        <v>31333.4</v>
      </c>
      <c r="L14" s="49">
        <v>56666.7</v>
      </c>
      <c r="M14" s="49">
        <v>1</v>
      </c>
      <c r="N14" s="49">
        <v>58216.7</v>
      </c>
      <c r="O14" s="48">
        <v>1</v>
      </c>
      <c r="P14" s="48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8">
        <v>15.17</v>
      </c>
      <c r="W14" s="48">
        <v>11.93</v>
      </c>
      <c r="X14" s="49">
        <v>12</v>
      </c>
      <c r="Y14" s="49">
        <f t="shared" si="2"/>
        <v>22531.4333612741</v>
      </c>
      <c r="Z14" s="49">
        <v>22400</v>
      </c>
      <c r="AA14" s="49">
        <v>9.9</v>
      </c>
      <c r="AB14" s="49">
        <v>35431</v>
      </c>
      <c r="AC14" s="48">
        <v>12.82</v>
      </c>
      <c r="AD14" s="48">
        <v>10.84</v>
      </c>
      <c r="AE14" s="49">
        <v>10</v>
      </c>
      <c r="AF14" s="49">
        <f t="shared" si="3"/>
        <v>22501.568265682658</v>
      </c>
      <c r="AG14" s="49">
        <v>24391.7</v>
      </c>
      <c r="AH14" s="49">
        <v>8.7</v>
      </c>
      <c r="AI14" s="49">
        <v>36902.3</v>
      </c>
      <c r="AJ14" s="48">
        <v>0</v>
      </c>
      <c r="AK14" s="48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8">
        <v>1</v>
      </c>
      <c r="AR14" s="48">
        <v>1</v>
      </c>
      <c r="AS14" s="49">
        <v>1</v>
      </c>
      <c r="AT14" s="49">
        <f>SUM(AS14*AU14)/AR14</f>
        <v>9550</v>
      </c>
      <c r="AU14" s="49">
        <v>9550</v>
      </c>
      <c r="AV14" s="49">
        <v>1</v>
      </c>
      <c r="AW14" s="49">
        <v>9550</v>
      </c>
      <c r="AX14" s="49">
        <v>1</v>
      </c>
      <c r="AY14" s="49">
        <v>18140.2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58</v>
      </c>
      <c r="B15" s="48">
        <v>33.58</v>
      </c>
      <c r="C15" s="48">
        <v>26.4</v>
      </c>
      <c r="D15" s="49">
        <v>27</v>
      </c>
      <c r="E15" s="49">
        <f t="shared" si="1"/>
        <v>17390.147727272728</v>
      </c>
      <c r="F15" s="49">
        <v>17003.7</v>
      </c>
      <c r="G15" s="49">
        <v>24.5</v>
      </c>
      <c r="H15" s="49">
        <v>21533.4</v>
      </c>
      <c r="I15" s="48">
        <v>1</v>
      </c>
      <c r="J15" s="49">
        <v>1</v>
      </c>
      <c r="K15" s="49">
        <v>36372.8</v>
      </c>
      <c r="L15" s="49">
        <v>42116.7</v>
      </c>
      <c r="M15" s="49">
        <v>1</v>
      </c>
      <c r="N15" s="49">
        <v>42116.7</v>
      </c>
      <c r="O15" s="48">
        <v>1</v>
      </c>
      <c r="P15" s="48">
        <v>1</v>
      </c>
      <c r="Q15" s="49">
        <v>1</v>
      </c>
      <c r="R15" s="49">
        <v>22952.6</v>
      </c>
      <c r="S15" s="49">
        <v>41050</v>
      </c>
      <c r="T15" s="49">
        <v>1</v>
      </c>
      <c r="U15" s="49">
        <v>41050</v>
      </c>
      <c r="V15" s="48">
        <v>19.83</v>
      </c>
      <c r="W15" s="48">
        <v>15.66</v>
      </c>
      <c r="X15" s="49">
        <v>14.7</v>
      </c>
      <c r="Y15" s="49">
        <f t="shared" si="2"/>
        <v>18672.84865900383</v>
      </c>
      <c r="Z15" s="49">
        <v>19892.3</v>
      </c>
      <c r="AA15" s="49">
        <v>13.6</v>
      </c>
      <c r="AB15" s="49">
        <v>26427.7</v>
      </c>
      <c r="AC15" s="48">
        <v>18.33</v>
      </c>
      <c r="AD15" s="48">
        <v>12.84</v>
      </c>
      <c r="AE15" s="49">
        <v>12.7</v>
      </c>
      <c r="AF15" s="49">
        <f t="shared" si="3"/>
        <v>23456.721962616823</v>
      </c>
      <c r="AG15" s="49">
        <v>23715.3</v>
      </c>
      <c r="AH15" s="49">
        <v>11.9</v>
      </c>
      <c r="AI15" s="49">
        <v>25309.6</v>
      </c>
      <c r="AJ15" s="48">
        <v>0</v>
      </c>
      <c r="AK15" s="48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8">
        <v>0</v>
      </c>
      <c r="AR15" s="48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2</v>
      </c>
      <c r="AY15" s="49">
        <v>25024.8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59</v>
      </c>
      <c r="B16" s="48">
        <v>31.94</v>
      </c>
      <c r="C16" s="48">
        <v>26.15</v>
      </c>
      <c r="D16" s="49">
        <v>25.5</v>
      </c>
      <c r="E16" s="49">
        <f t="shared" si="1"/>
        <v>19306.571701720844</v>
      </c>
      <c r="F16" s="49">
        <v>19798.7</v>
      </c>
      <c r="G16" s="49">
        <v>24.4</v>
      </c>
      <c r="H16" s="49">
        <v>25242.5</v>
      </c>
      <c r="I16" s="48">
        <v>1</v>
      </c>
      <c r="J16" s="49">
        <v>1</v>
      </c>
      <c r="K16" s="49">
        <v>26886.3</v>
      </c>
      <c r="L16" s="49">
        <v>33283.4</v>
      </c>
      <c r="M16" s="49">
        <v>1</v>
      </c>
      <c r="N16" s="49">
        <v>33283.4</v>
      </c>
      <c r="O16" s="48">
        <v>1</v>
      </c>
      <c r="P16" s="48">
        <v>1</v>
      </c>
      <c r="Q16" s="49">
        <v>1</v>
      </c>
      <c r="R16" s="49">
        <v>23516.7</v>
      </c>
      <c r="S16" s="49">
        <v>36233.4</v>
      </c>
      <c r="T16" s="49">
        <v>1</v>
      </c>
      <c r="U16" s="49">
        <v>36233.4</v>
      </c>
      <c r="V16" s="48">
        <v>15.39</v>
      </c>
      <c r="W16" s="48">
        <v>12.77</v>
      </c>
      <c r="X16" s="49">
        <v>11.2</v>
      </c>
      <c r="Y16" s="49">
        <f t="shared" si="2"/>
        <v>24221.907595927954</v>
      </c>
      <c r="Z16" s="49">
        <v>27617.3</v>
      </c>
      <c r="AA16" s="49">
        <v>10.5</v>
      </c>
      <c r="AB16" s="49">
        <v>39469.9</v>
      </c>
      <c r="AC16" s="48">
        <v>13.89</v>
      </c>
      <c r="AD16" s="48">
        <v>11.77</v>
      </c>
      <c r="AE16" s="49">
        <v>10.2</v>
      </c>
      <c r="AF16" s="49">
        <f t="shared" si="3"/>
        <v>24022.949872557343</v>
      </c>
      <c r="AG16" s="49">
        <v>27720.6</v>
      </c>
      <c r="AH16" s="49">
        <v>9.5</v>
      </c>
      <c r="AI16" s="49">
        <v>39736.9</v>
      </c>
      <c r="AJ16" s="48">
        <v>0</v>
      </c>
      <c r="AK16" s="48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8">
        <v>1.3</v>
      </c>
      <c r="AR16" s="48">
        <v>1.3</v>
      </c>
      <c r="AS16" s="49">
        <v>1.2</v>
      </c>
      <c r="AT16" s="49">
        <f>SUM(AS16*AU16)/AR16</f>
        <v>9487.199999999999</v>
      </c>
      <c r="AU16" s="49">
        <v>10277.8</v>
      </c>
      <c r="AV16" s="49">
        <v>1.2</v>
      </c>
      <c r="AW16" s="49">
        <v>10277.8</v>
      </c>
      <c r="AX16" s="49">
        <v>0</v>
      </c>
      <c r="AY16" s="4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60</v>
      </c>
      <c r="B17" s="48">
        <v>28.11</v>
      </c>
      <c r="C17" s="48">
        <v>23</v>
      </c>
      <c r="D17" s="49">
        <v>21.2</v>
      </c>
      <c r="E17" s="49">
        <f t="shared" si="1"/>
        <v>16835.93391304348</v>
      </c>
      <c r="F17" s="49">
        <v>18265.4</v>
      </c>
      <c r="G17" s="49">
        <v>21.1</v>
      </c>
      <c r="H17" s="49">
        <v>23966.1</v>
      </c>
      <c r="I17" s="48">
        <v>1</v>
      </c>
      <c r="J17" s="49">
        <v>1</v>
      </c>
      <c r="K17" s="49">
        <v>22283.4</v>
      </c>
      <c r="L17" s="49">
        <v>28250</v>
      </c>
      <c r="M17" s="49">
        <v>1</v>
      </c>
      <c r="N17" s="49">
        <v>30900</v>
      </c>
      <c r="O17" s="48">
        <v>0.5</v>
      </c>
      <c r="P17" s="48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8">
        <v>12.81</v>
      </c>
      <c r="W17" s="48">
        <v>10.95</v>
      </c>
      <c r="X17" s="49">
        <v>10</v>
      </c>
      <c r="Y17" s="49">
        <f t="shared" si="2"/>
        <v>23653.15068493151</v>
      </c>
      <c r="Z17" s="49">
        <v>25900.2</v>
      </c>
      <c r="AA17" s="49">
        <v>9.7</v>
      </c>
      <c r="AB17" s="49">
        <v>38364.3</v>
      </c>
      <c r="AC17" s="48">
        <v>12.06</v>
      </c>
      <c r="AD17" s="48">
        <v>10.45</v>
      </c>
      <c r="AE17" s="49">
        <v>9</v>
      </c>
      <c r="AF17" s="49">
        <f t="shared" si="3"/>
        <v>22411.808612440193</v>
      </c>
      <c r="AG17" s="49">
        <v>26022.6</v>
      </c>
      <c r="AH17" s="49">
        <v>8.7</v>
      </c>
      <c r="AI17" s="49">
        <v>38578.6</v>
      </c>
      <c r="AJ17" s="48">
        <v>0</v>
      </c>
      <c r="AK17" s="48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8">
        <v>2</v>
      </c>
      <c r="AR17" s="48">
        <v>1.2</v>
      </c>
      <c r="AS17" s="49">
        <v>1.2</v>
      </c>
      <c r="AT17" s="49">
        <f>SUM(AS17*AU17)/AR17</f>
        <v>10782</v>
      </c>
      <c r="AU17" s="49">
        <v>10782</v>
      </c>
      <c r="AV17" s="49">
        <v>1.2</v>
      </c>
      <c r="AW17" s="49">
        <v>11652.8</v>
      </c>
      <c r="AX17" s="49">
        <v>0</v>
      </c>
      <c r="AY17" s="4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61</v>
      </c>
      <c r="B18" s="48">
        <v>33.83</v>
      </c>
      <c r="C18" s="48">
        <v>29.92</v>
      </c>
      <c r="D18" s="49">
        <v>29</v>
      </c>
      <c r="E18" s="49">
        <f t="shared" si="1"/>
        <v>16649.79946524064</v>
      </c>
      <c r="F18" s="49">
        <v>17178</v>
      </c>
      <c r="G18" s="49">
        <v>28.5</v>
      </c>
      <c r="H18" s="49">
        <v>21044.5</v>
      </c>
      <c r="I18" s="48">
        <v>1</v>
      </c>
      <c r="J18" s="49">
        <v>1</v>
      </c>
      <c r="K18" s="49">
        <v>34085.3</v>
      </c>
      <c r="L18" s="49">
        <v>46583.4</v>
      </c>
      <c r="M18" s="49">
        <v>1</v>
      </c>
      <c r="N18" s="49">
        <v>46583.4</v>
      </c>
      <c r="O18" s="48">
        <v>0.5</v>
      </c>
      <c r="P18" s="48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8">
        <v>13.78</v>
      </c>
      <c r="W18" s="48">
        <v>13.42</v>
      </c>
      <c r="X18" s="49">
        <v>12</v>
      </c>
      <c r="Y18" s="49">
        <f t="shared" si="2"/>
        <v>23082.473919523105</v>
      </c>
      <c r="Z18" s="49">
        <v>25813.9</v>
      </c>
      <c r="AA18" s="49">
        <v>11.7</v>
      </c>
      <c r="AB18" s="49">
        <v>35094.1</v>
      </c>
      <c r="AC18" s="48">
        <v>12.28</v>
      </c>
      <c r="AD18" s="48">
        <v>12.13</v>
      </c>
      <c r="AE18" s="49">
        <v>10</v>
      </c>
      <c r="AF18" s="49">
        <f t="shared" si="3"/>
        <v>22547.32069249794</v>
      </c>
      <c r="AG18" s="49">
        <v>27349.9</v>
      </c>
      <c r="AH18" s="49">
        <v>9.9</v>
      </c>
      <c r="AI18" s="49">
        <v>37267.7</v>
      </c>
      <c r="AJ18" s="48">
        <v>0.5</v>
      </c>
      <c r="AK18" s="48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8">
        <v>1.3</v>
      </c>
      <c r="AR18" s="48">
        <v>1</v>
      </c>
      <c r="AS18" s="49">
        <v>1</v>
      </c>
      <c r="AT18" s="49">
        <f>SUM(AS18*AU18)/AR18</f>
        <v>12100</v>
      </c>
      <c r="AU18" s="49">
        <v>12100</v>
      </c>
      <c r="AV18" s="49">
        <v>1</v>
      </c>
      <c r="AW18" s="49">
        <v>12100</v>
      </c>
      <c r="AX18" s="49">
        <v>1</v>
      </c>
      <c r="AY18" s="49">
        <v>20723.9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62</v>
      </c>
      <c r="B19" s="50">
        <v>12.97</v>
      </c>
      <c r="C19" s="51">
        <v>10.35</v>
      </c>
      <c r="D19" s="52">
        <v>11.9</v>
      </c>
      <c r="E19" s="49">
        <f t="shared" si="1"/>
        <v>14107.076328502419</v>
      </c>
      <c r="F19" s="52">
        <v>12269.6</v>
      </c>
      <c r="G19" s="56">
        <v>11.3</v>
      </c>
      <c r="H19" s="56">
        <v>14772.9</v>
      </c>
      <c r="I19" s="51">
        <v>1</v>
      </c>
      <c r="J19" s="52">
        <v>1</v>
      </c>
      <c r="K19" s="53">
        <v>16416.7</v>
      </c>
      <c r="L19" s="52">
        <v>21571.7</v>
      </c>
      <c r="M19" s="53">
        <v>1</v>
      </c>
      <c r="N19" s="52">
        <v>25733.4</v>
      </c>
      <c r="O19" s="50">
        <v>0.25</v>
      </c>
      <c r="P19" s="50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0">
        <v>2.17</v>
      </c>
      <c r="W19" s="51">
        <v>1.94</v>
      </c>
      <c r="X19" s="52">
        <v>2</v>
      </c>
      <c r="Y19" s="49">
        <f t="shared" si="2"/>
        <v>23480.309278350516</v>
      </c>
      <c r="Z19" s="52">
        <v>22775.9</v>
      </c>
      <c r="AA19" s="53">
        <v>1.9</v>
      </c>
      <c r="AB19" s="52">
        <v>32201.8</v>
      </c>
      <c r="AC19" s="50">
        <v>2.17</v>
      </c>
      <c r="AD19" s="51">
        <v>1.94</v>
      </c>
      <c r="AE19" s="52">
        <v>2</v>
      </c>
      <c r="AF19" s="49">
        <f t="shared" si="3"/>
        <v>23480.309278350516</v>
      </c>
      <c r="AG19" s="52">
        <v>22775.9</v>
      </c>
      <c r="AH19" s="53">
        <v>1.9</v>
      </c>
      <c r="AI19" s="52">
        <v>32201.8</v>
      </c>
      <c r="AJ19" s="50">
        <v>0</v>
      </c>
      <c r="AK19" s="50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8">
        <v>1</v>
      </c>
      <c r="AR19" s="58">
        <v>1</v>
      </c>
      <c r="AS19" s="56">
        <v>1</v>
      </c>
      <c r="AT19" s="49">
        <f>SUM(AS19*AU19)/AR19</f>
        <v>9816.7</v>
      </c>
      <c r="AU19" s="56">
        <v>9816.7</v>
      </c>
      <c r="AV19" s="56">
        <v>1</v>
      </c>
      <c r="AW19" s="56">
        <v>9816.7</v>
      </c>
      <c r="AX19" s="52">
        <v>0</v>
      </c>
      <c r="AY19" s="52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54">
        <f>SUM(B9:B19)</f>
        <v>518.7099999999999</v>
      </c>
      <c r="C20" s="54">
        <f>SUM(C9:C19)</f>
        <v>426.67</v>
      </c>
      <c r="D20" s="55">
        <f>SUM(D9:D19)</f>
        <v>416.09999999999997</v>
      </c>
      <c r="E20" s="55">
        <f>SUM(E9*C9+E10*C10+E11*C11+E12*C12+E13*C13+E14*C14+E15*C15+E16*C16+E17*C17+E18*C18+E19*C19)/C20</f>
        <v>18610.708017906112</v>
      </c>
      <c r="F20" s="55">
        <f>SUM(F9*D9+F10*D10+F11*D11+F12*D12+F13*D13+F14*D14+F15*D15+F16*D16+F17*D17+F18*D18+F19*D19)/D20</f>
        <v>19083.46741167989</v>
      </c>
      <c r="G20" s="55">
        <f>SUM(G9:G19)</f>
        <v>390.8</v>
      </c>
      <c r="H20" s="55">
        <f>SUM(H9*G9+H10*G10+H11*G11+H12*G12+H13*G13+H14*G14+H15*G15+H16*G16+H17*G17+H18*G18+H19*G19)/G20</f>
        <v>25555.89882292733</v>
      </c>
      <c r="I20" s="54">
        <f>SUM(I9:I19)</f>
        <v>11</v>
      </c>
      <c r="J20" s="55">
        <f>SUM(J9:J19)</f>
        <v>11</v>
      </c>
      <c r="K20" s="55">
        <f>SUM(K9:K19)/I20</f>
        <v>34133.89090909091</v>
      </c>
      <c r="L20" s="55">
        <f>SUM(L9:L19)/J20</f>
        <v>44407.04545454546</v>
      </c>
      <c r="M20" s="55">
        <f>SUM(M9:M19)</f>
        <v>11</v>
      </c>
      <c r="N20" s="55">
        <f>SUM(N9:N19)/M20</f>
        <v>47221.25454545455</v>
      </c>
      <c r="O20" s="54">
        <f>SUM(O9:O19)</f>
        <v>16.75</v>
      </c>
      <c r="P20" s="54">
        <f>SUM(P9:P19)</f>
        <v>13.1</v>
      </c>
      <c r="Q20" s="55">
        <f>SUM(Q9:Q19)</f>
        <v>14</v>
      </c>
      <c r="R20" s="55">
        <f>SUM(R9*P9+R10*P10+R11*P11+R12*P12+R13*P13+R14*P14+R15*P15+R16*P16+R17*P17+R18*P18+R19*P19)/P20</f>
        <v>32455.330534351146</v>
      </c>
      <c r="S20" s="55">
        <f>SUM(S9*Q9+S10*Q10+S11*Q11+S12*Q12+S13*Q13+S14*Q14+S15*Q15+S16*Q16+S17*Q17+S18*Q18+S19*Q19)/Q20</f>
        <v>46259.69285714285</v>
      </c>
      <c r="T20" s="55">
        <f>SUM(T9:T19)</f>
        <v>12.8</v>
      </c>
      <c r="U20" s="55">
        <f>SUM(U9*T9+U10*T10+U11*T11+U12*T12+U13*T13+U14*T14+U15*T15+U16*T16+U17*T17+U18*T18+U19*T19)/T20</f>
        <v>54964.8984375</v>
      </c>
      <c r="V20" s="54">
        <f>SUM(V9:V19)</f>
        <v>262.26</v>
      </c>
      <c r="W20" s="54">
        <f>SUM(W9:W19)</f>
        <v>220.35999999999999</v>
      </c>
      <c r="X20" s="55">
        <f>SUM(X9:X19)</f>
        <v>199.29999999999998</v>
      </c>
      <c r="Y20" s="55">
        <f>SUM(Y9*W9+Y10*W10+Y11*W11+Y12*W12+Y13*W13+Y14*W14+Y15*W15+Y16*W16+Y17*W17+Y18*W18+Y19*W19)/W20</f>
        <v>22819.531040116173</v>
      </c>
      <c r="Z20" s="55">
        <f>SUM(Z9*X9+Z10*X10+Z11*X11+Z12*X12+Z13*X13+Z14*X14+Z15*X15+Z16*X16+Z17*X17+Z18*X18+Z19*X19)/X20</f>
        <v>25230.867335674862</v>
      </c>
      <c r="AA20" s="55">
        <f>SUM(AA9:AA19)</f>
        <v>184.49999999999997</v>
      </c>
      <c r="AB20" s="55">
        <f>SUM(AB9*AA9+AB10*AA10+AB11*AA11+AB12*AA12+AB13*AA13+AB14*AA14+AB15*AA15+AB16*AA16+AB17*AA17+AB18*AA18+AB19*AA19)/AA20</f>
        <v>36901.745365853654</v>
      </c>
      <c r="AC20" s="54">
        <f>SUM(AC9:AC19)</f>
        <v>233.33999999999997</v>
      </c>
      <c r="AD20" s="54">
        <f>SUM(AD9:AD19)</f>
        <v>200.96</v>
      </c>
      <c r="AE20" s="55">
        <f>SUM(AE9:AE19)</f>
        <v>176.2</v>
      </c>
      <c r="AF20" s="55">
        <f>SUM(AF9*AD9+AF10*AD10+AF11*AD11+AF12*AD12+AF13*AD13+AF14*AD14+AF15*AD15+AF16*AD16+AF17*AD17+AF18*AD18+AF19*AD19)/AD20</f>
        <v>22588.006319665605</v>
      </c>
      <c r="AG20" s="55">
        <f>SUM(AG9*AE9+AG10*AE10+AG11*AE11+AG12*AE12+AG13*AE13+AG14*AE14+AG15*AE15+AG16*AE16+AG17*AE17+AG18*AE18+AG19*AE19)/AE20</f>
        <v>25762.121169125996</v>
      </c>
      <c r="AH20" s="55">
        <f>SUM(AH9:AH19)</f>
        <v>164.1</v>
      </c>
      <c r="AI20" s="55">
        <f>SUM(AI9*AH9+AI10*AH10+AI11*AH11+AI12*AH12+AI13*AH13+AI14*AH14+AI15*AH15+AI16*AH16+AI17*AH17+AI18*AH18+AI19*AH19)/AH20</f>
        <v>37065.33010359537</v>
      </c>
      <c r="AJ20" s="54">
        <f>SUM(AJ9:AJ19)</f>
        <v>4.17</v>
      </c>
      <c r="AK20" s="54">
        <f>SUM(AK9:AK19)</f>
        <v>1</v>
      </c>
      <c r="AL20" s="55">
        <f>SUM(AL9:AL19)</f>
        <v>1</v>
      </c>
      <c r="AM20" s="55">
        <f>SUM(AM9*AK9+AM10*AK10+AM11*AK11+AM12*AK12+AM13*AK13+AM14*AK14+AM15*AK15+AM16*AK16+AM17*AK17+AM18*AK18+AM19*AK19)/AK20</f>
        <v>16697.3</v>
      </c>
      <c r="AN20" s="55">
        <f>SUM(AN9*AL9+AN10*AL10+AN11*AL11+AN12*AL12+AN13*AL13+AN14*AL14+AN15*AL15+AN16*AL16+AN17*AL17+AN18*AL18+AN19*AL19)/AL20</f>
        <v>16697.3</v>
      </c>
      <c r="AO20" s="55">
        <f>SUM(AO9:AO19)</f>
        <v>1</v>
      </c>
      <c r="AP20" s="55">
        <f>SUM(AP9*AO9+AP10*AO10+AP11*AO11+AP12*AO12+AP13*AO13+AP14*AO14+AP15*AO15+AP16*AO16+AP17*AO17+AP18*AO18+AP19*AO19)/AO20</f>
        <v>19281.7</v>
      </c>
      <c r="AQ20" s="54">
        <f>SUM(AQ9:AQ19)</f>
        <v>16.05</v>
      </c>
      <c r="AR20" s="54">
        <f>SUM(AR9:AR19)</f>
        <v>14.85</v>
      </c>
      <c r="AS20" s="55">
        <f>SUM(AS9:AS19)</f>
        <v>14.299999999999999</v>
      </c>
      <c r="AT20" s="55">
        <f>SUM(AT10*AR10+AT11*AR11+AT12*AR12+AT13*AR13+AT14*AR14+AT16*AR16+AT17*AR17+AT18*AR18+AT19*AR19)/AR20</f>
        <v>9522.590572390574</v>
      </c>
      <c r="AU20" s="55">
        <f>SUM(AU10*AS10+AU11*AS11+AU12*AS12+AU13*AS13+AU14*AS14+AU16*AS16+AU17*AS17+AU18*AS18+AU19*AS19)/AS20</f>
        <v>9888.844055944059</v>
      </c>
      <c r="AV20" s="55">
        <f>SUM(AV9:AV19)</f>
        <v>13.899999999999999</v>
      </c>
      <c r="AW20" s="55">
        <f>SUM(AW10*AV10+AW11*AV11+AW12*AV12+AW13*AV13+AW14*AV14+AW16*AV16+AW17*AV17+AW18*AV18+AW19)/AV20</f>
        <v>10859.74892086331</v>
      </c>
      <c r="AX20" s="55">
        <f>SUM(AX9:AX19)</f>
        <v>10</v>
      </c>
      <c r="AY20" s="55">
        <f>SUM(AY9*AX9+AY10*AX10+AY11*AX11+AY12*AX12+AY13*AX13+AY14*AX14+AY15*AX15+AY16*AX16+AY17*AX17+AY18*AX18+AY19*AX19)/AX20</f>
        <v>26367.880000000005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7" t="s">
        <v>50</v>
      </c>
      <c r="C22" s="57"/>
      <c r="D22" s="57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4"/>
      <c r="B25" s="4"/>
      <c r="O25" s="4"/>
      <c r="V25" s="4"/>
      <c r="AC25" s="4"/>
      <c r="AZ25" s="4"/>
    </row>
    <row r="26" spans="1:52" ht="15.75">
      <c r="A26" s="2"/>
      <c r="B26" s="2"/>
      <c r="O26" s="23"/>
      <c r="V26" s="2"/>
      <c r="AC26" s="2"/>
      <c r="AZ26" s="2"/>
    </row>
    <row r="27" spans="1:52" ht="15.75">
      <c r="A27" s="23"/>
      <c r="B27" s="23"/>
      <c r="O27" s="24"/>
      <c r="V27" s="23"/>
      <c r="AC27" s="23"/>
      <c r="AZ27" s="23"/>
    </row>
    <row r="28" spans="1:52" ht="15">
      <c r="A28" s="24"/>
      <c r="B28" s="24"/>
      <c r="V28" s="24"/>
      <c r="AC28" s="24"/>
      <c r="AZ28" s="24"/>
    </row>
  </sheetData>
  <sheetProtection/>
  <mergeCells count="55">
    <mergeCell ref="AQ5:AW5"/>
    <mergeCell ref="AQ6:AQ7"/>
    <mergeCell ref="AR6:AR7"/>
    <mergeCell ref="AS6:AS7"/>
    <mergeCell ref="AT6:AU6"/>
    <mergeCell ref="AV6:AW6"/>
    <mergeCell ref="BB6:BB7"/>
    <mergeCell ref="C6:C7"/>
    <mergeCell ref="D6:D7"/>
    <mergeCell ref="I6:I7"/>
    <mergeCell ref="G6:H6"/>
    <mergeCell ref="AF6:AG6"/>
    <mergeCell ref="AX6:AX7"/>
    <mergeCell ref="AE6:AE7"/>
    <mergeCell ref="AH6:AI6"/>
    <mergeCell ref="AJ6:AJ7"/>
    <mergeCell ref="K6:L6"/>
    <mergeCell ref="Y6:Z6"/>
    <mergeCell ref="AZ6:AZ7"/>
    <mergeCell ref="AC6:AC7"/>
    <mergeCell ref="AA6:AB6"/>
    <mergeCell ref="Q6:Q7"/>
    <mergeCell ref="AY6:AY7"/>
    <mergeCell ref="AD6:AD7"/>
    <mergeCell ref="AK6:AK7"/>
    <mergeCell ref="BC6:BD6"/>
    <mergeCell ref="AC5:AI5"/>
    <mergeCell ref="V5:AB5"/>
    <mergeCell ref="AZ5:BF5"/>
    <mergeCell ref="BE6:BF6"/>
    <mergeCell ref="I5:N5"/>
    <mergeCell ref="T6:U6"/>
    <mergeCell ref="M6:N6"/>
    <mergeCell ref="V6:V7"/>
    <mergeCell ref="BA6:BA7"/>
    <mergeCell ref="C3:AB3"/>
    <mergeCell ref="R6:S6"/>
    <mergeCell ref="X6:X7"/>
    <mergeCell ref="B5:H5"/>
    <mergeCell ref="C2:AB2"/>
    <mergeCell ref="AX5:AY5"/>
    <mergeCell ref="AJ5:AP5"/>
    <mergeCell ref="AL6:AL7"/>
    <mergeCell ref="AM6:AN6"/>
    <mergeCell ref="AO6:AP6"/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8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" sqref="A19:IV19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91" t="s">
        <v>21</v>
      </c>
      <c r="S1" s="91"/>
      <c r="Y1" s="91" t="s">
        <v>21</v>
      </c>
      <c r="Z1" s="91"/>
      <c r="AV1" s="6"/>
    </row>
    <row r="2" spans="3:43" ht="26.25" customHeight="1">
      <c r="C2" s="103" t="s">
        <v>64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78" t="s">
        <v>89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89" t="s">
        <v>9</v>
      </c>
      <c r="B5" s="95" t="s">
        <v>20</v>
      </c>
      <c r="C5" s="96"/>
      <c r="D5" s="96"/>
      <c r="E5" s="96"/>
      <c r="F5" s="96"/>
      <c r="G5" s="92" t="s">
        <v>6</v>
      </c>
      <c r="H5" s="93"/>
      <c r="I5" s="93"/>
      <c r="J5" s="93"/>
      <c r="K5" s="93"/>
      <c r="L5" s="94"/>
      <c r="M5" s="92" t="s">
        <v>39</v>
      </c>
      <c r="N5" s="93"/>
      <c r="O5" s="93"/>
      <c r="P5" s="93"/>
      <c r="Q5" s="93"/>
      <c r="R5" s="93"/>
      <c r="S5" s="94"/>
      <c r="T5" s="92" t="s">
        <v>40</v>
      </c>
      <c r="U5" s="93"/>
      <c r="V5" s="93"/>
      <c r="W5" s="93"/>
      <c r="X5" s="93"/>
      <c r="Y5" s="93"/>
      <c r="Z5" s="94"/>
      <c r="AA5" s="92" t="s">
        <v>42</v>
      </c>
      <c r="AB5" s="93"/>
      <c r="AC5" s="93"/>
      <c r="AD5" s="93"/>
      <c r="AE5" s="93"/>
      <c r="AF5" s="93"/>
      <c r="AG5" s="94"/>
      <c r="AH5" s="92" t="s">
        <v>82</v>
      </c>
      <c r="AI5" s="93"/>
      <c r="AJ5" s="93"/>
      <c r="AK5" s="93"/>
      <c r="AL5" s="93"/>
      <c r="AM5" s="93"/>
      <c r="AN5" s="94"/>
      <c r="AO5" s="90" t="s">
        <v>76</v>
      </c>
      <c r="AP5" s="90"/>
      <c r="AQ5" s="92" t="s">
        <v>44</v>
      </c>
      <c r="AR5" s="93"/>
      <c r="AS5" s="93"/>
      <c r="AT5" s="93"/>
      <c r="AU5" s="93"/>
      <c r="AV5" s="93"/>
      <c r="AW5" s="94"/>
    </row>
    <row r="6" spans="1:49" ht="204" customHeight="1">
      <c r="A6" s="89"/>
      <c r="B6" s="90" t="s">
        <v>25</v>
      </c>
      <c r="C6" s="90" t="s">
        <v>26</v>
      </c>
      <c r="D6" s="90" t="s">
        <v>12</v>
      </c>
      <c r="E6" s="90" t="s">
        <v>28</v>
      </c>
      <c r="F6" s="90"/>
      <c r="G6" s="90" t="s">
        <v>26</v>
      </c>
      <c r="H6" s="90" t="s">
        <v>12</v>
      </c>
      <c r="I6" s="90" t="s">
        <v>28</v>
      </c>
      <c r="J6" s="90"/>
      <c r="K6" s="92" t="s">
        <v>74</v>
      </c>
      <c r="L6" s="94"/>
      <c r="M6" s="90" t="s">
        <v>25</v>
      </c>
      <c r="N6" s="90" t="s">
        <v>26</v>
      </c>
      <c r="O6" s="90" t="s">
        <v>12</v>
      </c>
      <c r="P6" s="90" t="s">
        <v>28</v>
      </c>
      <c r="Q6" s="90"/>
      <c r="R6" s="92" t="s">
        <v>74</v>
      </c>
      <c r="S6" s="94"/>
      <c r="T6" s="90" t="s">
        <v>25</v>
      </c>
      <c r="U6" s="90" t="s">
        <v>26</v>
      </c>
      <c r="V6" s="90" t="s">
        <v>12</v>
      </c>
      <c r="W6" s="90" t="s">
        <v>28</v>
      </c>
      <c r="X6" s="90"/>
      <c r="Y6" s="90" t="s">
        <v>74</v>
      </c>
      <c r="Z6" s="90"/>
      <c r="AA6" s="90" t="s">
        <v>25</v>
      </c>
      <c r="AB6" s="90" t="s">
        <v>26</v>
      </c>
      <c r="AC6" s="90" t="s">
        <v>12</v>
      </c>
      <c r="AD6" s="90" t="s">
        <v>28</v>
      </c>
      <c r="AE6" s="90"/>
      <c r="AF6" s="90" t="s">
        <v>74</v>
      </c>
      <c r="AG6" s="90"/>
      <c r="AH6" s="101" t="s">
        <v>25</v>
      </c>
      <c r="AI6" s="101" t="s">
        <v>26</v>
      </c>
      <c r="AJ6" s="101" t="s">
        <v>12</v>
      </c>
      <c r="AK6" s="92" t="s">
        <v>28</v>
      </c>
      <c r="AL6" s="94"/>
      <c r="AM6" s="92" t="s">
        <v>30</v>
      </c>
      <c r="AN6" s="94"/>
      <c r="AO6" s="90" t="s">
        <v>7</v>
      </c>
      <c r="AP6" s="90" t="s">
        <v>8</v>
      </c>
      <c r="AQ6" s="101" t="s">
        <v>25</v>
      </c>
      <c r="AR6" s="101" t="s">
        <v>26</v>
      </c>
      <c r="AS6" s="90" t="s">
        <v>12</v>
      </c>
      <c r="AT6" s="90" t="s">
        <v>28</v>
      </c>
      <c r="AU6" s="90"/>
      <c r="AV6" s="90" t="s">
        <v>74</v>
      </c>
      <c r="AW6" s="90"/>
    </row>
    <row r="7" spans="1:49" s="10" customFormat="1" ht="60" customHeight="1">
      <c r="A7" s="89"/>
      <c r="B7" s="90"/>
      <c r="C7" s="90"/>
      <c r="D7" s="90"/>
      <c r="E7" s="8" t="s">
        <v>27</v>
      </c>
      <c r="F7" s="8" t="s">
        <v>3</v>
      </c>
      <c r="G7" s="90"/>
      <c r="H7" s="90"/>
      <c r="I7" s="8" t="s">
        <v>27</v>
      </c>
      <c r="J7" s="8" t="s">
        <v>3</v>
      </c>
      <c r="K7" s="8" t="s">
        <v>2</v>
      </c>
      <c r="L7" s="8" t="s">
        <v>11</v>
      </c>
      <c r="M7" s="90"/>
      <c r="N7" s="90"/>
      <c r="O7" s="90"/>
      <c r="P7" s="8" t="s">
        <v>27</v>
      </c>
      <c r="Q7" s="8" t="s">
        <v>3</v>
      </c>
      <c r="R7" s="8" t="s">
        <v>19</v>
      </c>
      <c r="S7" s="8" t="s">
        <v>8</v>
      </c>
      <c r="T7" s="90"/>
      <c r="U7" s="90"/>
      <c r="V7" s="90"/>
      <c r="W7" s="8" t="s">
        <v>27</v>
      </c>
      <c r="X7" s="8" t="s">
        <v>3</v>
      </c>
      <c r="Y7" s="8" t="s">
        <v>2</v>
      </c>
      <c r="Z7" s="8" t="s">
        <v>11</v>
      </c>
      <c r="AA7" s="90"/>
      <c r="AB7" s="90"/>
      <c r="AC7" s="90"/>
      <c r="AD7" s="8" t="s">
        <v>27</v>
      </c>
      <c r="AE7" s="8" t="s">
        <v>3</v>
      </c>
      <c r="AF7" s="8" t="s">
        <v>2</v>
      </c>
      <c r="AG7" s="8" t="s">
        <v>10</v>
      </c>
      <c r="AH7" s="102"/>
      <c r="AI7" s="102"/>
      <c r="AJ7" s="102"/>
      <c r="AK7" s="39" t="s">
        <v>27</v>
      </c>
      <c r="AL7" s="39" t="s">
        <v>3</v>
      </c>
      <c r="AM7" s="39" t="s">
        <v>2</v>
      </c>
      <c r="AN7" s="39" t="s">
        <v>10</v>
      </c>
      <c r="AO7" s="90"/>
      <c r="AP7" s="90"/>
      <c r="AQ7" s="102"/>
      <c r="AR7" s="102"/>
      <c r="AS7" s="90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28.25</v>
      </c>
      <c r="C9" s="48">
        <v>26.2</v>
      </c>
      <c r="D9" s="49">
        <v>27.6</v>
      </c>
      <c r="E9" s="49">
        <f>SUM(D9*F9)/C9</f>
        <v>14252.02900763359</v>
      </c>
      <c r="F9" s="49">
        <v>13529.1</v>
      </c>
      <c r="G9" s="49">
        <v>1</v>
      </c>
      <c r="H9" s="49">
        <v>1</v>
      </c>
      <c r="I9" s="49">
        <v>24000</v>
      </c>
      <c r="J9" s="49">
        <v>24000</v>
      </c>
      <c r="K9" s="49">
        <v>1</v>
      </c>
      <c r="L9" s="49">
        <v>24000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10.7</v>
      </c>
      <c r="V9" s="49">
        <v>11.4</v>
      </c>
      <c r="W9" s="49">
        <f>SUM(V9*X9)/U9</f>
        <v>19575.717757009348</v>
      </c>
      <c r="X9" s="49">
        <v>18373.7</v>
      </c>
      <c r="Y9" s="49">
        <v>10.7</v>
      </c>
      <c r="Z9" s="49">
        <v>21392.6</v>
      </c>
      <c r="AA9" s="48">
        <v>7.75</v>
      </c>
      <c r="AB9" s="48">
        <v>7.4</v>
      </c>
      <c r="AC9" s="49">
        <v>7.4</v>
      </c>
      <c r="AD9" s="49">
        <f>SUM(AC9*AE9)/AB9</f>
        <v>16955.9</v>
      </c>
      <c r="AE9" s="49">
        <v>16955.9</v>
      </c>
      <c r="AF9" s="49">
        <v>7.1</v>
      </c>
      <c r="AG9" s="49">
        <v>18805.2</v>
      </c>
      <c r="AH9" s="48">
        <v>5</v>
      </c>
      <c r="AI9" s="48">
        <v>5</v>
      </c>
      <c r="AJ9" s="49">
        <v>5.2</v>
      </c>
      <c r="AK9" s="49">
        <f>SUM(AJ9*AL9)/AI9</f>
        <v>10055.032</v>
      </c>
      <c r="AL9" s="49">
        <v>9668.3</v>
      </c>
      <c r="AM9" s="49">
        <v>5</v>
      </c>
      <c r="AN9" s="49">
        <v>10706.7</v>
      </c>
      <c r="AO9" s="49">
        <v>1</v>
      </c>
      <c r="AP9" s="49">
        <v>15279.3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38.7</v>
      </c>
      <c r="D10" s="49">
        <v>39.8</v>
      </c>
      <c r="E10" s="49">
        <f aca="true" t="shared" si="1" ref="E10:E22">SUM(D10*F10)/C10</f>
        <v>14841.903359173126</v>
      </c>
      <c r="F10" s="49">
        <v>14431.7</v>
      </c>
      <c r="G10" s="49">
        <v>1</v>
      </c>
      <c r="H10" s="49">
        <v>1</v>
      </c>
      <c r="I10" s="49">
        <v>30876.7</v>
      </c>
      <c r="J10" s="49">
        <v>30876.7</v>
      </c>
      <c r="K10" s="49">
        <v>1</v>
      </c>
      <c r="L10" s="49">
        <v>34100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</v>
      </c>
      <c r="W10" s="49">
        <f aca="true" t="shared" si="2" ref="W10:W22">SUM(V10*X10)/U10</f>
        <v>19635.55</v>
      </c>
      <c r="X10" s="49">
        <v>18602.1</v>
      </c>
      <c r="Y10" s="49">
        <v>18.2</v>
      </c>
      <c r="Z10" s="49">
        <v>21294</v>
      </c>
      <c r="AA10" s="48">
        <v>12</v>
      </c>
      <c r="AB10" s="48">
        <v>12</v>
      </c>
      <c r="AC10" s="49">
        <v>13</v>
      </c>
      <c r="AD10" s="49">
        <f aca="true" t="shared" si="3" ref="AD10:AD22">SUM(AC10*AE10)/AB10</f>
        <v>21765.358333333334</v>
      </c>
      <c r="AE10" s="49">
        <v>20091.1</v>
      </c>
      <c r="AF10" s="49">
        <v>12.2</v>
      </c>
      <c r="AG10" s="49">
        <v>23310.1</v>
      </c>
      <c r="AH10" s="48">
        <v>8</v>
      </c>
      <c r="AI10" s="48">
        <v>7</v>
      </c>
      <c r="AJ10" s="49">
        <v>7</v>
      </c>
      <c r="AK10" s="49">
        <f>SUM(AJ10*AL10)/AI10</f>
        <v>10231.7</v>
      </c>
      <c r="AL10" s="49">
        <v>10231.7</v>
      </c>
      <c r="AM10" s="49">
        <v>7</v>
      </c>
      <c r="AN10" s="49">
        <v>10676.2</v>
      </c>
      <c r="AO10" s="49">
        <v>1</v>
      </c>
      <c r="AP10" s="49">
        <v>21135.8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32.35</v>
      </c>
      <c r="C11" s="48">
        <v>26.3</v>
      </c>
      <c r="D11" s="49">
        <v>26.3</v>
      </c>
      <c r="E11" s="49">
        <f t="shared" si="1"/>
        <v>13552.6</v>
      </c>
      <c r="F11" s="49">
        <v>13552.6</v>
      </c>
      <c r="G11" s="49">
        <v>1</v>
      </c>
      <c r="H11" s="49">
        <v>1</v>
      </c>
      <c r="I11" s="49">
        <v>30476.7</v>
      </c>
      <c r="J11" s="49">
        <v>30476.7</v>
      </c>
      <c r="K11" s="49">
        <v>1</v>
      </c>
      <c r="L11" s="49">
        <v>34966.7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13.3</v>
      </c>
      <c r="U11" s="48">
        <v>10.3</v>
      </c>
      <c r="V11" s="49">
        <v>10.3</v>
      </c>
      <c r="W11" s="49">
        <f t="shared" si="2"/>
        <v>18977.9</v>
      </c>
      <c r="X11" s="49">
        <v>18977.9</v>
      </c>
      <c r="Y11" s="49">
        <v>10.3</v>
      </c>
      <c r="Z11" s="49">
        <v>19911</v>
      </c>
      <c r="AA11" s="48">
        <v>9.3</v>
      </c>
      <c r="AB11" s="48">
        <v>8.3</v>
      </c>
      <c r="AC11" s="49">
        <v>8.3</v>
      </c>
      <c r="AD11" s="49">
        <f t="shared" si="3"/>
        <v>17873.9</v>
      </c>
      <c r="AE11" s="49">
        <v>17873.9</v>
      </c>
      <c r="AF11" s="49">
        <v>8.3</v>
      </c>
      <c r="AG11" s="49">
        <v>18570.3</v>
      </c>
      <c r="AH11" s="48">
        <v>7.05</v>
      </c>
      <c r="AI11" s="48">
        <v>6</v>
      </c>
      <c r="AJ11" s="49">
        <v>6</v>
      </c>
      <c r="AK11" s="49">
        <f>SUM(AJ11*AL11)/AI11</f>
        <v>9400</v>
      </c>
      <c r="AL11" s="49">
        <v>9400</v>
      </c>
      <c r="AM11" s="49">
        <v>6</v>
      </c>
      <c r="AN11" s="49">
        <v>9400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43.75</v>
      </c>
      <c r="C12" s="48">
        <v>34.9</v>
      </c>
      <c r="D12" s="49">
        <v>35.6</v>
      </c>
      <c r="E12" s="49">
        <f t="shared" si="1"/>
        <v>14207.154154727794</v>
      </c>
      <c r="F12" s="49">
        <v>13927.8</v>
      </c>
      <c r="G12" s="49">
        <v>1</v>
      </c>
      <c r="H12" s="49">
        <v>1</v>
      </c>
      <c r="I12" s="49">
        <v>25933.4</v>
      </c>
      <c r="J12" s="49">
        <v>25933.4</v>
      </c>
      <c r="K12" s="49">
        <v>1</v>
      </c>
      <c r="L12" s="49">
        <v>25933.4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</v>
      </c>
      <c r="V12" s="49">
        <v>15</v>
      </c>
      <c r="W12" s="49">
        <f t="shared" si="2"/>
        <v>19967.4</v>
      </c>
      <c r="X12" s="49">
        <v>19967.4</v>
      </c>
      <c r="Y12" s="49">
        <v>15</v>
      </c>
      <c r="Z12" s="49">
        <v>22422.3</v>
      </c>
      <c r="AA12" s="48">
        <v>12.5</v>
      </c>
      <c r="AB12" s="48">
        <v>10</v>
      </c>
      <c r="AC12" s="49">
        <v>10</v>
      </c>
      <c r="AD12" s="49">
        <f t="shared" si="3"/>
        <v>17878.9</v>
      </c>
      <c r="AE12" s="49">
        <v>17878.9</v>
      </c>
      <c r="AF12" s="49">
        <v>10</v>
      </c>
      <c r="AG12" s="49">
        <v>19785</v>
      </c>
      <c r="AH12" s="48">
        <v>9.5</v>
      </c>
      <c r="AI12" s="48">
        <v>8.4</v>
      </c>
      <c r="AJ12" s="49">
        <v>8.6</v>
      </c>
      <c r="AK12" s="49">
        <f>SUM(AJ12*AL12)/AI12</f>
        <v>8132.426190476191</v>
      </c>
      <c r="AL12" s="49">
        <v>7943.3</v>
      </c>
      <c r="AM12" s="49">
        <v>8.2</v>
      </c>
      <c r="AN12" s="49">
        <v>8601.7</v>
      </c>
      <c r="AO12" s="49">
        <v>1</v>
      </c>
      <c r="AP12" s="49">
        <v>31761.3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18.2</v>
      </c>
      <c r="D13" s="49">
        <v>19.3</v>
      </c>
      <c r="E13" s="49">
        <f t="shared" si="1"/>
        <v>14403.950549450552</v>
      </c>
      <c r="F13" s="49">
        <v>13583</v>
      </c>
      <c r="G13" s="49">
        <v>1</v>
      </c>
      <c r="H13" s="49">
        <v>1</v>
      </c>
      <c r="I13" s="49">
        <v>28466.7</v>
      </c>
      <c r="J13" s="49">
        <v>28466.7</v>
      </c>
      <c r="K13" s="49">
        <v>1</v>
      </c>
      <c r="L13" s="49">
        <v>35500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6.8</v>
      </c>
      <c r="V13" s="49">
        <v>7.8</v>
      </c>
      <c r="W13" s="49">
        <f t="shared" si="2"/>
        <v>19628.241176470587</v>
      </c>
      <c r="X13" s="49">
        <v>17111.8</v>
      </c>
      <c r="Y13" s="49">
        <v>6.9</v>
      </c>
      <c r="Z13" s="49">
        <v>27294.7</v>
      </c>
      <c r="AA13" s="48">
        <v>4.55</v>
      </c>
      <c r="AB13" s="48">
        <v>4.7</v>
      </c>
      <c r="AC13" s="49">
        <v>4.4</v>
      </c>
      <c r="AD13" s="49">
        <f t="shared" si="3"/>
        <v>18477.659574468085</v>
      </c>
      <c r="AE13" s="49">
        <v>19737.5</v>
      </c>
      <c r="AF13" s="49">
        <v>4.2</v>
      </c>
      <c r="AG13" s="49">
        <v>30099.2</v>
      </c>
      <c r="AH13" s="48">
        <v>3.6</v>
      </c>
      <c r="AI13" s="48">
        <v>3.6</v>
      </c>
      <c r="AJ13" s="49">
        <v>3.2</v>
      </c>
      <c r="AK13" s="49">
        <f>SUM(AJ13*AL13)/AI13</f>
        <v>9215.733333333335</v>
      </c>
      <c r="AL13" s="49">
        <v>10367.7</v>
      </c>
      <c r="AM13" s="49">
        <v>3.2</v>
      </c>
      <c r="AN13" s="49">
        <v>10838.6</v>
      </c>
      <c r="AO13" s="49">
        <v>1</v>
      </c>
      <c r="AP13" s="49">
        <v>8400.3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5.5</v>
      </c>
      <c r="C14" s="48">
        <v>5</v>
      </c>
      <c r="D14" s="49">
        <v>6</v>
      </c>
      <c r="E14" s="49">
        <f t="shared" si="1"/>
        <v>19323.72</v>
      </c>
      <c r="F14" s="49">
        <v>16103.1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19323.72</v>
      </c>
      <c r="X14" s="49">
        <v>16103.1</v>
      </c>
      <c r="Y14" s="49">
        <v>5.1</v>
      </c>
      <c r="Z14" s="49">
        <v>25049.1</v>
      </c>
      <c r="AA14" s="48">
        <v>4.5</v>
      </c>
      <c r="AB14" s="48">
        <v>4.5</v>
      </c>
      <c r="AC14" s="49">
        <v>5</v>
      </c>
      <c r="AD14" s="49">
        <f t="shared" si="3"/>
        <v>18901.11111111111</v>
      </c>
      <c r="AE14" s="49">
        <v>17011</v>
      </c>
      <c r="AF14" s="49">
        <v>4.6</v>
      </c>
      <c r="AG14" s="49">
        <v>24920.3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5.5</v>
      </c>
      <c r="C15" s="48">
        <v>4.8</v>
      </c>
      <c r="D15" s="49">
        <v>5.8</v>
      </c>
      <c r="E15" s="49">
        <f t="shared" si="1"/>
        <v>19626.837499999998</v>
      </c>
      <c r="F15" s="49">
        <v>16242.9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5.5</v>
      </c>
      <c r="U15" s="48">
        <v>4.8</v>
      </c>
      <c r="V15" s="49">
        <v>5.8</v>
      </c>
      <c r="W15" s="49">
        <f t="shared" si="2"/>
        <v>19626.837499999998</v>
      </c>
      <c r="X15" s="49">
        <v>16242.9</v>
      </c>
      <c r="Y15" s="49">
        <v>4.8</v>
      </c>
      <c r="Z15" s="49">
        <v>24819.5</v>
      </c>
      <c r="AA15" s="48">
        <v>5</v>
      </c>
      <c r="AB15" s="48">
        <v>4.3</v>
      </c>
      <c r="AC15" s="49">
        <v>4.8</v>
      </c>
      <c r="AD15" s="49">
        <f t="shared" si="3"/>
        <v>20502.027906976746</v>
      </c>
      <c r="AE15" s="49">
        <v>18366.4</v>
      </c>
      <c r="AF15" s="49">
        <v>4.3</v>
      </c>
      <c r="AG15" s="49">
        <v>26298.5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2.25</v>
      </c>
      <c r="C16" s="48">
        <v>2</v>
      </c>
      <c r="D16" s="49">
        <v>2</v>
      </c>
      <c r="E16" s="49">
        <f t="shared" si="1"/>
        <v>18440.9</v>
      </c>
      <c r="F16" s="49">
        <v>18440.9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18440.9</v>
      </c>
      <c r="X16" s="49">
        <v>18440.9</v>
      </c>
      <c r="Y16" s="49">
        <v>2</v>
      </c>
      <c r="Z16" s="49">
        <v>29358.4</v>
      </c>
      <c r="AA16" s="48">
        <v>2</v>
      </c>
      <c r="AB16" s="48">
        <v>2</v>
      </c>
      <c r="AC16" s="49">
        <v>2</v>
      </c>
      <c r="AD16" s="49">
        <f t="shared" si="3"/>
        <v>18440.9</v>
      </c>
      <c r="AE16" s="49">
        <v>18440.9</v>
      </c>
      <c r="AF16" s="49">
        <v>2</v>
      </c>
      <c r="AG16" s="49">
        <v>29358.4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1.75</v>
      </c>
      <c r="C17" s="48">
        <v>1.3</v>
      </c>
      <c r="D17" s="49">
        <v>1.7</v>
      </c>
      <c r="E17" s="49">
        <f t="shared" si="1"/>
        <v>23333.415384615382</v>
      </c>
      <c r="F17" s="49">
        <v>17843.2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1.3</v>
      </c>
      <c r="V17" s="49">
        <v>1.7</v>
      </c>
      <c r="W17" s="49">
        <f t="shared" si="2"/>
        <v>23333.415384615382</v>
      </c>
      <c r="X17" s="49">
        <v>17843.2</v>
      </c>
      <c r="Y17" s="49">
        <v>1.3</v>
      </c>
      <c r="Z17" s="49">
        <v>25846.2</v>
      </c>
      <c r="AA17" s="48">
        <v>1.5</v>
      </c>
      <c r="AB17" s="48">
        <v>1.3</v>
      </c>
      <c r="AC17" s="49">
        <v>1.7</v>
      </c>
      <c r="AD17" s="49">
        <f t="shared" si="3"/>
        <v>23333.415384615382</v>
      </c>
      <c r="AE17" s="49">
        <v>17843.2</v>
      </c>
      <c r="AF17" s="49">
        <v>1.3</v>
      </c>
      <c r="AG17" s="49">
        <v>25846.2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1.8</v>
      </c>
      <c r="C18" s="48">
        <v>1.6</v>
      </c>
      <c r="D18" s="49">
        <v>1.4</v>
      </c>
      <c r="E18" s="49">
        <f t="shared" si="1"/>
        <v>16311.4875</v>
      </c>
      <c r="F18" s="49">
        <v>18641.7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1.6</v>
      </c>
      <c r="V18" s="49">
        <v>1.4</v>
      </c>
      <c r="W18" s="49">
        <f t="shared" si="2"/>
        <v>16311.4875</v>
      </c>
      <c r="X18" s="49">
        <v>18641.7</v>
      </c>
      <c r="Y18" s="49">
        <v>1.3</v>
      </c>
      <c r="Z18" s="49">
        <v>29179.5</v>
      </c>
      <c r="AA18" s="48">
        <v>1.55</v>
      </c>
      <c r="AB18" s="48">
        <v>1.6</v>
      </c>
      <c r="AC18" s="49">
        <v>1.4</v>
      </c>
      <c r="AD18" s="49">
        <f t="shared" si="3"/>
        <v>16311.4875</v>
      </c>
      <c r="AE18" s="49">
        <v>18641.7</v>
      </c>
      <c r="AF18" s="49">
        <v>1.3</v>
      </c>
      <c r="AG18" s="49">
        <v>29179.5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3.25</v>
      </c>
      <c r="C19" s="48">
        <v>2.5</v>
      </c>
      <c r="D19" s="49">
        <v>2.8</v>
      </c>
      <c r="E19" s="49">
        <f t="shared" si="1"/>
        <v>16609.375999999997</v>
      </c>
      <c r="F19" s="49">
        <v>14829.8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2.5</v>
      </c>
      <c r="V19" s="49">
        <v>2.8</v>
      </c>
      <c r="W19" s="49">
        <f t="shared" si="2"/>
        <v>16609.375999999997</v>
      </c>
      <c r="X19" s="49">
        <v>14829.8</v>
      </c>
      <c r="Y19" s="49">
        <v>2.4</v>
      </c>
      <c r="Z19" s="49">
        <v>20979.2</v>
      </c>
      <c r="AA19" s="48">
        <v>3</v>
      </c>
      <c r="AB19" s="48">
        <v>2.5</v>
      </c>
      <c r="AC19" s="49">
        <v>2.8</v>
      </c>
      <c r="AD19" s="49">
        <f t="shared" si="3"/>
        <v>16609.375999999997</v>
      </c>
      <c r="AE19" s="49">
        <v>14829.8</v>
      </c>
      <c r="AF19" s="49">
        <v>2.4</v>
      </c>
      <c r="AG19" s="49">
        <v>20979.2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1.75</v>
      </c>
      <c r="C20" s="48">
        <v>1</v>
      </c>
      <c r="D20" s="49">
        <v>1</v>
      </c>
      <c r="E20" s="49">
        <f t="shared" si="1"/>
        <v>18466.7</v>
      </c>
      <c r="F20" s="49">
        <v>18466.7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</v>
      </c>
      <c r="V20" s="49">
        <v>1</v>
      </c>
      <c r="W20" s="49">
        <f t="shared" si="2"/>
        <v>18466.7</v>
      </c>
      <c r="X20" s="49">
        <v>18466.7</v>
      </c>
      <c r="Y20" s="49">
        <v>1</v>
      </c>
      <c r="Z20" s="49">
        <v>24833.4</v>
      </c>
      <c r="AA20" s="48">
        <v>1.5</v>
      </c>
      <c r="AB20" s="48">
        <v>1</v>
      </c>
      <c r="AC20" s="49">
        <v>1</v>
      </c>
      <c r="AD20" s="49">
        <f t="shared" si="3"/>
        <v>18466.7</v>
      </c>
      <c r="AE20" s="49">
        <v>18466.7</v>
      </c>
      <c r="AF20" s="49">
        <v>1</v>
      </c>
      <c r="AG20" s="49">
        <v>24833.4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3.8</v>
      </c>
      <c r="C21" s="48">
        <v>3.5</v>
      </c>
      <c r="D21" s="49">
        <v>4</v>
      </c>
      <c r="E21" s="49">
        <f t="shared" si="1"/>
        <v>24458.399999999998</v>
      </c>
      <c r="F21" s="49">
        <v>21401.1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24458.399999999998</v>
      </c>
      <c r="X21" s="49">
        <v>21401.1</v>
      </c>
      <c r="Y21" s="49">
        <v>3.5</v>
      </c>
      <c r="Z21" s="49">
        <v>35557.2</v>
      </c>
      <c r="AA21" s="48">
        <v>3.3</v>
      </c>
      <c r="AB21" s="48">
        <v>3</v>
      </c>
      <c r="AC21" s="49">
        <v>3</v>
      </c>
      <c r="AD21" s="49">
        <f t="shared" si="3"/>
        <v>18777.3</v>
      </c>
      <c r="AE21" s="49">
        <v>18777.3</v>
      </c>
      <c r="AF21" s="49">
        <v>3</v>
      </c>
      <c r="AG21" s="49">
        <v>27550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8">
        <v>1.55</v>
      </c>
      <c r="C22" s="58">
        <v>1.55</v>
      </c>
      <c r="D22" s="56">
        <v>1.8</v>
      </c>
      <c r="E22" s="49">
        <f t="shared" si="1"/>
        <v>17129.032258064515</v>
      </c>
      <c r="F22" s="56">
        <v>14750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8">
        <v>1.55</v>
      </c>
      <c r="U22" s="58">
        <v>1.55</v>
      </c>
      <c r="V22" s="56">
        <v>2</v>
      </c>
      <c r="W22" s="49">
        <f t="shared" si="2"/>
        <v>19032.25806451613</v>
      </c>
      <c r="X22" s="56">
        <v>14750</v>
      </c>
      <c r="Y22" s="56">
        <v>1.5</v>
      </c>
      <c r="Z22" s="56">
        <v>19622.3</v>
      </c>
      <c r="AA22" s="58">
        <v>1.55</v>
      </c>
      <c r="AB22" s="58">
        <v>1.55</v>
      </c>
      <c r="AC22" s="56">
        <v>2</v>
      </c>
      <c r="AD22" s="49">
        <f t="shared" si="3"/>
        <v>19032.25806451613</v>
      </c>
      <c r="AE22" s="56">
        <v>14750</v>
      </c>
      <c r="AF22" s="56">
        <v>1.5</v>
      </c>
      <c r="AG22" s="56">
        <v>19622.3</v>
      </c>
      <c r="AH22" s="58">
        <v>0</v>
      </c>
      <c r="AI22" s="58">
        <v>0</v>
      </c>
      <c r="AJ22" s="56">
        <v>0</v>
      </c>
      <c r="AK22" s="49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4">
        <f>SUM(B9:B22)</f>
        <v>193.80000000000004</v>
      </c>
      <c r="C23" s="54">
        <f aca="true" t="shared" si="4" ref="C23:AW23">SUM(C9:C22)</f>
        <v>167.55</v>
      </c>
      <c r="D23" s="55">
        <f t="shared" si="4"/>
        <v>175.10000000000005</v>
      </c>
      <c r="E23" s="55">
        <f>SUM(E9*C9+E10*C10+E11*C11+E12*C12+E13*C13+E14*C14+E15*C15+E16*C16+E17*C17+E18*C18+E19*C19+E20*C20+E21*C21+E22*C22)/C23</f>
        <v>15031.24655326768</v>
      </c>
      <c r="F23" s="55">
        <f>SUM(F9*D9+F10*D10+F11*D11+F12*D12+F13*D13+F14*D14+F15*D15+F16*D16+F17*D17+F18*D18+F19*D19+F20*D20+F21*D21+F22*D22)/D23</f>
        <v>14383.125985151337</v>
      </c>
      <c r="G23" s="55">
        <f t="shared" si="4"/>
        <v>5</v>
      </c>
      <c r="H23" s="55">
        <f t="shared" si="4"/>
        <v>5</v>
      </c>
      <c r="I23" s="55">
        <f>SUM(I9:I22)/G23</f>
        <v>27950.7</v>
      </c>
      <c r="J23" s="55">
        <f>SUM(J9:J22)/H23</f>
        <v>27950.7</v>
      </c>
      <c r="K23" s="55">
        <f t="shared" si="4"/>
        <v>5</v>
      </c>
      <c r="L23" s="55">
        <f>SUM(L9:L22)/K23</f>
        <v>30900.02</v>
      </c>
      <c r="M23" s="54">
        <f t="shared" si="4"/>
        <v>0</v>
      </c>
      <c r="N23" s="54">
        <f t="shared" si="4"/>
        <v>0</v>
      </c>
      <c r="O23" s="55">
        <f t="shared" si="4"/>
        <v>0</v>
      </c>
      <c r="P23" s="55">
        <f t="shared" si="4"/>
        <v>0</v>
      </c>
      <c r="Q23" s="55">
        <f t="shared" si="4"/>
        <v>0</v>
      </c>
      <c r="R23" s="55">
        <f t="shared" si="4"/>
        <v>0</v>
      </c>
      <c r="S23" s="55">
        <f t="shared" si="4"/>
        <v>0</v>
      </c>
      <c r="T23" s="54">
        <f t="shared" si="4"/>
        <v>95.74999999999999</v>
      </c>
      <c r="U23" s="54">
        <f t="shared" si="4"/>
        <v>84.04999999999998</v>
      </c>
      <c r="V23" s="55">
        <f t="shared" si="4"/>
        <v>90.2</v>
      </c>
      <c r="W23" s="55">
        <f>SUM(W9*U9+W10*U10+W11*U11+W12*U12+W13*U13+W14*U14+W15*U15+W16*U16+W17*U17+W18*U18+W19*U19+W20*U20+W21*U21+W22*U22)/U23</f>
        <v>19638.204283164785</v>
      </c>
      <c r="X23" s="55">
        <f>SUM(X9*V9+X10*V10+X11*V11+X12*V12+X13*V13+X14*V14+X15*V15+X16*V16+X17*V17+X18*V18+X19*V19+X20*V20+X21*V21+X22*V22)/V23</f>
        <v>18299.235809312635</v>
      </c>
      <c r="Y23" s="55">
        <f t="shared" si="4"/>
        <v>84</v>
      </c>
      <c r="Z23" s="55">
        <f>SUM(Z9*Y9+Z10*Y10+Z11*Y11+Z12*Y12+Z13*Y13+Z14*Y14+Z15*Y15+Z16*Y16+Z17*Y17+Z18*Y18+Z19*Y19+Z20*Y20+Z21*Y21+Z22*Y22)/Y23</f>
        <v>23242.90714285714</v>
      </c>
      <c r="AA23" s="54">
        <f t="shared" si="4"/>
        <v>69.99999999999999</v>
      </c>
      <c r="AB23" s="54">
        <f t="shared" si="4"/>
        <v>64.15</v>
      </c>
      <c r="AC23" s="55">
        <f t="shared" si="4"/>
        <v>66.8</v>
      </c>
      <c r="AD23" s="55">
        <f>SUM(AD9*AB9+AD10*AB10+AD11*AB11+AD12*AB12+AD13*AB13+AD14*AB14+AD15*AB15+AD16*AB16+AD17*AB17+AD18*AB18+AD19*AB19+AD20*AB20+AD21*AB21+AD22*AB22)/AB23</f>
        <v>18908.725019485573</v>
      </c>
      <c r="AE23" s="55">
        <f>SUM(AE9*AC9+AE10*AC10+AE11*AC11+AE12*AC12+AE13*AC13+AE14*AC14+AE15*AC15+AE16*AC16+AE17*AC17+AE18*AC18+AE19*AC19+AE20*AC20+AE21*AC21+AE22*AC22)/AC23</f>
        <v>18158.60344311377</v>
      </c>
      <c r="AF23" s="55">
        <f t="shared" si="4"/>
        <v>63.19999999999999</v>
      </c>
      <c r="AG23" s="55">
        <f>SUM(AG9*AF9+AG10*AF10+AG11*AF11+AG12*AF12+AG13*AF13+AG14*AF14+AG15*AF15+AG16*AF16+AG17*AF17+AG18*AF18+AG19*AF19+AG20*AF20+AG21*AF21+AG22*AF22)/AF23</f>
        <v>22809.087658227854</v>
      </c>
      <c r="AH23" s="54">
        <f>SUM(AH9:AH22)</f>
        <v>33.15</v>
      </c>
      <c r="AI23" s="54">
        <f>SUM(AI9:AI22)</f>
        <v>30</v>
      </c>
      <c r="AJ23" s="55">
        <f>SUM(AJ9:AJ22)</f>
        <v>29.999999999999996</v>
      </c>
      <c r="AK23" s="55">
        <f>SUM(AK9*AI9+AK10*AI10+AK11*AI11+AK12*AI12+AK13*AI13+AK14*AI14+AK15*AI15+AK16*AI16+AK17*AI17+AK18*AI18+AK19*AI19+AK20*AI20+AK21*AI21+AK22*AI22)/AI23</f>
        <v>9326.202666666668</v>
      </c>
      <c r="AL23" s="55">
        <f>SUM(AL9*AJ9+AL10*AJ10+AL11*AJ11+AL12*AJ12+AL13*AJ13+AL14*AJ14+AL15*AJ15+AL16*AJ16+AL17*AJ17+AL18*AJ18+AL19*AJ19+AL20*AJ20+AL21*AJ21+AL22*AJ22)/AJ23</f>
        <v>9326.202666666668</v>
      </c>
      <c r="AM23" s="55">
        <f>SUM(AM9:AM22)</f>
        <v>29.4</v>
      </c>
      <c r="AN23" s="55">
        <f>SUM(AN9*AM9+AN10*AM10+AN11*AM11+AN12*AM12+AN13*AM13+AN14*AM14+AN15*AM15+AN16*AM16+AN17*AM17+AN18*AM18+AN19*AM19+AN20*AM20+AN21*AM21+AN22*AM22)/AM23</f>
        <v>9860.012244897962</v>
      </c>
      <c r="AO23" s="55">
        <f t="shared" si="4"/>
        <v>4</v>
      </c>
      <c r="AP23" s="55">
        <f>SUM(AP9*AO9+AP10*AO10+AP11*AO11+AP12*AO12+AP13*AO13+AP14*AO14+AP15*AO15+AP16*AO16+AP17*AO17+AP18*AO18+AP19*AO19+AP20*AO20+AP21*AO21+AP22*AO22)/AO23</f>
        <v>19144.175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86" t="s">
        <v>50</v>
      </c>
      <c r="D25" s="86"/>
      <c r="E25" s="86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H5:AN5"/>
    <mergeCell ref="AH6:AH7"/>
    <mergeCell ref="AI6:AI7"/>
    <mergeCell ref="AJ6:AJ7"/>
    <mergeCell ref="AK6:AL6"/>
    <mergeCell ref="AM6:AN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B6:AB7"/>
    <mergeCell ref="AR6:AR7"/>
    <mergeCell ref="AS6:AS7"/>
    <mergeCell ref="AT6:AU6"/>
    <mergeCell ref="AV6:AW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view="pageBreakPreview" zoomScale="70" zoomScaleNormal="87" zoomScaleSheetLayoutView="70" zoomScalePageLayoutView="0" workbookViewId="0" topLeftCell="A1">
      <selection activeCell="A10" sqref="A10:IV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91" t="s">
        <v>24</v>
      </c>
      <c r="AE1" s="91"/>
    </row>
    <row r="2" spans="3:31" ht="18.75">
      <c r="C2" s="98" t="s">
        <v>65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3:31" ht="18.75">
      <c r="C3" s="78" t="s">
        <v>86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89" t="s">
        <v>9</v>
      </c>
      <c r="B5" s="95" t="s">
        <v>23</v>
      </c>
      <c r="C5" s="96"/>
      <c r="D5" s="96"/>
      <c r="E5" s="96"/>
      <c r="F5" s="96"/>
      <c r="G5" s="92" t="s">
        <v>6</v>
      </c>
      <c r="H5" s="93"/>
      <c r="I5" s="93"/>
      <c r="J5" s="94"/>
      <c r="K5" s="92" t="s">
        <v>39</v>
      </c>
      <c r="L5" s="93"/>
      <c r="M5" s="93"/>
      <c r="N5" s="93"/>
      <c r="O5" s="93"/>
      <c r="P5" s="92" t="s">
        <v>40</v>
      </c>
      <c r="Q5" s="93"/>
      <c r="R5" s="93"/>
      <c r="S5" s="93"/>
      <c r="T5" s="93"/>
      <c r="U5" s="93"/>
      <c r="V5" s="94"/>
      <c r="W5" s="90" t="s">
        <v>77</v>
      </c>
      <c r="X5" s="90"/>
      <c r="Y5" s="92" t="s">
        <v>45</v>
      </c>
      <c r="Z5" s="93"/>
      <c r="AA5" s="93"/>
      <c r="AB5" s="93"/>
      <c r="AC5" s="93"/>
      <c r="AD5" s="93"/>
      <c r="AE5" s="94"/>
    </row>
    <row r="6" spans="1:31" ht="209.25" customHeight="1">
      <c r="A6" s="89"/>
      <c r="B6" s="90" t="s">
        <v>78</v>
      </c>
      <c r="C6" s="90" t="s">
        <v>79</v>
      </c>
      <c r="D6" s="90" t="s">
        <v>12</v>
      </c>
      <c r="E6" s="90" t="s">
        <v>28</v>
      </c>
      <c r="F6" s="90"/>
      <c r="G6" s="90" t="s">
        <v>26</v>
      </c>
      <c r="H6" s="90" t="s">
        <v>12</v>
      </c>
      <c r="I6" s="90" t="s">
        <v>28</v>
      </c>
      <c r="J6" s="90"/>
      <c r="K6" s="90" t="s">
        <v>25</v>
      </c>
      <c r="L6" s="90" t="s">
        <v>26</v>
      </c>
      <c r="M6" s="90" t="s">
        <v>12</v>
      </c>
      <c r="N6" s="90" t="s">
        <v>28</v>
      </c>
      <c r="O6" s="90"/>
      <c r="P6" s="90" t="s">
        <v>25</v>
      </c>
      <c r="Q6" s="90" t="s">
        <v>26</v>
      </c>
      <c r="R6" s="90" t="s">
        <v>12</v>
      </c>
      <c r="S6" s="90" t="s">
        <v>28</v>
      </c>
      <c r="T6" s="90"/>
      <c r="U6" s="90" t="s">
        <v>30</v>
      </c>
      <c r="V6" s="90"/>
      <c r="W6" s="79" t="s">
        <v>7</v>
      </c>
      <c r="X6" s="79" t="s">
        <v>8</v>
      </c>
      <c r="Y6" s="90" t="s">
        <v>25</v>
      </c>
      <c r="Z6" s="90" t="s">
        <v>26</v>
      </c>
      <c r="AA6" s="90" t="s">
        <v>12</v>
      </c>
      <c r="AB6" s="90" t="s">
        <v>28</v>
      </c>
      <c r="AC6" s="90"/>
      <c r="AD6" s="90" t="s">
        <v>30</v>
      </c>
      <c r="AE6" s="90"/>
    </row>
    <row r="7" spans="1:31" s="10" customFormat="1" ht="79.5" customHeight="1">
      <c r="A7" s="89"/>
      <c r="B7" s="90"/>
      <c r="C7" s="90"/>
      <c r="D7" s="90"/>
      <c r="E7" s="8" t="s">
        <v>27</v>
      </c>
      <c r="F7" s="8" t="s">
        <v>3</v>
      </c>
      <c r="G7" s="90"/>
      <c r="H7" s="90"/>
      <c r="I7" s="8" t="s">
        <v>27</v>
      </c>
      <c r="J7" s="8" t="s">
        <v>3</v>
      </c>
      <c r="K7" s="90"/>
      <c r="L7" s="90"/>
      <c r="M7" s="90"/>
      <c r="N7" s="8" t="s">
        <v>27</v>
      </c>
      <c r="O7" s="8" t="s">
        <v>3</v>
      </c>
      <c r="P7" s="90"/>
      <c r="Q7" s="90"/>
      <c r="R7" s="90"/>
      <c r="S7" s="8" t="s">
        <v>27</v>
      </c>
      <c r="T7" s="8" t="s">
        <v>3</v>
      </c>
      <c r="U7" s="8" t="s">
        <v>2</v>
      </c>
      <c r="V7" s="8" t="s">
        <v>11</v>
      </c>
      <c r="W7" s="79"/>
      <c r="X7" s="79"/>
      <c r="Y7" s="90"/>
      <c r="Z7" s="90"/>
      <c r="AA7" s="90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2">
        <f>A8+1</f>
        <v>2</v>
      </c>
      <c r="C8" s="62">
        <f aca="true" t="shared" si="0" ref="C8:O8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>F8+1</f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  <c r="O8" s="62">
        <f t="shared" si="0"/>
        <v>15</v>
      </c>
      <c r="P8" s="62">
        <f aca="true" t="shared" si="1" ref="P8:AE8">O8+1</f>
        <v>16</v>
      </c>
      <c r="Q8" s="62">
        <f t="shared" si="1"/>
        <v>17</v>
      </c>
      <c r="R8" s="62">
        <f t="shared" si="1"/>
        <v>18</v>
      </c>
      <c r="S8" s="62">
        <f t="shared" si="1"/>
        <v>19</v>
      </c>
      <c r="T8" s="62">
        <f t="shared" si="1"/>
        <v>20</v>
      </c>
      <c r="U8" s="62">
        <f t="shared" si="1"/>
        <v>21</v>
      </c>
      <c r="V8" s="62">
        <f t="shared" si="1"/>
        <v>22</v>
      </c>
      <c r="W8" s="62">
        <f t="shared" si="1"/>
        <v>23</v>
      </c>
      <c r="X8" s="62">
        <f t="shared" si="1"/>
        <v>24</v>
      </c>
      <c r="Y8" s="62">
        <f t="shared" si="1"/>
        <v>25</v>
      </c>
      <c r="Z8" s="62">
        <f t="shared" si="1"/>
        <v>26</v>
      </c>
      <c r="AA8" s="62">
        <f t="shared" si="1"/>
        <v>27</v>
      </c>
      <c r="AB8" s="62">
        <f t="shared" si="1"/>
        <v>28</v>
      </c>
      <c r="AC8" s="62">
        <f t="shared" si="1"/>
        <v>29</v>
      </c>
      <c r="AD8" s="62">
        <f t="shared" si="1"/>
        <v>30</v>
      </c>
      <c r="AE8" s="62">
        <f t="shared" si="1"/>
        <v>31</v>
      </c>
    </row>
    <row r="9" spans="1:31" s="12" customFormat="1" ht="19.5" customHeight="1">
      <c r="A9" s="59" t="s">
        <v>66</v>
      </c>
      <c r="B9" s="63">
        <v>40.47</v>
      </c>
      <c r="C9" s="64">
        <v>34.2</v>
      </c>
      <c r="D9" s="65">
        <v>30.2</v>
      </c>
      <c r="E9" s="65">
        <f>SUM(D9*F9)/C9</f>
        <v>14735.65730994152</v>
      </c>
      <c r="F9" s="65">
        <v>16687.4</v>
      </c>
      <c r="G9" s="64">
        <v>1</v>
      </c>
      <c r="H9" s="64">
        <v>1</v>
      </c>
      <c r="I9" s="65">
        <v>34250</v>
      </c>
      <c r="J9" s="65">
        <v>34250</v>
      </c>
      <c r="K9" s="64">
        <v>2.25</v>
      </c>
      <c r="L9" s="64">
        <v>2</v>
      </c>
      <c r="M9" s="65">
        <v>2</v>
      </c>
      <c r="N9" s="65">
        <v>22828.4</v>
      </c>
      <c r="O9" s="65">
        <v>22828.4</v>
      </c>
      <c r="P9" s="64">
        <v>21.97</v>
      </c>
      <c r="Q9" s="64">
        <v>19.32</v>
      </c>
      <c r="R9" s="65">
        <v>15</v>
      </c>
      <c r="S9" s="65">
        <f>SUM(R9*T9)/Q9</f>
        <v>16726.708074534163</v>
      </c>
      <c r="T9" s="65">
        <v>21544</v>
      </c>
      <c r="U9" s="65">
        <v>14.7</v>
      </c>
      <c r="V9" s="65">
        <v>29171.2</v>
      </c>
      <c r="W9" s="65">
        <v>0</v>
      </c>
      <c r="X9" s="65">
        <v>0</v>
      </c>
      <c r="Y9" s="64">
        <v>0</v>
      </c>
      <c r="Z9" s="64">
        <v>0</v>
      </c>
      <c r="AA9" s="65">
        <v>0</v>
      </c>
      <c r="AB9" s="65">
        <v>0</v>
      </c>
      <c r="AC9" s="65">
        <v>0</v>
      </c>
      <c r="AD9" s="65">
        <v>0</v>
      </c>
      <c r="AE9" s="66">
        <v>0</v>
      </c>
    </row>
    <row r="10" spans="1:31" ht="19.5" customHeight="1" thickBot="1">
      <c r="A10" s="60" t="s">
        <v>67</v>
      </c>
      <c r="B10" s="67">
        <v>38.33</v>
      </c>
      <c r="C10" s="58">
        <v>25.05</v>
      </c>
      <c r="D10" s="56">
        <v>22.9</v>
      </c>
      <c r="E10" s="49">
        <f>SUM(D10*F10)/C10</f>
        <v>15945.71337325349</v>
      </c>
      <c r="F10" s="56">
        <v>17442.8</v>
      </c>
      <c r="G10" s="58">
        <v>1</v>
      </c>
      <c r="H10" s="58">
        <v>1</v>
      </c>
      <c r="I10" s="56">
        <v>43883.4</v>
      </c>
      <c r="J10" s="56">
        <v>43883.4</v>
      </c>
      <c r="K10" s="50">
        <v>2</v>
      </c>
      <c r="L10" s="50">
        <v>2</v>
      </c>
      <c r="M10" s="52">
        <v>2</v>
      </c>
      <c r="N10" s="49">
        <v>32983.4</v>
      </c>
      <c r="O10" s="52">
        <v>32983.4</v>
      </c>
      <c r="P10" s="58">
        <v>13.83</v>
      </c>
      <c r="Q10" s="58">
        <v>10.3</v>
      </c>
      <c r="R10" s="56">
        <v>7.8</v>
      </c>
      <c r="S10" s="49">
        <f>SUM(R10*T10)/Q10</f>
        <v>16959.547572815532</v>
      </c>
      <c r="T10" s="56">
        <v>22395.3</v>
      </c>
      <c r="U10" s="56">
        <v>7.1</v>
      </c>
      <c r="V10" s="56">
        <v>25633.8</v>
      </c>
      <c r="W10" s="56">
        <v>0</v>
      </c>
      <c r="X10" s="56">
        <v>0</v>
      </c>
      <c r="Y10" s="58">
        <v>2</v>
      </c>
      <c r="Z10" s="58">
        <v>1.6</v>
      </c>
      <c r="AA10" s="56">
        <v>1.6</v>
      </c>
      <c r="AB10" s="56">
        <v>9427.1</v>
      </c>
      <c r="AC10" s="56">
        <v>9427.1</v>
      </c>
      <c r="AD10" s="56">
        <v>1.6</v>
      </c>
      <c r="AE10" s="68">
        <v>9427.1</v>
      </c>
    </row>
    <row r="11" spans="1:31" ht="17.25" thickBot="1">
      <c r="A11" s="61" t="s">
        <v>4</v>
      </c>
      <c r="B11" s="69">
        <f>SUM(B9:B10)</f>
        <v>78.8</v>
      </c>
      <c r="C11" s="54">
        <f aca="true" t="shared" si="2" ref="C11:AE11">SUM(C9:C10)</f>
        <v>59.25</v>
      </c>
      <c r="D11" s="55">
        <f t="shared" si="2"/>
        <v>53.099999999999994</v>
      </c>
      <c r="E11" s="55">
        <f>SUM(E9*C9+E10*C10)/C11</f>
        <v>15247.250632911391</v>
      </c>
      <c r="F11" s="55">
        <f>SUM(F9*D9+F10*D10)/D11</f>
        <v>17013.17514124294</v>
      </c>
      <c r="G11" s="54">
        <f t="shared" si="2"/>
        <v>2</v>
      </c>
      <c r="H11" s="54">
        <f t="shared" si="2"/>
        <v>2</v>
      </c>
      <c r="I11" s="55">
        <f>SUM(I9:I10)/G11</f>
        <v>39066.7</v>
      </c>
      <c r="J11" s="55">
        <f>SUM(J9:J10)/H11</f>
        <v>39066.7</v>
      </c>
      <c r="K11" s="54">
        <f t="shared" si="2"/>
        <v>4.25</v>
      </c>
      <c r="L11" s="54">
        <f t="shared" si="2"/>
        <v>4</v>
      </c>
      <c r="M11" s="55">
        <f t="shared" si="2"/>
        <v>4</v>
      </c>
      <c r="N11" s="55">
        <f>SUM(N9*L9+N10*L10)/L11</f>
        <v>27905.9</v>
      </c>
      <c r="O11" s="55">
        <f>SUM(O9*M9+O10*M10)/M11</f>
        <v>27905.9</v>
      </c>
      <c r="P11" s="54">
        <f t="shared" si="2"/>
        <v>35.8</v>
      </c>
      <c r="Q11" s="54">
        <f t="shared" si="2"/>
        <v>29.62</v>
      </c>
      <c r="R11" s="55">
        <f t="shared" si="2"/>
        <v>22.8</v>
      </c>
      <c r="S11" s="55">
        <f>SUM(S9*Q9+S10*Q10)/Q11</f>
        <v>16807.67521944632</v>
      </c>
      <c r="T11" s="55">
        <f>SUM(T9*R9+T10*R10)/R11</f>
        <v>21835.234210526312</v>
      </c>
      <c r="U11" s="55">
        <f t="shared" si="2"/>
        <v>21.799999999999997</v>
      </c>
      <c r="V11" s="55">
        <f>SUM(V9*U9+V10*U10)/U11</f>
        <v>28019.111009174314</v>
      </c>
      <c r="W11" s="54">
        <f t="shared" si="2"/>
        <v>0</v>
      </c>
      <c r="X11" s="54">
        <f t="shared" si="2"/>
        <v>0</v>
      </c>
      <c r="Y11" s="54">
        <f t="shared" si="2"/>
        <v>2</v>
      </c>
      <c r="Z11" s="54">
        <f t="shared" si="2"/>
        <v>1.6</v>
      </c>
      <c r="AA11" s="54">
        <f t="shared" si="2"/>
        <v>1.6</v>
      </c>
      <c r="AB11" s="54">
        <f t="shared" si="2"/>
        <v>9427.1</v>
      </c>
      <c r="AC11" s="54">
        <f t="shared" si="2"/>
        <v>9427.1</v>
      </c>
      <c r="AD11" s="54">
        <f t="shared" si="2"/>
        <v>1.6</v>
      </c>
      <c r="AE11" s="70">
        <f t="shared" si="2"/>
        <v>9427.1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6" t="s">
        <v>50</v>
      </c>
      <c r="D13" s="86"/>
      <c r="E13" s="86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B5:F5"/>
    <mergeCell ref="C6:C7"/>
    <mergeCell ref="D6:D7"/>
    <mergeCell ref="E6:F6"/>
    <mergeCell ref="G6:G7"/>
    <mergeCell ref="H6:H7"/>
    <mergeCell ref="I6:J6"/>
    <mergeCell ref="P6:P7"/>
    <mergeCell ref="P5:V5"/>
    <mergeCell ref="G5:J5"/>
    <mergeCell ref="L6:L7"/>
    <mergeCell ref="M6:M7"/>
    <mergeCell ref="N6:O6"/>
    <mergeCell ref="K5:O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2016-05-05T12:09:57Z</cp:lastPrinted>
  <dcterms:created xsi:type="dcterms:W3CDTF">1996-10-08T23:32:33Z</dcterms:created>
  <dcterms:modified xsi:type="dcterms:W3CDTF">2016-07-07T09:29:41Z</dcterms:modified>
  <cp:category/>
  <cp:version/>
  <cp:contentType/>
  <cp:contentStatus/>
</cp:coreProperties>
</file>