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1'!$A$1:$CW$13</definedName>
    <definedName name="_xlnm.Print_Area" localSheetId="1">'Приложение 2'!$A$1:$AY$30</definedName>
    <definedName name="_xlnm.Print_Area" localSheetId="2">'Приложение 3'!$A$1:$AP$31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<sst xmlns="http://schemas.openxmlformats.org/spreadsheetml/2006/main" count="377" uniqueCount="86">
  <si>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</si>
  <si>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</si>
  <si>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</si>
  <si>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</si>
  <si>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</si>
  <si>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</si>
  <si>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</si>
  <si>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</si>
  <si>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</si>
  <si>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</si>
  <si>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</si>
  <si>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</si>
  <si>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</si>
  <si>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</si>
  <si>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</si>
  <si>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</si>
  <si>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</si>
  <si>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</si>
  <si>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</si>
  <si>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</si>
  <si>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</si>
  <si>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</si>
  <si>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</si>
  <si>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</si>
  <si>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</si>
  <si>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</si>
  <si>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</si>
  <si>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</si>
  <si>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</si>
  <si>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</si>
  <si>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</si>
  <si>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</si>
  <si>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</si>
  <si>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1.2.3 
1.2.4. в т.ч.воспитатели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</si>
  <si>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</si>
  <si>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</si>
  <si>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</si>
  <si>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</si>
  <si>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</si>
  <si>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</si>
  <si>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</si>
  <si>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</si>
  <si>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</si>
  <si>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</si>
  <si>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</si>
  <si>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</si>
  <si>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</si>
  <si>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</si>
  <si>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</si>
  <si>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</si>
  <si>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</si>
  <si>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</si>
  <si>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</si>
  <si>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</si>
  <si>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</si>
  <si>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</si>
  <si>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</si>
  <si>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</si>
  <si>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</si>
  <si>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</si>
  <si>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</si>
  <si>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</si>
  <si>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</si>
  <si>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</si>
  <si>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</si>
  <si>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</si>
  <si>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</si>
  <si>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</si>
  <si>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</si>
  <si>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</si>
  <si>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</si>
  <si>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</si>
  <si>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</si>
  <si>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</si>
  <si>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</si>
  <si>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</si>
  <si>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общеобразовательных орг-ций, работающие с детьми из неблагополучных семей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</si>
  <si>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</si>
  <si>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</si>
  <si>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</si>
  <si>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</si>
  <si>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</si>
  <si>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</si>
  <si>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за  январь - март 2016  года</t>
  </si>
  <si>
    <t>за  январь - март  2016 года</t>
  </si>
  <si>
    <t>за   январь - март 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</si>
</sst>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/>
    </xf>
    <xf numFmtId="185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1" fillId="0" borderId="13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185" fontId="17" fillId="0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185" fontId="17" fillId="0" borderId="11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7"/>
  <sheetViews>
    <sheetView view="pageBreakPreview" zoomScale="70" zoomScaleNormal="87" zoomScaleSheetLayoutView="70" zoomScalePageLayoutView="0" workbookViewId="0" topLeftCell="A1">
      <selection activeCell="M7" sqref="M7"/>
    </sheetView>
  </sheetViews>
  <sheetFormatPr defaultColWidth="9.140625" defaultRowHeight="12.75"/>
  <cols>
    <col min="1" max="1" width="23.57421875" style="1" customWidth="1"/>
    <col min="2" max="2" width="12.7109375" style="1" customWidth="1"/>
    <col min="3" max="3" width="12.421875" style="1" customWidth="1"/>
    <col min="4" max="4" width="11.8515625" style="1" customWidth="1"/>
    <col min="5" max="5" width="13.140625" style="1" customWidth="1"/>
    <col min="6" max="6" width="11.421875" style="1" customWidth="1"/>
    <col min="7" max="7" width="12.00390625" style="1" customWidth="1"/>
    <col min="8" max="9" width="11.8515625" style="1" customWidth="1"/>
    <col min="10" max="11" width="11.421875" style="1" customWidth="1"/>
    <col min="12" max="12" width="11.7109375" style="1" customWidth="1"/>
    <col min="13" max="13" width="13.421875" style="1" customWidth="1"/>
    <col min="14" max="15" width="11.8515625" style="1" customWidth="1"/>
    <col min="16" max="17" width="11.421875" style="1" customWidth="1"/>
    <col min="18" max="18" width="12.00390625" style="1" customWidth="1"/>
    <col min="19" max="20" width="11.8515625" style="1" customWidth="1"/>
    <col min="21" max="22" width="11.421875" style="1" customWidth="1"/>
    <col min="23" max="23" width="12.00390625" style="1" customWidth="1"/>
    <col min="24" max="25" width="11.8515625" style="1" customWidth="1"/>
    <col min="26" max="27" width="11.421875" style="1" customWidth="1"/>
    <col min="28" max="28" width="10.7109375" style="1" customWidth="1"/>
    <col min="29" max="29" width="16.421875" style="1" customWidth="1"/>
    <col min="30" max="30" width="12.00390625" style="1" customWidth="1"/>
    <col min="31" max="32" width="11.8515625" style="1" customWidth="1"/>
    <col min="33" max="34" width="11.421875" style="1" customWidth="1"/>
    <col min="35" max="35" width="11.00390625" style="1" customWidth="1"/>
    <col min="36" max="43" width="16.57421875" style="1" customWidth="1"/>
    <col min="44" max="44" width="12.00390625" style="1" customWidth="1"/>
    <col min="45" max="46" width="11.8515625" style="1" customWidth="1"/>
    <col min="47" max="48" width="11.421875" style="1" customWidth="1"/>
    <col min="49" max="50" width="11.8515625" style="1" customWidth="1"/>
    <col min="51" max="52" width="11.421875" style="1" customWidth="1"/>
    <col min="53" max="53" width="12.00390625" style="1" customWidth="1"/>
    <col min="54" max="55" width="11.8515625" style="1" customWidth="1"/>
    <col min="56" max="57" width="11.421875" style="1" customWidth="1"/>
    <col min="58" max="58" width="12.00390625" style="1" customWidth="1"/>
    <col min="59" max="60" width="11.8515625" style="1" customWidth="1"/>
    <col min="61" max="62" width="11.421875" style="1" customWidth="1"/>
    <col min="63" max="63" width="10.7109375" style="1" customWidth="1"/>
    <col min="64" max="64" width="16.28125" style="1" customWidth="1"/>
    <col min="65" max="65" width="12.00390625" style="1" customWidth="1"/>
    <col min="66" max="67" width="11.8515625" style="1" customWidth="1"/>
    <col min="68" max="69" width="11.421875" style="1" customWidth="1"/>
    <col min="70" max="70" width="10.57421875" style="1" customWidth="1"/>
    <col min="71" max="71" width="16.421875" style="1" customWidth="1"/>
    <col min="72" max="72" width="12.00390625" style="1" customWidth="1"/>
    <col min="73" max="74" width="11.8515625" style="1" customWidth="1"/>
    <col min="75" max="75" width="11.421875" style="1" customWidth="1"/>
    <col min="76" max="76" width="11.421875" style="5" customWidth="1"/>
    <col min="77" max="78" width="11.8515625" style="1" customWidth="1"/>
    <col min="79" max="80" width="11.421875" style="1" customWidth="1"/>
    <col min="81" max="81" width="12.00390625" style="1" customWidth="1"/>
    <col min="82" max="83" width="11.8515625" style="1" customWidth="1"/>
    <col min="84" max="85" width="11.421875" style="1" customWidth="1"/>
    <col min="86" max="86" width="12.00390625" style="1" customWidth="1"/>
    <col min="87" max="88" width="11.8515625" style="1" customWidth="1"/>
    <col min="89" max="90" width="11.421875" style="1" customWidth="1"/>
    <col min="91" max="91" width="11.00390625" style="1" customWidth="1"/>
    <col min="92" max="92" width="16.8515625" style="1" customWidth="1"/>
    <col min="93" max="93" width="14.28125" style="1" customWidth="1"/>
    <col min="94" max="94" width="24.28125" style="1" customWidth="1"/>
    <col min="95" max="95" width="12.00390625" style="1" customWidth="1"/>
    <col min="96" max="97" width="11.8515625" style="1" customWidth="1"/>
    <col min="98" max="99" width="11.421875" style="1" customWidth="1"/>
    <col min="100" max="100" width="10.421875" style="1" customWidth="1"/>
    <col min="101" max="101" width="16.7109375" style="1" customWidth="1"/>
    <col min="102" max="16384" width="9.140625" style="1" customWidth="1"/>
  </cols>
  <sheetData>
    <row r="1" ht="18" customHeight="1">
      <c r="AC1" s="14"/>
    </row>
    <row r="2" spans="1:95" ht="28.5" customHeight="1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5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5"/>
      <c r="AS2" s="17"/>
      <c r="AT2" s="17"/>
      <c r="AU2" s="17"/>
      <c r="AV2" s="17"/>
      <c r="AW2" s="17"/>
      <c r="AX2" s="17"/>
      <c r="AY2" s="17"/>
      <c r="AZ2" s="17"/>
      <c r="BA2" s="15"/>
      <c r="BB2" s="15"/>
      <c r="BC2" s="15"/>
      <c r="BD2" s="15"/>
      <c r="BE2" s="15"/>
      <c r="BF2" s="15"/>
      <c r="BG2" s="18"/>
      <c r="BH2" s="18"/>
      <c r="BI2" s="18"/>
      <c r="BJ2" s="18"/>
      <c r="BK2" s="18"/>
      <c r="BL2" s="18"/>
      <c r="BM2" s="15"/>
      <c r="BN2" s="18"/>
      <c r="BO2" s="18"/>
      <c r="BP2" s="18"/>
      <c r="BQ2" s="18"/>
      <c r="BR2" s="18"/>
      <c r="BS2" s="18"/>
      <c r="BT2" s="15"/>
      <c r="BU2" s="18"/>
      <c r="BV2" s="18"/>
      <c r="BW2" s="18"/>
      <c r="CC2" s="15"/>
      <c r="CD2" s="15"/>
      <c r="CE2" s="15"/>
      <c r="CF2" s="15"/>
      <c r="CG2" s="15"/>
      <c r="CH2" s="15"/>
      <c r="CQ2" s="15"/>
    </row>
    <row r="3" spans="1:95" ht="18.75">
      <c r="A3" s="69" t="s">
        <v>83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"/>
      <c r="S3" s="15"/>
      <c r="T3" s="15"/>
      <c r="U3" s="15"/>
      <c r="V3" s="15"/>
      <c r="W3" s="15"/>
      <c r="X3" s="19"/>
      <c r="Y3" s="19"/>
      <c r="Z3" s="19"/>
      <c r="AA3" s="19"/>
      <c r="AB3" s="19"/>
      <c r="AC3" s="19"/>
      <c r="AD3" s="15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15"/>
      <c r="AS3" s="20"/>
      <c r="AT3" s="20"/>
      <c r="AU3" s="20"/>
      <c r="AV3" s="20"/>
      <c r="AW3" s="20"/>
      <c r="AX3" s="20"/>
      <c r="AY3" s="20"/>
      <c r="AZ3" s="20"/>
      <c r="BA3" s="15"/>
      <c r="BB3" s="15"/>
      <c r="BC3" s="15"/>
      <c r="BD3" s="15"/>
      <c r="BE3" s="15"/>
      <c r="BF3" s="15"/>
      <c r="BG3" s="18"/>
      <c r="BH3" s="18"/>
      <c r="BI3" s="18"/>
      <c r="BJ3" s="18"/>
      <c r="BK3" s="18"/>
      <c r="BL3" s="18"/>
      <c r="BM3" s="15"/>
      <c r="BN3" s="18"/>
      <c r="BO3" s="18"/>
      <c r="BP3" s="18"/>
      <c r="BQ3" s="18"/>
      <c r="BR3" s="18"/>
      <c r="BS3" s="18"/>
      <c r="BT3" s="15"/>
      <c r="BU3" s="18"/>
      <c r="BV3" s="18"/>
      <c r="BW3" s="18"/>
      <c r="CC3" s="15"/>
      <c r="CD3" s="15"/>
      <c r="CE3" s="15"/>
      <c r="CF3" s="15"/>
      <c r="CG3" s="15"/>
      <c r="CH3" s="15"/>
      <c r="CQ3" s="15"/>
    </row>
    <row r="4" spans="1:95" ht="15">
      <c r="A4" s="21"/>
      <c r="B4" s="21"/>
      <c r="C4" s="10"/>
      <c r="D4" s="10"/>
      <c r="E4" s="10"/>
      <c r="F4" s="10"/>
      <c r="G4" s="21"/>
      <c r="H4" s="10"/>
      <c r="I4" s="10"/>
      <c r="J4" s="10"/>
      <c r="K4" s="10"/>
      <c r="L4" s="10"/>
      <c r="M4" s="10"/>
      <c r="N4" s="10"/>
      <c r="O4" s="10"/>
      <c r="P4" s="10"/>
      <c r="Q4" s="10"/>
      <c r="R4" s="21"/>
      <c r="S4" s="10"/>
      <c r="T4" s="10"/>
      <c r="U4" s="10"/>
      <c r="V4" s="10"/>
      <c r="W4" s="21"/>
      <c r="X4" s="10"/>
      <c r="Y4" s="10"/>
      <c r="Z4" s="10"/>
      <c r="AA4" s="10"/>
      <c r="AB4" s="10"/>
      <c r="AC4" s="10"/>
      <c r="AD4" s="2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21"/>
      <c r="AS4" s="10"/>
      <c r="AT4" s="10"/>
      <c r="AU4" s="10"/>
      <c r="AV4" s="10"/>
      <c r="AW4" s="10"/>
      <c r="AX4" s="10"/>
      <c r="AY4" s="10"/>
      <c r="AZ4" s="10"/>
      <c r="BA4" s="21"/>
      <c r="BB4" s="10"/>
      <c r="BC4" s="10"/>
      <c r="BD4" s="10"/>
      <c r="BE4" s="10"/>
      <c r="BF4" s="21"/>
      <c r="BG4" s="18"/>
      <c r="BH4" s="18"/>
      <c r="BI4" s="18"/>
      <c r="BJ4" s="18"/>
      <c r="BK4" s="18"/>
      <c r="BL4" s="18"/>
      <c r="BM4" s="21"/>
      <c r="BN4" s="18"/>
      <c r="BO4" s="18"/>
      <c r="BP4" s="18"/>
      <c r="BQ4" s="18"/>
      <c r="BR4" s="18"/>
      <c r="BS4" s="18"/>
      <c r="BT4" s="21"/>
      <c r="BU4" s="18"/>
      <c r="BV4" s="18"/>
      <c r="BW4" s="18"/>
      <c r="CC4" s="21"/>
      <c r="CD4" s="10"/>
      <c r="CE4" s="10"/>
      <c r="CF4" s="10"/>
      <c r="CG4" s="10"/>
      <c r="CH4" s="21"/>
      <c r="CQ4" s="21"/>
    </row>
    <row r="5" spans="1:101" ht="104.25" customHeight="1">
      <c r="A5" s="71" t="s">
        <v>5</v>
      </c>
      <c r="B5" s="60" t="s">
        <v>14</v>
      </c>
      <c r="C5" s="61"/>
      <c r="D5" s="61"/>
      <c r="E5" s="61"/>
      <c r="F5" s="74"/>
      <c r="G5" s="60" t="s">
        <v>15</v>
      </c>
      <c r="H5" s="61"/>
      <c r="I5" s="61"/>
      <c r="J5" s="61"/>
      <c r="K5" s="61"/>
      <c r="L5" s="61"/>
      <c r="M5" s="74"/>
      <c r="N5" s="66" t="s">
        <v>29</v>
      </c>
      <c r="O5" s="67"/>
      <c r="P5" s="67"/>
      <c r="Q5" s="67"/>
      <c r="R5" s="66" t="s">
        <v>47</v>
      </c>
      <c r="S5" s="67"/>
      <c r="T5" s="67"/>
      <c r="U5" s="67"/>
      <c r="V5" s="67"/>
      <c r="W5" s="66" t="s">
        <v>48</v>
      </c>
      <c r="X5" s="67"/>
      <c r="Y5" s="67"/>
      <c r="Z5" s="67"/>
      <c r="AA5" s="67"/>
      <c r="AB5" s="67"/>
      <c r="AC5" s="68"/>
      <c r="AD5" s="66" t="s">
        <v>49</v>
      </c>
      <c r="AE5" s="67"/>
      <c r="AF5" s="67"/>
      <c r="AG5" s="67"/>
      <c r="AH5" s="67"/>
      <c r="AI5" s="67"/>
      <c r="AJ5" s="68"/>
      <c r="AK5" s="66" t="s">
        <v>82</v>
      </c>
      <c r="AL5" s="67"/>
      <c r="AM5" s="67"/>
      <c r="AN5" s="67"/>
      <c r="AO5" s="67"/>
      <c r="AP5" s="67"/>
      <c r="AQ5" s="68"/>
      <c r="AR5" s="60" t="s">
        <v>16</v>
      </c>
      <c r="AS5" s="61"/>
      <c r="AT5" s="61"/>
      <c r="AU5" s="61"/>
      <c r="AV5" s="61"/>
      <c r="AW5" s="66" t="s">
        <v>31</v>
      </c>
      <c r="AX5" s="67"/>
      <c r="AY5" s="67"/>
      <c r="AZ5" s="68"/>
      <c r="BA5" s="66" t="s">
        <v>34</v>
      </c>
      <c r="BB5" s="67"/>
      <c r="BC5" s="67"/>
      <c r="BD5" s="67"/>
      <c r="BE5" s="67"/>
      <c r="BF5" s="66" t="s">
        <v>32</v>
      </c>
      <c r="BG5" s="67"/>
      <c r="BH5" s="67"/>
      <c r="BI5" s="67"/>
      <c r="BJ5" s="67"/>
      <c r="BK5" s="67"/>
      <c r="BL5" s="68"/>
      <c r="BM5" s="66" t="s">
        <v>33</v>
      </c>
      <c r="BN5" s="67"/>
      <c r="BO5" s="67"/>
      <c r="BP5" s="67"/>
      <c r="BQ5" s="67"/>
      <c r="BR5" s="67"/>
      <c r="BS5" s="68"/>
      <c r="BT5" s="60" t="s">
        <v>17</v>
      </c>
      <c r="BU5" s="61"/>
      <c r="BV5" s="61"/>
      <c r="BW5" s="61"/>
      <c r="BX5" s="61"/>
      <c r="BY5" s="66" t="s">
        <v>35</v>
      </c>
      <c r="BZ5" s="67"/>
      <c r="CA5" s="67"/>
      <c r="CB5" s="68"/>
      <c r="CC5" s="66" t="s">
        <v>36</v>
      </c>
      <c r="CD5" s="67"/>
      <c r="CE5" s="67"/>
      <c r="CF5" s="67"/>
      <c r="CG5" s="67"/>
      <c r="CH5" s="66" t="s">
        <v>37</v>
      </c>
      <c r="CI5" s="67"/>
      <c r="CJ5" s="67"/>
      <c r="CK5" s="67"/>
      <c r="CL5" s="67"/>
      <c r="CM5" s="67"/>
      <c r="CN5" s="68"/>
      <c r="CO5" s="65" t="s">
        <v>38</v>
      </c>
      <c r="CP5" s="65"/>
      <c r="CQ5" s="60" t="s">
        <v>39</v>
      </c>
      <c r="CR5" s="61"/>
      <c r="CS5" s="61"/>
      <c r="CT5" s="61"/>
      <c r="CU5" s="61"/>
      <c r="CV5" s="61"/>
      <c r="CW5" s="74"/>
    </row>
    <row r="6" spans="1:101" ht="204" customHeight="1">
      <c r="A6" s="71"/>
      <c r="B6" s="63" t="s">
        <v>25</v>
      </c>
      <c r="C6" s="62" t="s">
        <v>26</v>
      </c>
      <c r="D6" s="62" t="s">
        <v>12</v>
      </c>
      <c r="E6" s="62" t="s">
        <v>28</v>
      </c>
      <c r="F6" s="62"/>
      <c r="G6" s="63" t="s">
        <v>25</v>
      </c>
      <c r="H6" s="62" t="s">
        <v>26</v>
      </c>
      <c r="I6" s="62" t="s">
        <v>12</v>
      </c>
      <c r="J6" s="62" t="s">
        <v>28</v>
      </c>
      <c r="K6" s="62"/>
      <c r="L6" s="70" t="s">
        <v>30</v>
      </c>
      <c r="M6" s="70"/>
      <c r="N6" s="72" t="s">
        <v>26</v>
      </c>
      <c r="O6" s="62" t="s">
        <v>12</v>
      </c>
      <c r="P6" s="62" t="s">
        <v>28</v>
      </c>
      <c r="Q6" s="62"/>
      <c r="R6" s="63" t="s">
        <v>25</v>
      </c>
      <c r="S6" s="72" t="s">
        <v>26</v>
      </c>
      <c r="T6" s="62" t="s">
        <v>12</v>
      </c>
      <c r="U6" s="62" t="s">
        <v>28</v>
      </c>
      <c r="V6" s="62"/>
      <c r="W6" s="63" t="s">
        <v>25</v>
      </c>
      <c r="X6" s="62" t="s">
        <v>26</v>
      </c>
      <c r="Y6" s="62" t="s">
        <v>12</v>
      </c>
      <c r="Z6" s="62" t="s">
        <v>28</v>
      </c>
      <c r="AA6" s="62"/>
      <c r="AB6" s="70" t="s">
        <v>30</v>
      </c>
      <c r="AC6" s="70"/>
      <c r="AD6" s="63" t="s">
        <v>25</v>
      </c>
      <c r="AE6" s="62" t="s">
        <v>26</v>
      </c>
      <c r="AF6" s="62" t="s">
        <v>12</v>
      </c>
      <c r="AG6" s="62" t="s">
        <v>28</v>
      </c>
      <c r="AH6" s="62"/>
      <c r="AI6" s="70" t="s">
        <v>30</v>
      </c>
      <c r="AJ6" s="70"/>
      <c r="AK6" s="63" t="s">
        <v>25</v>
      </c>
      <c r="AL6" s="62" t="s">
        <v>26</v>
      </c>
      <c r="AM6" s="62" t="s">
        <v>12</v>
      </c>
      <c r="AN6" s="62" t="s">
        <v>28</v>
      </c>
      <c r="AO6" s="62"/>
      <c r="AP6" s="70" t="s">
        <v>30</v>
      </c>
      <c r="AQ6" s="70"/>
      <c r="AR6" s="63" t="s">
        <v>25</v>
      </c>
      <c r="AS6" s="62" t="s">
        <v>26</v>
      </c>
      <c r="AT6" s="62" t="s">
        <v>12</v>
      </c>
      <c r="AU6" s="62" t="s">
        <v>28</v>
      </c>
      <c r="AV6" s="62"/>
      <c r="AW6" s="62" t="s">
        <v>26</v>
      </c>
      <c r="AX6" s="62" t="s">
        <v>12</v>
      </c>
      <c r="AY6" s="62" t="s">
        <v>28</v>
      </c>
      <c r="AZ6" s="62"/>
      <c r="BA6" s="63" t="s">
        <v>25</v>
      </c>
      <c r="BB6" s="72" t="s">
        <v>26</v>
      </c>
      <c r="BC6" s="62" t="s">
        <v>12</v>
      </c>
      <c r="BD6" s="62" t="s">
        <v>28</v>
      </c>
      <c r="BE6" s="62"/>
      <c r="BF6" s="63" t="s">
        <v>25</v>
      </c>
      <c r="BG6" s="62" t="s">
        <v>26</v>
      </c>
      <c r="BH6" s="62" t="s">
        <v>12</v>
      </c>
      <c r="BI6" s="62" t="s">
        <v>28</v>
      </c>
      <c r="BJ6" s="62"/>
      <c r="BK6" s="70" t="s">
        <v>30</v>
      </c>
      <c r="BL6" s="70"/>
      <c r="BM6" s="63" t="s">
        <v>25</v>
      </c>
      <c r="BN6" s="62" t="s">
        <v>26</v>
      </c>
      <c r="BO6" s="62" t="s">
        <v>12</v>
      </c>
      <c r="BP6" s="62" t="s">
        <v>28</v>
      </c>
      <c r="BQ6" s="62"/>
      <c r="BR6" s="70" t="s">
        <v>30</v>
      </c>
      <c r="BS6" s="70"/>
      <c r="BT6" s="63" t="s">
        <v>25</v>
      </c>
      <c r="BU6" s="62" t="s">
        <v>26</v>
      </c>
      <c r="BV6" s="62" t="s">
        <v>12</v>
      </c>
      <c r="BW6" s="62" t="s">
        <v>28</v>
      </c>
      <c r="BX6" s="62"/>
      <c r="BY6" s="62" t="s">
        <v>26</v>
      </c>
      <c r="BZ6" s="62" t="s">
        <v>12</v>
      </c>
      <c r="CA6" s="62" t="s">
        <v>28</v>
      </c>
      <c r="CB6" s="62"/>
      <c r="CC6" s="63" t="s">
        <v>25</v>
      </c>
      <c r="CD6" s="72" t="s">
        <v>26</v>
      </c>
      <c r="CE6" s="62" t="s">
        <v>12</v>
      </c>
      <c r="CF6" s="62" t="s">
        <v>28</v>
      </c>
      <c r="CG6" s="62"/>
      <c r="CH6" s="63" t="s">
        <v>25</v>
      </c>
      <c r="CI6" s="62" t="s">
        <v>26</v>
      </c>
      <c r="CJ6" s="62" t="s">
        <v>12</v>
      </c>
      <c r="CK6" s="62" t="s">
        <v>28</v>
      </c>
      <c r="CL6" s="62"/>
      <c r="CM6" s="70" t="s">
        <v>30</v>
      </c>
      <c r="CN6" s="70"/>
      <c r="CO6" s="62" t="s">
        <v>19</v>
      </c>
      <c r="CP6" s="62" t="s">
        <v>8</v>
      </c>
      <c r="CQ6" s="63" t="s">
        <v>25</v>
      </c>
      <c r="CR6" s="62" t="s">
        <v>26</v>
      </c>
      <c r="CS6" s="62" t="s">
        <v>12</v>
      </c>
      <c r="CT6" s="62" t="s">
        <v>28</v>
      </c>
      <c r="CU6" s="62"/>
      <c r="CV6" s="70" t="s">
        <v>30</v>
      </c>
      <c r="CW6" s="70"/>
    </row>
    <row r="7" spans="1:101" s="11" customFormat="1" ht="113.25" customHeight="1">
      <c r="A7" s="71"/>
      <c r="B7" s="64"/>
      <c r="C7" s="62"/>
      <c r="D7" s="62"/>
      <c r="E7" s="8" t="s">
        <v>27</v>
      </c>
      <c r="F7" s="8" t="s">
        <v>3</v>
      </c>
      <c r="G7" s="64"/>
      <c r="H7" s="62"/>
      <c r="I7" s="62"/>
      <c r="J7" s="8" t="s">
        <v>27</v>
      </c>
      <c r="K7" s="8" t="s">
        <v>3</v>
      </c>
      <c r="L7" s="8" t="s">
        <v>19</v>
      </c>
      <c r="M7" s="8" t="s">
        <v>8</v>
      </c>
      <c r="N7" s="73"/>
      <c r="O7" s="62"/>
      <c r="P7" s="8" t="s">
        <v>27</v>
      </c>
      <c r="Q7" s="8" t="s">
        <v>3</v>
      </c>
      <c r="R7" s="64"/>
      <c r="S7" s="73"/>
      <c r="T7" s="62"/>
      <c r="U7" s="8" t="s">
        <v>27</v>
      </c>
      <c r="V7" s="8" t="s">
        <v>3</v>
      </c>
      <c r="W7" s="64"/>
      <c r="X7" s="62"/>
      <c r="Y7" s="62"/>
      <c r="Z7" s="8" t="s">
        <v>27</v>
      </c>
      <c r="AA7" s="8" t="s">
        <v>3</v>
      </c>
      <c r="AB7" s="8" t="s">
        <v>7</v>
      </c>
      <c r="AC7" s="8" t="s">
        <v>8</v>
      </c>
      <c r="AD7" s="64"/>
      <c r="AE7" s="62"/>
      <c r="AF7" s="62"/>
      <c r="AG7" s="8" t="s">
        <v>27</v>
      </c>
      <c r="AH7" s="8" t="s">
        <v>3</v>
      </c>
      <c r="AI7" s="8" t="s">
        <v>19</v>
      </c>
      <c r="AJ7" s="8" t="s">
        <v>8</v>
      </c>
      <c r="AK7" s="64"/>
      <c r="AL7" s="62"/>
      <c r="AM7" s="62"/>
      <c r="AN7" s="8" t="s">
        <v>27</v>
      </c>
      <c r="AO7" s="8" t="s">
        <v>3</v>
      </c>
      <c r="AP7" s="8" t="s">
        <v>19</v>
      </c>
      <c r="AQ7" s="8" t="s">
        <v>8</v>
      </c>
      <c r="AR7" s="64"/>
      <c r="AS7" s="62"/>
      <c r="AT7" s="62"/>
      <c r="AU7" s="8" t="s">
        <v>27</v>
      </c>
      <c r="AV7" s="8" t="s">
        <v>3</v>
      </c>
      <c r="AW7" s="62"/>
      <c r="AX7" s="62"/>
      <c r="AY7" s="8" t="s">
        <v>1</v>
      </c>
      <c r="AZ7" s="8" t="s">
        <v>3</v>
      </c>
      <c r="BA7" s="64"/>
      <c r="BB7" s="73"/>
      <c r="BC7" s="62"/>
      <c r="BD7" s="8" t="s">
        <v>27</v>
      </c>
      <c r="BE7" s="8" t="s">
        <v>3</v>
      </c>
      <c r="BF7" s="64"/>
      <c r="BG7" s="62"/>
      <c r="BH7" s="62"/>
      <c r="BI7" s="8" t="s">
        <v>27</v>
      </c>
      <c r="BJ7" s="8" t="s">
        <v>3</v>
      </c>
      <c r="BK7" s="8" t="s">
        <v>19</v>
      </c>
      <c r="BL7" s="8" t="s">
        <v>8</v>
      </c>
      <c r="BM7" s="64"/>
      <c r="BN7" s="62"/>
      <c r="BO7" s="62"/>
      <c r="BP7" s="8" t="s">
        <v>27</v>
      </c>
      <c r="BQ7" s="8" t="s">
        <v>3</v>
      </c>
      <c r="BR7" s="8" t="s">
        <v>19</v>
      </c>
      <c r="BS7" s="8" t="s">
        <v>8</v>
      </c>
      <c r="BT7" s="64"/>
      <c r="BU7" s="62"/>
      <c r="BV7" s="62"/>
      <c r="BW7" s="8" t="s">
        <v>27</v>
      </c>
      <c r="BX7" s="8" t="s">
        <v>3</v>
      </c>
      <c r="BY7" s="62"/>
      <c r="BZ7" s="62"/>
      <c r="CA7" s="8" t="s">
        <v>27</v>
      </c>
      <c r="CB7" s="8" t="s">
        <v>3</v>
      </c>
      <c r="CC7" s="64"/>
      <c r="CD7" s="73"/>
      <c r="CE7" s="62"/>
      <c r="CF7" s="8" t="s">
        <v>27</v>
      </c>
      <c r="CG7" s="8" t="s">
        <v>3</v>
      </c>
      <c r="CH7" s="64"/>
      <c r="CI7" s="62"/>
      <c r="CJ7" s="62"/>
      <c r="CK7" s="8" t="s">
        <v>27</v>
      </c>
      <c r="CL7" s="8" t="s">
        <v>3</v>
      </c>
      <c r="CM7" s="8" t="s">
        <v>19</v>
      </c>
      <c r="CN7" s="8" t="s">
        <v>8</v>
      </c>
      <c r="CO7" s="62"/>
      <c r="CP7" s="62"/>
      <c r="CQ7" s="64"/>
      <c r="CR7" s="62"/>
      <c r="CS7" s="62"/>
      <c r="CT7" s="8" t="s">
        <v>27</v>
      </c>
      <c r="CU7" s="8" t="s">
        <v>3</v>
      </c>
      <c r="CV7" s="8" t="s">
        <v>19</v>
      </c>
      <c r="CW7" s="8" t="s">
        <v>8</v>
      </c>
    </row>
    <row r="8" spans="1:101" s="23" customFormat="1" ht="21.75" customHeight="1" thickBot="1">
      <c r="A8" s="22">
        <v>1</v>
      </c>
      <c r="B8" s="22">
        <f>A8+1</f>
        <v>2</v>
      </c>
      <c r="C8" s="22">
        <f aca="true" t="shared" si="0" ref="C8:K8">B8+1</f>
        <v>3</v>
      </c>
      <c r="D8" s="22">
        <f t="shared" si="0"/>
        <v>4</v>
      </c>
      <c r="E8" s="22">
        <f t="shared" si="0"/>
        <v>5</v>
      </c>
      <c r="F8" s="22">
        <f t="shared" si="0"/>
        <v>6</v>
      </c>
      <c r="G8" s="22">
        <f t="shared" si="0"/>
        <v>7</v>
      </c>
      <c r="H8" s="22">
        <f t="shared" si="0"/>
        <v>8</v>
      </c>
      <c r="I8" s="22">
        <f t="shared" si="0"/>
        <v>9</v>
      </c>
      <c r="J8" s="22">
        <f t="shared" si="0"/>
        <v>10</v>
      </c>
      <c r="K8" s="22">
        <f t="shared" si="0"/>
        <v>11</v>
      </c>
      <c r="L8" s="22">
        <f>K8+1</f>
        <v>12</v>
      </c>
      <c r="M8" s="22">
        <f>L8+1</f>
        <v>13</v>
      </c>
      <c r="N8" s="22">
        <f aca="true" t="shared" si="1" ref="N8:AV8">M8+1</f>
        <v>14</v>
      </c>
      <c r="O8" s="22">
        <f t="shared" si="1"/>
        <v>15</v>
      </c>
      <c r="P8" s="22">
        <f t="shared" si="1"/>
        <v>16</v>
      </c>
      <c r="Q8" s="22">
        <f t="shared" si="1"/>
        <v>17</v>
      </c>
      <c r="R8" s="22">
        <f t="shared" si="1"/>
        <v>18</v>
      </c>
      <c r="S8" s="22">
        <f t="shared" si="1"/>
        <v>19</v>
      </c>
      <c r="T8" s="22">
        <f t="shared" si="1"/>
        <v>20</v>
      </c>
      <c r="U8" s="22">
        <f t="shared" si="1"/>
        <v>21</v>
      </c>
      <c r="V8" s="22">
        <f t="shared" si="1"/>
        <v>22</v>
      </c>
      <c r="W8" s="22">
        <f t="shared" si="1"/>
        <v>23</v>
      </c>
      <c r="X8" s="22">
        <f t="shared" si="1"/>
        <v>24</v>
      </c>
      <c r="Y8" s="22">
        <f t="shared" si="1"/>
        <v>25</v>
      </c>
      <c r="Z8" s="22">
        <f t="shared" si="1"/>
        <v>26</v>
      </c>
      <c r="AA8" s="22">
        <f t="shared" si="1"/>
        <v>27</v>
      </c>
      <c r="AB8" s="22">
        <f t="shared" si="1"/>
        <v>28</v>
      </c>
      <c r="AC8" s="22">
        <f t="shared" si="1"/>
        <v>29</v>
      </c>
      <c r="AD8" s="22">
        <f t="shared" si="1"/>
        <v>30</v>
      </c>
      <c r="AE8" s="22">
        <f t="shared" si="1"/>
        <v>31</v>
      </c>
      <c r="AF8" s="22">
        <f t="shared" si="1"/>
        <v>32</v>
      </c>
      <c r="AG8" s="22">
        <f t="shared" si="1"/>
        <v>33</v>
      </c>
      <c r="AH8" s="22">
        <f t="shared" si="1"/>
        <v>34</v>
      </c>
      <c r="AI8" s="22">
        <f t="shared" si="1"/>
        <v>35</v>
      </c>
      <c r="AJ8" s="22">
        <f t="shared" si="1"/>
        <v>36</v>
      </c>
      <c r="AK8" s="22">
        <f t="shared" si="1"/>
        <v>37</v>
      </c>
      <c r="AL8" s="22">
        <f t="shared" si="1"/>
        <v>38</v>
      </c>
      <c r="AM8" s="22">
        <f t="shared" si="1"/>
        <v>39</v>
      </c>
      <c r="AN8" s="22">
        <f t="shared" si="1"/>
        <v>40</v>
      </c>
      <c r="AO8" s="22">
        <f t="shared" si="1"/>
        <v>41</v>
      </c>
      <c r="AP8" s="22">
        <f t="shared" si="1"/>
        <v>42</v>
      </c>
      <c r="AQ8" s="22">
        <f t="shared" si="1"/>
        <v>43</v>
      </c>
      <c r="AR8" s="22">
        <f>AJ8+1</f>
        <v>37</v>
      </c>
      <c r="AS8" s="22">
        <f t="shared" si="1"/>
        <v>38</v>
      </c>
      <c r="AT8" s="22">
        <f t="shared" si="1"/>
        <v>39</v>
      </c>
      <c r="AU8" s="22">
        <f t="shared" si="1"/>
        <v>40</v>
      </c>
      <c r="AV8" s="22">
        <f t="shared" si="1"/>
        <v>41</v>
      </c>
      <c r="AW8" s="22">
        <f aca="true" t="shared" si="2" ref="AW8:CB8">AV8+1</f>
        <v>42</v>
      </c>
      <c r="AX8" s="22">
        <f t="shared" si="2"/>
        <v>43</v>
      </c>
      <c r="AY8" s="22">
        <f t="shared" si="2"/>
        <v>44</v>
      </c>
      <c r="AZ8" s="22">
        <f t="shared" si="2"/>
        <v>45</v>
      </c>
      <c r="BA8" s="22">
        <f t="shared" si="2"/>
        <v>46</v>
      </c>
      <c r="BB8" s="22">
        <f t="shared" si="2"/>
        <v>47</v>
      </c>
      <c r="BC8" s="22">
        <f t="shared" si="2"/>
        <v>48</v>
      </c>
      <c r="BD8" s="22">
        <f t="shared" si="2"/>
        <v>49</v>
      </c>
      <c r="BE8" s="22">
        <f t="shared" si="2"/>
        <v>50</v>
      </c>
      <c r="BF8" s="22">
        <f t="shared" si="2"/>
        <v>51</v>
      </c>
      <c r="BG8" s="22">
        <f t="shared" si="2"/>
        <v>52</v>
      </c>
      <c r="BH8" s="22">
        <f t="shared" si="2"/>
        <v>53</v>
      </c>
      <c r="BI8" s="22">
        <f t="shared" si="2"/>
        <v>54</v>
      </c>
      <c r="BJ8" s="22">
        <f t="shared" si="2"/>
        <v>55</v>
      </c>
      <c r="BK8" s="22">
        <f t="shared" si="2"/>
        <v>56</v>
      </c>
      <c r="BL8" s="22">
        <f t="shared" si="2"/>
        <v>57</v>
      </c>
      <c r="BM8" s="22">
        <f t="shared" si="2"/>
        <v>58</v>
      </c>
      <c r="BN8" s="22">
        <f t="shared" si="2"/>
        <v>59</v>
      </c>
      <c r="BO8" s="22">
        <f t="shared" si="2"/>
        <v>60</v>
      </c>
      <c r="BP8" s="22">
        <f t="shared" si="2"/>
        <v>61</v>
      </c>
      <c r="BQ8" s="22">
        <f t="shared" si="2"/>
        <v>62</v>
      </c>
      <c r="BR8" s="22">
        <f t="shared" si="2"/>
        <v>63</v>
      </c>
      <c r="BS8" s="22">
        <f t="shared" si="2"/>
        <v>64</v>
      </c>
      <c r="BT8" s="22">
        <f t="shared" si="2"/>
        <v>65</v>
      </c>
      <c r="BU8" s="22">
        <f t="shared" si="2"/>
        <v>66</v>
      </c>
      <c r="BV8" s="22">
        <f t="shared" si="2"/>
        <v>67</v>
      </c>
      <c r="BW8" s="22">
        <f t="shared" si="2"/>
        <v>68</v>
      </c>
      <c r="BX8" s="22">
        <f t="shared" si="2"/>
        <v>69</v>
      </c>
      <c r="BY8" s="22">
        <f t="shared" si="2"/>
        <v>70</v>
      </c>
      <c r="BZ8" s="22">
        <f t="shared" si="2"/>
        <v>71</v>
      </c>
      <c r="CA8" s="22">
        <f t="shared" si="2"/>
        <v>72</v>
      </c>
      <c r="CB8" s="22">
        <f t="shared" si="2"/>
        <v>73</v>
      </c>
      <c r="CC8" s="22">
        <f aca="true" t="shared" si="3" ref="CC8:CW8">CB8+1</f>
        <v>74</v>
      </c>
      <c r="CD8" s="22">
        <f t="shared" si="3"/>
        <v>75</v>
      </c>
      <c r="CE8" s="22">
        <f t="shared" si="3"/>
        <v>76</v>
      </c>
      <c r="CF8" s="22">
        <f t="shared" si="3"/>
        <v>77</v>
      </c>
      <c r="CG8" s="22">
        <f t="shared" si="3"/>
        <v>78</v>
      </c>
      <c r="CH8" s="22">
        <f t="shared" si="3"/>
        <v>79</v>
      </c>
      <c r="CI8" s="22">
        <f t="shared" si="3"/>
        <v>80</v>
      </c>
      <c r="CJ8" s="22">
        <f t="shared" si="3"/>
        <v>81</v>
      </c>
      <c r="CK8" s="22">
        <f t="shared" si="3"/>
        <v>82</v>
      </c>
      <c r="CL8" s="22">
        <f t="shared" si="3"/>
        <v>83</v>
      </c>
      <c r="CM8" s="22">
        <f t="shared" si="3"/>
        <v>84</v>
      </c>
      <c r="CN8" s="22">
        <f t="shared" si="3"/>
        <v>85</v>
      </c>
      <c r="CO8" s="22">
        <f t="shared" si="3"/>
        <v>86</v>
      </c>
      <c r="CP8" s="22">
        <f t="shared" si="3"/>
        <v>87</v>
      </c>
      <c r="CQ8" s="22">
        <f t="shared" si="3"/>
        <v>88</v>
      </c>
      <c r="CR8" s="22">
        <f t="shared" si="3"/>
        <v>89</v>
      </c>
      <c r="CS8" s="22">
        <f t="shared" si="3"/>
        <v>90</v>
      </c>
      <c r="CT8" s="22">
        <f t="shared" si="3"/>
        <v>91</v>
      </c>
      <c r="CU8" s="22">
        <f t="shared" si="3"/>
        <v>92</v>
      </c>
      <c r="CV8" s="22">
        <f t="shared" si="3"/>
        <v>93</v>
      </c>
      <c r="CW8" s="22">
        <f t="shared" si="3"/>
        <v>94</v>
      </c>
    </row>
    <row r="9" spans="1:101" s="51" customFormat="1" ht="23.25" customHeight="1" thickBot="1">
      <c r="A9" s="47" t="s">
        <v>50</v>
      </c>
      <c r="B9" s="48">
        <f>SUM('Приложение 2'!B20+'Приложение 3'!B23+'Приложение 4'!B11)</f>
        <v>792.71</v>
      </c>
      <c r="C9" s="48">
        <f>SUM('Приложение 2'!C20+'Приложение 3'!C23+'Приложение 4'!C11)</f>
        <v>660.0799999999999</v>
      </c>
      <c r="D9" s="48">
        <f>SUM('Приложение 2'!D20+'Приложение 3'!D23+'Приложение 4'!D11)</f>
        <v>652.4</v>
      </c>
      <c r="E9" s="56">
        <f>SUM('Приложение 2'!E20*'Приложение 2'!C20+'Приложение 3'!E23*'Приложение 3'!C23+'Приложение 4'!E11*'Приложение 4'!C11)/C9</f>
        <v>17223.304917585752</v>
      </c>
      <c r="F9" s="56">
        <f>SUM('Приложение 2'!F20*'Приложение 2'!D20+'Приложение 3'!F23*'Приложение 3'!D23+'Приложение 4'!F11*'Приложение 4'!D11)/D9</f>
        <v>17426.056269160024</v>
      </c>
      <c r="G9" s="48">
        <f>SUM('Приложение 2'!B20)</f>
        <v>490.26</v>
      </c>
      <c r="H9" s="48">
        <f>SUM('Приложение 2'!C20)</f>
        <v>404.8</v>
      </c>
      <c r="I9" s="49">
        <f>SUM('Приложение 2'!D20)</f>
        <v>393.7</v>
      </c>
      <c r="J9" s="49">
        <f>SUM('Приложение 2'!E20)</f>
        <v>19019.887450592887</v>
      </c>
      <c r="K9" s="49">
        <f>SUM('Приложение 2'!F20)</f>
        <v>19556.135229870462</v>
      </c>
      <c r="L9" s="49">
        <f>SUM('Приложение 2'!G20)</f>
        <v>370.5</v>
      </c>
      <c r="M9" s="49">
        <f>SUM('Приложение 2'!H20)</f>
        <v>21830.793846153847</v>
      </c>
      <c r="N9" s="39">
        <f>SUM('Приложение 2'!I20)</f>
        <v>11</v>
      </c>
      <c r="O9" s="39">
        <f>SUM('Приложение 2'!J20)</f>
        <v>11</v>
      </c>
      <c r="P9" s="35">
        <f>SUM('Приложение 2'!K20)</f>
        <v>35812.15454545455</v>
      </c>
      <c r="Q9" s="35">
        <f>SUM('Приложение 2'!L20)</f>
        <v>46921.254545454554</v>
      </c>
      <c r="R9" s="48">
        <f>SUM('Приложение 2'!O20)</f>
        <v>16.75</v>
      </c>
      <c r="S9" s="48">
        <f>SUM('Приложение 2'!P20)</f>
        <v>13.1</v>
      </c>
      <c r="T9" s="48">
        <f>SUM('Приложение 2'!Q20)</f>
        <v>14</v>
      </c>
      <c r="U9" s="56">
        <f>SUM('Приложение 2'!R20)</f>
        <v>28465.649236641228</v>
      </c>
      <c r="V9" s="56">
        <f>SUM('Приложение 2'!S20)</f>
        <v>42219.09285714285</v>
      </c>
      <c r="W9" s="48">
        <f>SUM('Приложение 2'!V20)</f>
        <v>262.26</v>
      </c>
      <c r="X9" s="48">
        <f>SUM('Приложение 2'!W20)</f>
        <v>220.57</v>
      </c>
      <c r="Y9" s="48">
        <f>SUM('Приложение 2'!X20)</f>
        <v>199.1</v>
      </c>
      <c r="Z9" s="56">
        <f>SUM('Приложение 2'!Y20)</f>
        <v>22234.99211134787</v>
      </c>
      <c r="AA9" s="56">
        <f>SUM('Приложение 2'!Z20)</f>
        <v>24632.708237066796</v>
      </c>
      <c r="AB9" s="48">
        <f>SUM('Приложение 2'!AA20)</f>
        <v>185.20000000000002</v>
      </c>
      <c r="AC9" s="56">
        <f>SUM('Приложение 2'!AB20)</f>
        <v>28359.261609071273</v>
      </c>
      <c r="AD9" s="48">
        <f>SUM('Приложение 2'!AC20)</f>
        <v>233.33999999999997</v>
      </c>
      <c r="AE9" s="48">
        <f>SUM('Приложение 2'!AD20)</f>
        <v>200.97</v>
      </c>
      <c r="AF9" s="48">
        <f>SUM('Приложение 2'!AE20)</f>
        <v>175.39999999999998</v>
      </c>
      <c r="AG9" s="56">
        <f>SUM('Приложение 2'!AF20)</f>
        <v>21666.460018908292</v>
      </c>
      <c r="AH9" s="56">
        <f>SUM('Приложение 2'!AG20)</f>
        <v>24825.019783352338</v>
      </c>
      <c r="AI9" s="48">
        <f>SUM('Приложение 2'!AH20)</f>
        <v>164.3</v>
      </c>
      <c r="AJ9" s="56">
        <f>SUM('Приложение 2'!AI20)</f>
        <v>28356.47796713329</v>
      </c>
      <c r="AK9" s="56">
        <f>SUM('Приложение 2'!AJ20)</f>
        <v>4.17</v>
      </c>
      <c r="AL9" s="56">
        <f>SUM('Приложение 2'!AK20)</f>
        <v>1</v>
      </c>
      <c r="AM9" s="56">
        <f>SUM('Приложение 2'!AL20)</f>
        <v>1</v>
      </c>
      <c r="AN9" s="56">
        <f>SUM('Приложение 2'!AM20)</f>
        <v>16224.7</v>
      </c>
      <c r="AO9" s="56">
        <f>SUM('Приложение 2'!AN20)</f>
        <v>16224.7</v>
      </c>
      <c r="AP9" s="56">
        <f>SUM('Приложение 2'!AO20)</f>
        <v>1</v>
      </c>
      <c r="AQ9" s="56">
        <f>SUM('Приложение 2'!AP20)</f>
        <v>16435.2</v>
      </c>
      <c r="AR9" s="48">
        <f>SUM('Приложение 3'!B23)</f>
        <v>222.50000000000003</v>
      </c>
      <c r="AS9" s="48">
        <f>SUM('Приложение 3'!C23)</f>
        <v>194.5</v>
      </c>
      <c r="AT9" s="48">
        <f>SUM('Приложение 3'!D23)</f>
        <v>204.70000000000002</v>
      </c>
      <c r="AU9" s="56">
        <f>SUM('Приложение 3'!E23)</f>
        <v>14186.33146529563</v>
      </c>
      <c r="AV9" s="56">
        <f>SUM('Приложение 3'!F23)</f>
        <v>13479.440498290181</v>
      </c>
      <c r="AW9" s="49">
        <f>SUM('Приложение 3'!G23)</f>
        <v>5</v>
      </c>
      <c r="AX9" s="49">
        <f>SUM('Приложение 3'!H23)</f>
        <v>5</v>
      </c>
      <c r="AY9" s="49">
        <f>SUM('Приложение 3'!I23)</f>
        <v>26380.04</v>
      </c>
      <c r="AZ9" s="49">
        <f>SUM('Приложение 3'!J23)</f>
        <v>26380.04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8">
        <f>SUM('Приложение 3'!T23)</f>
        <v>95.99999999999999</v>
      </c>
      <c r="BG9" s="48">
        <f>SUM('Приложение 3'!U23)</f>
        <v>84.09999999999998</v>
      </c>
      <c r="BH9" s="48">
        <f>SUM('Приложение 3'!V23)</f>
        <v>90</v>
      </c>
      <c r="BI9" s="56">
        <f>SUM('Приложение 3'!W23)</f>
        <v>19502.21652794293</v>
      </c>
      <c r="BJ9" s="56">
        <f>SUM('Приложение 3'!X23)</f>
        <v>18223.73788888889</v>
      </c>
      <c r="BK9" s="48">
        <f>SUM('Приложение 3'!Y23)</f>
        <v>83.49999999999999</v>
      </c>
      <c r="BL9" s="56">
        <f>SUM('Приложение 3'!Z23)</f>
        <v>21010.813413173655</v>
      </c>
      <c r="BM9" s="48">
        <f>SUM('Приложение 3'!AA23)</f>
        <v>70.24999999999999</v>
      </c>
      <c r="BN9" s="48">
        <f>SUM('Приложение 3'!AB23)</f>
        <v>63.5</v>
      </c>
      <c r="BO9" s="48">
        <f>SUM('Приложение 3'!AC23)</f>
        <v>66.19999999999999</v>
      </c>
      <c r="BP9" s="56">
        <f>SUM('Приложение 3'!AD23)</f>
        <v>18750.68062992126</v>
      </c>
      <c r="BQ9" s="56">
        <f>SUM('Приложение 3'!AE23)</f>
        <v>17985.9247734139</v>
      </c>
      <c r="BR9" s="48">
        <f>SUM('Приложение 3'!AF23)</f>
        <v>62.6</v>
      </c>
      <c r="BS9" s="56">
        <f>SUM('Приложение 3'!AG23)</f>
        <v>20632.080990415336</v>
      </c>
      <c r="BT9" s="48">
        <f>SUM('Приложение 4'!B11)</f>
        <v>79.94999999999999</v>
      </c>
      <c r="BU9" s="48">
        <f>SUM('Приложение 4'!C11)</f>
        <v>60.78</v>
      </c>
      <c r="BV9" s="48">
        <f>SUM('Приложение 4'!D11)</f>
        <v>54</v>
      </c>
      <c r="BW9" s="56">
        <f>SUM('Приложение 4'!E11)</f>
        <v>14976.426456071074</v>
      </c>
      <c r="BX9" s="56">
        <f>SUM('Приложение 4'!F11)</f>
        <v>16856.8</v>
      </c>
      <c r="BY9" s="48">
        <f>SUM('Приложение 4'!G11)</f>
        <v>2</v>
      </c>
      <c r="BZ9" s="48">
        <f>SUM('Приложение 4'!H11)</f>
        <v>2</v>
      </c>
      <c r="CA9" s="56">
        <f>SUM('Приложение 4'!I11)</f>
        <v>40266.7</v>
      </c>
      <c r="CB9" s="56">
        <f>SUM('Приложение 4'!J11)</f>
        <v>40266.7</v>
      </c>
      <c r="CC9" s="48">
        <f>SUM('Приложение 4'!K11)</f>
        <v>4.25</v>
      </c>
      <c r="CD9" s="48">
        <f>SUM('Приложение 4'!L11)</f>
        <v>4</v>
      </c>
      <c r="CE9" s="48">
        <f>SUM('Приложение 4'!M11)</f>
        <v>4</v>
      </c>
      <c r="CF9" s="56">
        <f>SUM('Приложение 4'!N11)</f>
        <v>25466.85</v>
      </c>
      <c r="CG9" s="56">
        <f>SUM('Приложение 4'!O11)</f>
        <v>25466.85</v>
      </c>
      <c r="CH9" s="48">
        <f>SUM('Приложение 4'!P11)</f>
        <v>36.45</v>
      </c>
      <c r="CI9" s="48">
        <f>SUM('Приложение 4'!Q11)</f>
        <v>29.82</v>
      </c>
      <c r="CJ9" s="48">
        <f>SUM('Приложение 4'!R11)</f>
        <v>23</v>
      </c>
      <c r="CK9" s="56">
        <f>SUM('Приложение 4'!S11)</f>
        <v>16512.491616364856</v>
      </c>
      <c r="CL9" s="56">
        <f>SUM('Приложение 4'!T11)</f>
        <v>21408.804347826088</v>
      </c>
      <c r="CM9" s="48">
        <f>SUM('Приложение 4'!U11)</f>
        <v>22</v>
      </c>
      <c r="CN9" s="56">
        <f>SUM('Приложение 4'!V11)</f>
        <v>23019.732272727273</v>
      </c>
      <c r="CO9" s="52">
        <f>SUM('Приложение 2'!AQ20+'Приложение 3'!AH23+'Приложение 4'!W11)</f>
        <v>14</v>
      </c>
      <c r="CP9" s="50">
        <f>SUM('Приложение 2'!AR20*'Приложение 2'!AQ20+'Приложение 3'!AI23*'Приложение 3'!AH23+'Приложение 4'!X11*'Приложение 1'!W11)/CO9</f>
        <v>19220.178571428572</v>
      </c>
      <c r="CQ9" s="48">
        <f>SUM('Приложение 4'!Y11)</f>
        <v>2</v>
      </c>
      <c r="CR9" s="48">
        <f>SUM('Приложение 4'!Z11)</f>
        <v>2</v>
      </c>
      <c r="CS9" s="48">
        <f>SUM('Приложение 4'!AA11)</f>
        <v>2</v>
      </c>
      <c r="CT9" s="56">
        <f>SUM('Приложение 4'!AB11)</f>
        <v>9034</v>
      </c>
      <c r="CU9" s="56">
        <f>SUM('Приложение 4'!AC11)</f>
        <v>9034</v>
      </c>
      <c r="CV9" s="48">
        <f>SUM('Приложение 4'!AD11)</f>
        <v>2</v>
      </c>
      <c r="CW9" s="56">
        <f>SUM('Приложение 4'!AE11)</f>
        <v>9034</v>
      </c>
    </row>
    <row r="10" spans="1:95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3"/>
      <c r="AS10" s="6"/>
      <c r="AT10" s="6"/>
      <c r="AU10" s="6"/>
      <c r="AV10" s="6"/>
      <c r="AW10" s="6"/>
      <c r="AX10" s="6"/>
      <c r="AY10" s="6"/>
      <c r="AZ10" s="6"/>
      <c r="BA10" s="3"/>
      <c r="BB10" s="6"/>
      <c r="BC10" s="6"/>
      <c r="BD10" s="6"/>
      <c r="BE10" s="6"/>
      <c r="BF10" s="3"/>
      <c r="BG10" s="6"/>
      <c r="BH10" s="6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3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Q10" s="3"/>
    </row>
    <row r="11" spans="1:95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3"/>
      <c r="AS11" s="6"/>
      <c r="AT11" s="6"/>
      <c r="AU11" s="6"/>
      <c r="AV11" s="6"/>
      <c r="AW11" s="6"/>
      <c r="AX11" s="6"/>
      <c r="AY11" s="6"/>
      <c r="AZ11" s="6"/>
      <c r="BA11" s="3"/>
      <c r="BB11" s="6"/>
      <c r="BC11" s="6"/>
      <c r="BD11" s="6"/>
      <c r="BE11" s="6"/>
      <c r="BF11" s="3"/>
      <c r="BG11" s="6"/>
      <c r="BH11" s="6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3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Q11" s="3"/>
    </row>
    <row r="12" spans="1:95" ht="18.75" customHeight="1">
      <c r="A12" s="3" t="s">
        <v>0</v>
      </c>
      <c r="B12" s="3"/>
      <c r="C12" s="24" t="s">
        <v>51</v>
      </c>
      <c r="D12" s="24"/>
      <c r="E12" s="24"/>
      <c r="F12" s="7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3"/>
      <c r="AS12" s="6"/>
      <c r="AT12" s="6"/>
      <c r="AU12" s="6"/>
      <c r="AV12" s="6"/>
      <c r="AW12" s="6"/>
      <c r="AX12" s="6"/>
      <c r="AY12" s="6"/>
      <c r="AZ12" s="6"/>
      <c r="BA12" s="3"/>
      <c r="BB12" s="6"/>
      <c r="BC12" s="6"/>
      <c r="BD12" s="6"/>
      <c r="BE12" s="6"/>
      <c r="BF12" s="3"/>
      <c r="BG12" s="6"/>
      <c r="BH12" s="6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3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Q12" s="3"/>
    </row>
    <row r="13" spans="1:95" ht="15.75">
      <c r="A13" s="3" t="s">
        <v>52</v>
      </c>
      <c r="B13" s="3"/>
      <c r="C13" s="24"/>
      <c r="D13" s="24"/>
      <c r="E13" s="24"/>
      <c r="F13" s="24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3"/>
      <c r="AS13" s="6"/>
      <c r="AT13" s="6"/>
      <c r="AU13" s="6"/>
      <c r="AV13" s="6"/>
      <c r="AW13" s="6"/>
      <c r="AX13" s="6"/>
      <c r="AY13" s="6"/>
      <c r="AZ13" s="6"/>
      <c r="BA13" s="3"/>
      <c r="BB13" s="6"/>
      <c r="BC13" s="6"/>
      <c r="BD13" s="6"/>
      <c r="BE13" s="6"/>
      <c r="BF13" s="3"/>
      <c r="BG13" s="6"/>
      <c r="BH13" s="6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24"/>
      <c r="BV13" s="24"/>
      <c r="BW13" s="24"/>
      <c r="BX13" s="6"/>
      <c r="BY13" s="6"/>
      <c r="BZ13" s="6"/>
      <c r="CA13" s="6"/>
      <c r="CB13" s="6"/>
      <c r="CC13" s="3"/>
      <c r="CD13" s="6"/>
      <c r="CE13" s="6"/>
      <c r="CF13" s="6"/>
      <c r="CG13" s="6"/>
      <c r="CH13" s="3"/>
      <c r="CI13" s="6"/>
      <c r="CJ13" s="6"/>
      <c r="CK13" s="6"/>
      <c r="CL13" s="6"/>
      <c r="CM13" s="6"/>
      <c r="CN13" s="6"/>
      <c r="CQ13" s="3"/>
    </row>
    <row r="14" spans="1:95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R14" s="2"/>
      <c r="BA14" s="2"/>
      <c r="BF14" s="2"/>
      <c r="BM14" s="2"/>
      <c r="BT14" s="2"/>
      <c r="CC14" s="2"/>
      <c r="CH14" s="2"/>
      <c r="CQ14" s="2"/>
    </row>
    <row r="15" spans="1:95" ht="12.75">
      <c r="A15" s="4"/>
      <c r="B15" s="4"/>
      <c r="C15" s="4"/>
      <c r="D15" s="4"/>
      <c r="E15" s="4"/>
      <c r="G15" s="4"/>
      <c r="R15" s="4"/>
      <c r="W15" s="4"/>
      <c r="AD15" s="4"/>
      <c r="AR15" s="4"/>
      <c r="BA15" s="4"/>
      <c r="BF15" s="4"/>
      <c r="BM15" s="4"/>
      <c r="BT15" s="4"/>
      <c r="CC15" s="4"/>
      <c r="CH15" s="4"/>
      <c r="CQ15" s="4"/>
    </row>
    <row r="16" spans="1:95" ht="15.75">
      <c r="A16" s="25"/>
      <c r="B16" s="25"/>
      <c r="G16" s="25"/>
      <c r="R16" s="25"/>
      <c r="W16" s="25"/>
      <c r="AD16" s="25"/>
      <c r="AR16" s="25"/>
      <c r="BA16" s="25"/>
      <c r="BF16" s="25"/>
      <c r="BM16" s="25"/>
      <c r="BT16" s="25"/>
      <c r="CC16" s="25"/>
      <c r="CH16" s="25"/>
      <c r="CQ16" s="25"/>
    </row>
    <row r="17" spans="1:95" ht="15">
      <c r="A17" s="26"/>
      <c r="B17" s="26"/>
      <c r="G17" s="26"/>
      <c r="R17" s="26"/>
      <c r="W17" s="26"/>
      <c r="AD17" s="26"/>
      <c r="AR17" s="26"/>
      <c r="BA17" s="26"/>
      <c r="BF17" s="26"/>
      <c r="BM17" s="26"/>
      <c r="BT17" s="26"/>
      <c r="CC17" s="26"/>
      <c r="CH17" s="26"/>
      <c r="CQ17" s="26"/>
    </row>
  </sheetData>
  <sheetProtection/>
  <mergeCells count="96">
    <mergeCell ref="AK5:AQ5"/>
    <mergeCell ref="AK6:AK7"/>
    <mergeCell ref="AL6:AL7"/>
    <mergeCell ref="AM6:AM7"/>
    <mergeCell ref="AN6:AO6"/>
    <mergeCell ref="AP6:AQ6"/>
    <mergeCell ref="CC5:CG5"/>
    <mergeCell ref="CC6:CC7"/>
    <mergeCell ref="CD6:CD7"/>
    <mergeCell ref="CE6:CE7"/>
    <mergeCell ref="CF6:CG6"/>
    <mergeCell ref="N5:Q5"/>
    <mergeCell ref="AW5:AZ5"/>
    <mergeCell ref="BY5:CB5"/>
    <mergeCell ref="R5:V5"/>
    <mergeCell ref="R6:R7"/>
    <mergeCell ref="W5:AC5"/>
    <mergeCell ref="AD6:AD7"/>
    <mergeCell ref="AD5:AJ5"/>
    <mergeCell ref="L6:M6"/>
    <mergeCell ref="G5:M5"/>
    <mergeCell ref="CQ5:CW5"/>
    <mergeCell ref="Z6:AA6"/>
    <mergeCell ref="I6:I7"/>
    <mergeCell ref="N6:N7"/>
    <mergeCell ref="BP6:BQ6"/>
    <mergeCell ref="AF6:AF7"/>
    <mergeCell ref="BI6:BJ6"/>
    <mergeCell ref="BG6:BG7"/>
    <mergeCell ref="BH6:BH7"/>
    <mergeCell ref="BN6:BN7"/>
    <mergeCell ref="BB6:BB7"/>
    <mergeCell ref="AG6:AH6"/>
    <mergeCell ref="AS6:AS7"/>
    <mergeCell ref="AI6:AJ6"/>
    <mergeCell ref="AR6:AR7"/>
    <mergeCell ref="CQ6:CQ7"/>
    <mergeCell ref="BC6:BC7"/>
    <mergeCell ref="BD6:BE6"/>
    <mergeCell ref="BU6:BU7"/>
    <mergeCell ref="AT6:AT7"/>
    <mergeCell ref="B5:F5"/>
    <mergeCell ref="B6:B7"/>
    <mergeCell ref="G6:G7"/>
    <mergeCell ref="E6:F6"/>
    <mergeCell ref="J6:K6"/>
    <mergeCell ref="CT6:CU6"/>
    <mergeCell ref="H6:H7"/>
    <mergeCell ref="Y6:Y7"/>
    <mergeCell ref="AE6:AE7"/>
    <mergeCell ref="AR5:AV5"/>
    <mergeCell ref="CV6:CW6"/>
    <mergeCell ref="BY6:BY7"/>
    <mergeCell ref="BZ6:BZ7"/>
    <mergeCell ref="CI6:CI7"/>
    <mergeCell ref="CJ6:CJ7"/>
    <mergeCell ref="CM6:CN6"/>
    <mergeCell ref="CR6:CR7"/>
    <mergeCell ref="CS6:CS7"/>
    <mergeCell ref="X6:X7"/>
    <mergeCell ref="AB6:AC6"/>
    <mergeCell ref="P6:Q6"/>
    <mergeCell ref="S6:S7"/>
    <mergeCell ref="T6:T7"/>
    <mergeCell ref="U6:V6"/>
    <mergeCell ref="W6:W7"/>
    <mergeCell ref="CH5:CN5"/>
    <mergeCell ref="AW6:AW7"/>
    <mergeCell ref="CK6:CL6"/>
    <mergeCell ref="BT6:BT7"/>
    <mergeCell ref="BF5:BL5"/>
    <mergeCell ref="BK6:BL6"/>
    <mergeCell ref="BW6:BX6"/>
    <mergeCell ref="BA5:BE5"/>
    <mergeCell ref="BA6:BA7"/>
    <mergeCell ref="BV6:BV7"/>
    <mergeCell ref="A2:Q2"/>
    <mergeCell ref="A3:Q3"/>
    <mergeCell ref="BR6:BS6"/>
    <mergeCell ref="CA6:CB6"/>
    <mergeCell ref="AX6:AX7"/>
    <mergeCell ref="A5:A7"/>
    <mergeCell ref="AU6:AV6"/>
    <mergeCell ref="D6:D7"/>
    <mergeCell ref="C6:C7"/>
    <mergeCell ref="O6:O7"/>
    <mergeCell ref="BT5:BX5"/>
    <mergeCell ref="BO6:BO7"/>
    <mergeCell ref="AY6:AZ6"/>
    <mergeCell ref="BF6:BF7"/>
    <mergeCell ref="CO5:CP5"/>
    <mergeCell ref="CO6:CO7"/>
    <mergeCell ref="CP6:CP7"/>
    <mergeCell ref="CH6:CH7"/>
    <mergeCell ref="BM6:BM7"/>
    <mergeCell ref="BM5:BS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4" r:id="rId1"/>
  <colBreaks count="3" manualBreakCount="3">
    <brk id="43" max="12" man="1"/>
    <brk id="71" max="12" man="1"/>
    <brk id="92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view="pageBreakPreview" zoomScale="70" zoomScaleNormal="87" zoomScaleSheetLayoutView="70" zoomScalePageLayoutView="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9" sqref="AB9"/>
    </sheetView>
  </sheetViews>
  <sheetFormatPr defaultColWidth="9.140625" defaultRowHeight="12.75"/>
  <cols>
    <col min="1" max="1" width="33.28125" style="1" customWidth="1"/>
    <col min="2" max="2" width="8.57421875" style="1" customWidth="1"/>
    <col min="3" max="3" width="8.8515625" style="1" customWidth="1"/>
    <col min="4" max="4" width="8.140625" style="1" customWidth="1"/>
    <col min="5" max="5" width="9.57421875" style="1" customWidth="1"/>
    <col min="6" max="6" width="11.140625" style="1" customWidth="1"/>
    <col min="7" max="7" width="8.57421875" style="1" customWidth="1"/>
    <col min="8" max="8" width="12.140625" style="1" customWidth="1"/>
    <col min="9" max="9" width="8.57421875" style="1" customWidth="1"/>
    <col min="10" max="10" width="8.00390625" style="1" customWidth="1"/>
    <col min="11" max="11" width="9.7109375" style="1" customWidth="1"/>
    <col min="12" max="12" width="10.8515625" style="1" customWidth="1"/>
    <col min="13" max="13" width="7.57421875" style="1" customWidth="1"/>
    <col min="14" max="14" width="14.7109375" style="1" customWidth="1"/>
    <col min="15" max="15" width="8.57421875" style="1" customWidth="1"/>
    <col min="16" max="16" width="8.8515625" style="1" customWidth="1"/>
    <col min="17" max="17" width="8.140625" style="1" customWidth="1"/>
    <col min="18" max="19" width="11.00390625" style="1" customWidth="1"/>
    <col min="20" max="20" width="8.28125" style="1" customWidth="1"/>
    <col min="21" max="21" width="12.140625" style="1" customWidth="1"/>
    <col min="22" max="22" width="9.140625" style="1" customWidth="1"/>
    <col min="23" max="23" width="8.421875" style="1" customWidth="1"/>
    <col min="24" max="24" width="8.7109375" style="1" customWidth="1"/>
    <col min="25" max="25" width="10.8515625" style="1" customWidth="1"/>
    <col min="26" max="26" width="11.28125" style="1" customWidth="1"/>
    <col min="27" max="27" width="8.57421875" style="1" customWidth="1"/>
    <col min="28" max="28" width="12.8515625" style="1" customWidth="1"/>
    <col min="29" max="29" width="9.28125" style="1" customWidth="1"/>
    <col min="30" max="30" width="8.8515625" style="1" customWidth="1"/>
    <col min="31" max="31" width="8.57421875" style="1" customWidth="1"/>
    <col min="32" max="32" width="10.7109375" style="1" customWidth="1"/>
    <col min="33" max="33" width="11.140625" style="1" customWidth="1"/>
    <col min="34" max="34" width="8.421875" style="1" customWidth="1"/>
    <col min="35" max="35" width="11.421875" style="1" customWidth="1"/>
    <col min="36" max="36" width="8.140625" style="1" customWidth="1"/>
    <col min="37" max="37" width="8.421875" style="1" customWidth="1"/>
    <col min="38" max="38" width="7.57421875" style="1" customWidth="1"/>
    <col min="39" max="39" width="9.421875" style="1" customWidth="1"/>
    <col min="40" max="40" width="9.57421875" style="1" customWidth="1"/>
    <col min="41" max="41" width="8.140625" style="1" customWidth="1"/>
    <col min="42" max="42" width="10.28125" style="1" customWidth="1"/>
    <col min="43" max="43" width="8.7109375" style="1" customWidth="1"/>
    <col min="44" max="44" width="11.57421875" style="1" customWidth="1"/>
    <col min="45" max="51" width="7.7109375" style="1" customWidth="1"/>
    <col min="52" max="16384" width="9.140625" style="1" customWidth="1"/>
  </cols>
  <sheetData>
    <row r="1" spans="20:28" ht="20.25">
      <c r="T1" s="77" t="s">
        <v>22</v>
      </c>
      <c r="U1" s="77"/>
      <c r="AA1" s="77" t="s">
        <v>22</v>
      </c>
      <c r="AB1" s="77"/>
    </row>
    <row r="2" spans="3:45" ht="26.25" customHeight="1">
      <c r="C2" s="84" t="s">
        <v>64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S2" s="27"/>
    </row>
    <row r="3" spans="3:45" ht="18.75">
      <c r="C3" s="69" t="s">
        <v>84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S3" s="15"/>
    </row>
    <row r="4" spans="1:45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0"/>
      <c r="V4" s="21"/>
      <c r="W4" s="10"/>
      <c r="X4" s="10"/>
      <c r="Y4" s="10"/>
      <c r="Z4" s="10"/>
      <c r="AA4" s="10"/>
      <c r="AB4" s="10"/>
      <c r="AC4" s="2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S4" s="21"/>
    </row>
    <row r="5" spans="1:51" ht="95.25" customHeight="1">
      <c r="A5" s="75" t="s">
        <v>9</v>
      </c>
      <c r="B5" s="81" t="s">
        <v>18</v>
      </c>
      <c r="C5" s="82"/>
      <c r="D5" s="82"/>
      <c r="E5" s="82"/>
      <c r="F5" s="82"/>
      <c r="G5" s="82"/>
      <c r="H5" s="83"/>
      <c r="I5" s="78" t="s">
        <v>6</v>
      </c>
      <c r="J5" s="79"/>
      <c r="K5" s="79"/>
      <c r="L5" s="79"/>
      <c r="M5" s="79"/>
      <c r="N5" s="80"/>
      <c r="O5" s="78" t="s">
        <v>40</v>
      </c>
      <c r="P5" s="79"/>
      <c r="Q5" s="79"/>
      <c r="R5" s="79"/>
      <c r="S5" s="79"/>
      <c r="T5" s="79"/>
      <c r="U5" s="80"/>
      <c r="V5" s="78" t="s">
        <v>41</v>
      </c>
      <c r="W5" s="79"/>
      <c r="X5" s="79"/>
      <c r="Y5" s="79"/>
      <c r="Z5" s="79"/>
      <c r="AA5" s="79"/>
      <c r="AB5" s="80"/>
      <c r="AC5" s="78" t="s">
        <v>42</v>
      </c>
      <c r="AD5" s="79"/>
      <c r="AE5" s="79"/>
      <c r="AF5" s="79"/>
      <c r="AG5" s="79"/>
      <c r="AH5" s="79"/>
      <c r="AI5" s="80"/>
      <c r="AJ5" s="78" t="s">
        <v>81</v>
      </c>
      <c r="AK5" s="79"/>
      <c r="AL5" s="79"/>
      <c r="AM5" s="79"/>
      <c r="AN5" s="79"/>
      <c r="AO5" s="79"/>
      <c r="AP5" s="80"/>
      <c r="AQ5" s="76" t="s">
        <v>76</v>
      </c>
      <c r="AR5" s="76"/>
      <c r="AS5" s="78" t="s">
        <v>44</v>
      </c>
      <c r="AT5" s="79"/>
      <c r="AU5" s="79"/>
      <c r="AV5" s="79"/>
      <c r="AW5" s="79"/>
      <c r="AX5" s="79"/>
      <c r="AY5" s="80"/>
    </row>
    <row r="6" spans="1:51" ht="191.25" customHeight="1">
      <c r="A6" s="75"/>
      <c r="B6" s="76" t="s">
        <v>25</v>
      </c>
      <c r="C6" s="76" t="s">
        <v>26</v>
      </c>
      <c r="D6" s="76" t="s">
        <v>12</v>
      </c>
      <c r="E6" s="76" t="s">
        <v>28</v>
      </c>
      <c r="F6" s="76"/>
      <c r="G6" s="76" t="s">
        <v>75</v>
      </c>
      <c r="H6" s="76"/>
      <c r="I6" s="76" t="s">
        <v>26</v>
      </c>
      <c r="J6" s="76" t="s">
        <v>12</v>
      </c>
      <c r="K6" s="76" t="s">
        <v>28</v>
      </c>
      <c r="L6" s="76"/>
      <c r="M6" s="76" t="s">
        <v>75</v>
      </c>
      <c r="N6" s="76"/>
      <c r="O6" s="76" t="s">
        <v>25</v>
      </c>
      <c r="P6" s="76" t="s">
        <v>26</v>
      </c>
      <c r="Q6" s="76" t="s">
        <v>12</v>
      </c>
      <c r="R6" s="76" t="s">
        <v>28</v>
      </c>
      <c r="S6" s="76"/>
      <c r="T6" s="76" t="s">
        <v>75</v>
      </c>
      <c r="U6" s="76"/>
      <c r="V6" s="76" t="s">
        <v>25</v>
      </c>
      <c r="W6" s="76" t="s">
        <v>26</v>
      </c>
      <c r="X6" s="76" t="s">
        <v>12</v>
      </c>
      <c r="Y6" s="76" t="s">
        <v>28</v>
      </c>
      <c r="Z6" s="76"/>
      <c r="AA6" s="76" t="s">
        <v>75</v>
      </c>
      <c r="AB6" s="76"/>
      <c r="AC6" s="76" t="s">
        <v>25</v>
      </c>
      <c r="AD6" s="76" t="s">
        <v>26</v>
      </c>
      <c r="AE6" s="76" t="s">
        <v>12</v>
      </c>
      <c r="AF6" s="76" t="s">
        <v>28</v>
      </c>
      <c r="AG6" s="76"/>
      <c r="AH6" s="76" t="s">
        <v>75</v>
      </c>
      <c r="AI6" s="76"/>
      <c r="AJ6" s="86" t="s">
        <v>25</v>
      </c>
      <c r="AK6" s="76" t="s">
        <v>26</v>
      </c>
      <c r="AL6" s="76" t="s">
        <v>12</v>
      </c>
      <c r="AM6" s="76" t="s">
        <v>28</v>
      </c>
      <c r="AN6" s="76"/>
      <c r="AO6" s="76" t="s">
        <v>30</v>
      </c>
      <c r="AP6" s="76"/>
      <c r="AQ6" s="70" t="s">
        <v>7</v>
      </c>
      <c r="AR6" s="70" t="s">
        <v>8</v>
      </c>
      <c r="AS6" s="76" t="s">
        <v>25</v>
      </c>
      <c r="AT6" s="76" t="s">
        <v>26</v>
      </c>
      <c r="AU6" s="76" t="s">
        <v>12</v>
      </c>
      <c r="AV6" s="76" t="s">
        <v>28</v>
      </c>
      <c r="AW6" s="76"/>
      <c r="AX6" s="78" t="s">
        <v>75</v>
      </c>
      <c r="AY6" s="80"/>
    </row>
    <row r="7" spans="1:51" s="11" customFormat="1" ht="63.75" customHeight="1">
      <c r="A7" s="75"/>
      <c r="B7" s="76"/>
      <c r="C7" s="76"/>
      <c r="D7" s="76"/>
      <c r="E7" s="9" t="s">
        <v>27</v>
      </c>
      <c r="F7" s="9" t="s">
        <v>3</v>
      </c>
      <c r="G7" s="9" t="s">
        <v>19</v>
      </c>
      <c r="H7" s="9" t="s">
        <v>8</v>
      </c>
      <c r="I7" s="76"/>
      <c r="J7" s="76"/>
      <c r="K7" s="9" t="s">
        <v>27</v>
      </c>
      <c r="L7" s="9" t="s">
        <v>3</v>
      </c>
      <c r="M7" s="9" t="s">
        <v>2</v>
      </c>
      <c r="N7" s="9" t="s">
        <v>11</v>
      </c>
      <c r="O7" s="76"/>
      <c r="P7" s="76"/>
      <c r="Q7" s="76"/>
      <c r="R7" s="9" t="s">
        <v>27</v>
      </c>
      <c r="S7" s="9" t="s">
        <v>3</v>
      </c>
      <c r="T7" s="9" t="s">
        <v>19</v>
      </c>
      <c r="U7" s="9" t="s">
        <v>8</v>
      </c>
      <c r="V7" s="76"/>
      <c r="W7" s="76"/>
      <c r="X7" s="76"/>
      <c r="Y7" s="9" t="s">
        <v>27</v>
      </c>
      <c r="Z7" s="9" t="s">
        <v>3</v>
      </c>
      <c r="AA7" s="9" t="s">
        <v>2</v>
      </c>
      <c r="AB7" s="9" t="s">
        <v>11</v>
      </c>
      <c r="AC7" s="76"/>
      <c r="AD7" s="76"/>
      <c r="AE7" s="76"/>
      <c r="AF7" s="9" t="s">
        <v>27</v>
      </c>
      <c r="AG7" s="9" t="s">
        <v>3</v>
      </c>
      <c r="AH7" s="9" t="s">
        <v>2</v>
      </c>
      <c r="AI7" s="9" t="s">
        <v>10</v>
      </c>
      <c r="AJ7" s="87"/>
      <c r="AK7" s="76"/>
      <c r="AL7" s="76"/>
      <c r="AM7" s="9" t="s">
        <v>27</v>
      </c>
      <c r="AN7" s="9" t="s">
        <v>3</v>
      </c>
      <c r="AO7" s="9" t="s">
        <v>19</v>
      </c>
      <c r="AP7" s="9" t="s">
        <v>8</v>
      </c>
      <c r="AQ7" s="70"/>
      <c r="AR7" s="70"/>
      <c r="AS7" s="76"/>
      <c r="AT7" s="76"/>
      <c r="AU7" s="76"/>
      <c r="AV7" s="9" t="s">
        <v>27</v>
      </c>
      <c r="AW7" s="9" t="s">
        <v>3</v>
      </c>
      <c r="AX7" s="9" t="s">
        <v>19</v>
      </c>
      <c r="AY7" s="9" t="s">
        <v>8</v>
      </c>
    </row>
    <row r="8" spans="1:51" s="13" customFormat="1" ht="15">
      <c r="A8" s="12">
        <v>1</v>
      </c>
      <c r="B8" s="12">
        <f>A8+1</f>
        <v>2</v>
      </c>
      <c r="C8" s="12">
        <f aca="true" t="shared" si="0" ref="C8:AY8">B8+1</f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>G8+1</f>
        <v>8</v>
      </c>
      <c r="I8" s="12">
        <f>F8+1</f>
        <v>7</v>
      </c>
      <c r="J8" s="12">
        <f t="shared" si="0"/>
        <v>8</v>
      </c>
      <c r="K8" s="12">
        <f t="shared" si="0"/>
        <v>9</v>
      </c>
      <c r="L8" s="12">
        <f t="shared" si="0"/>
        <v>10</v>
      </c>
      <c r="M8" s="12">
        <f t="shared" si="0"/>
        <v>11</v>
      </c>
      <c r="N8" s="12">
        <f t="shared" si="0"/>
        <v>12</v>
      </c>
      <c r="O8" s="12">
        <f t="shared" si="0"/>
        <v>13</v>
      </c>
      <c r="P8" s="12">
        <f t="shared" si="0"/>
        <v>14</v>
      </c>
      <c r="Q8" s="12">
        <f t="shared" si="0"/>
        <v>15</v>
      </c>
      <c r="R8" s="12">
        <f t="shared" si="0"/>
        <v>16</v>
      </c>
      <c r="S8" s="12">
        <f t="shared" si="0"/>
        <v>17</v>
      </c>
      <c r="T8" s="12">
        <f t="shared" si="0"/>
        <v>18</v>
      </c>
      <c r="U8" s="12">
        <f t="shared" si="0"/>
        <v>19</v>
      </c>
      <c r="V8" s="12">
        <f t="shared" si="0"/>
        <v>20</v>
      </c>
      <c r="W8" s="12">
        <f t="shared" si="0"/>
        <v>21</v>
      </c>
      <c r="X8" s="12">
        <f t="shared" si="0"/>
        <v>22</v>
      </c>
      <c r="Y8" s="12">
        <f t="shared" si="0"/>
        <v>23</v>
      </c>
      <c r="Z8" s="12">
        <f t="shared" si="0"/>
        <v>24</v>
      </c>
      <c r="AA8" s="12">
        <f t="shared" si="0"/>
        <v>25</v>
      </c>
      <c r="AB8" s="12">
        <f t="shared" si="0"/>
        <v>26</v>
      </c>
      <c r="AC8" s="12">
        <f t="shared" si="0"/>
        <v>27</v>
      </c>
      <c r="AD8" s="12">
        <f t="shared" si="0"/>
        <v>28</v>
      </c>
      <c r="AE8" s="12">
        <f t="shared" si="0"/>
        <v>29</v>
      </c>
      <c r="AF8" s="12">
        <f t="shared" si="0"/>
        <v>30</v>
      </c>
      <c r="AG8" s="12">
        <f t="shared" si="0"/>
        <v>31</v>
      </c>
      <c r="AH8" s="12">
        <f t="shared" si="0"/>
        <v>32</v>
      </c>
      <c r="AI8" s="12">
        <f t="shared" si="0"/>
        <v>33</v>
      </c>
      <c r="AJ8" s="12">
        <f t="shared" si="0"/>
        <v>34</v>
      </c>
      <c r="AK8" s="12">
        <f t="shared" si="0"/>
        <v>35</v>
      </c>
      <c r="AL8" s="12">
        <f t="shared" si="0"/>
        <v>36</v>
      </c>
      <c r="AM8" s="12">
        <f t="shared" si="0"/>
        <v>37</v>
      </c>
      <c r="AN8" s="12">
        <f t="shared" si="0"/>
        <v>38</v>
      </c>
      <c r="AO8" s="12">
        <f t="shared" si="0"/>
        <v>39</v>
      </c>
      <c r="AP8" s="12">
        <f t="shared" si="0"/>
        <v>40</v>
      </c>
      <c r="AQ8" s="12">
        <v>41</v>
      </c>
      <c r="AR8" s="12">
        <f t="shared" si="0"/>
        <v>42</v>
      </c>
      <c r="AS8" s="12">
        <f t="shared" si="0"/>
        <v>43</v>
      </c>
      <c r="AT8" s="12">
        <f t="shared" si="0"/>
        <v>44</v>
      </c>
      <c r="AU8" s="12">
        <f t="shared" si="0"/>
        <v>45</v>
      </c>
      <c r="AV8" s="12">
        <f t="shared" si="0"/>
        <v>46</v>
      </c>
      <c r="AW8" s="12">
        <f t="shared" si="0"/>
        <v>47</v>
      </c>
      <c r="AX8" s="12">
        <f t="shared" si="0"/>
        <v>48</v>
      </c>
      <c r="AY8" s="12">
        <f t="shared" si="0"/>
        <v>49</v>
      </c>
    </row>
    <row r="9" spans="1:51" s="13" customFormat="1" ht="19.5" customHeight="1">
      <c r="A9" s="29" t="s">
        <v>53</v>
      </c>
      <c r="B9" s="36">
        <v>106.93</v>
      </c>
      <c r="C9" s="36">
        <v>96.79</v>
      </c>
      <c r="D9" s="32">
        <v>93.7</v>
      </c>
      <c r="E9" s="32">
        <f>SUM(D9*F9)/C9</f>
        <v>20739.462547783864</v>
      </c>
      <c r="F9" s="32">
        <v>21423.4</v>
      </c>
      <c r="G9" s="32">
        <v>86.5</v>
      </c>
      <c r="H9" s="32">
        <v>23206.6</v>
      </c>
      <c r="I9" s="36">
        <v>1</v>
      </c>
      <c r="J9" s="32">
        <v>1</v>
      </c>
      <c r="K9" s="32">
        <v>56133.4</v>
      </c>
      <c r="L9" s="32">
        <v>56133.4</v>
      </c>
      <c r="M9" s="32">
        <v>1</v>
      </c>
      <c r="N9" s="32">
        <v>56133.4</v>
      </c>
      <c r="O9" s="36">
        <v>6.25</v>
      </c>
      <c r="P9" s="36">
        <v>6.25</v>
      </c>
      <c r="Q9" s="32">
        <v>7</v>
      </c>
      <c r="R9" s="32">
        <v>31300</v>
      </c>
      <c r="S9" s="32">
        <v>40147.7</v>
      </c>
      <c r="T9" s="32">
        <v>6.3</v>
      </c>
      <c r="U9" s="32">
        <v>44608.5</v>
      </c>
      <c r="V9" s="36">
        <v>68.78</v>
      </c>
      <c r="W9" s="36">
        <v>64.21</v>
      </c>
      <c r="X9" s="32">
        <v>57.7</v>
      </c>
      <c r="Y9" s="32">
        <f>SUM(X9*Z9)/W9</f>
        <v>22690.18128017443</v>
      </c>
      <c r="Z9" s="32">
        <v>25250.2</v>
      </c>
      <c r="AA9" s="32">
        <v>53.7</v>
      </c>
      <c r="AB9" s="32">
        <v>27131</v>
      </c>
      <c r="AC9" s="36">
        <v>60.78</v>
      </c>
      <c r="AD9" s="36">
        <v>58.54</v>
      </c>
      <c r="AE9" s="32">
        <v>52</v>
      </c>
      <c r="AF9" s="32">
        <f>SUM(AE9*AG9)/AD9</f>
        <v>22211.03518961394</v>
      </c>
      <c r="AG9" s="32">
        <v>25004.5</v>
      </c>
      <c r="AH9" s="32">
        <v>48</v>
      </c>
      <c r="AI9" s="32">
        <v>27088.2</v>
      </c>
      <c r="AJ9" s="36">
        <v>1</v>
      </c>
      <c r="AK9" s="36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2</v>
      </c>
      <c r="AR9" s="32">
        <v>22800.5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</row>
    <row r="10" spans="1:51" s="13" customFormat="1" ht="19.5" customHeight="1">
      <c r="A10" s="29" t="s">
        <v>54</v>
      </c>
      <c r="B10" s="36">
        <v>94.47</v>
      </c>
      <c r="C10" s="36">
        <v>76.83</v>
      </c>
      <c r="D10" s="32">
        <v>75.3</v>
      </c>
      <c r="E10" s="32">
        <f aca="true" t="shared" si="1" ref="E10:E19">SUM(D10*F10)/C10</f>
        <v>19467.25029285435</v>
      </c>
      <c r="F10" s="32">
        <v>19862.8</v>
      </c>
      <c r="G10" s="32">
        <v>71</v>
      </c>
      <c r="H10" s="32">
        <v>22498.1</v>
      </c>
      <c r="I10" s="36">
        <v>1</v>
      </c>
      <c r="J10" s="32">
        <v>1</v>
      </c>
      <c r="K10" s="32">
        <v>56600</v>
      </c>
      <c r="L10" s="32">
        <v>74966.7</v>
      </c>
      <c r="M10" s="32">
        <v>1</v>
      </c>
      <c r="N10" s="32">
        <v>84433.3</v>
      </c>
      <c r="O10" s="36">
        <v>3.25</v>
      </c>
      <c r="P10" s="36">
        <v>2.85</v>
      </c>
      <c r="Q10" s="32">
        <v>3</v>
      </c>
      <c r="R10" s="32">
        <v>28833.3</v>
      </c>
      <c r="S10" s="32">
        <v>47200</v>
      </c>
      <c r="T10" s="32">
        <v>2.5</v>
      </c>
      <c r="U10" s="32">
        <v>58012.3</v>
      </c>
      <c r="V10" s="36">
        <v>46.77</v>
      </c>
      <c r="W10" s="36">
        <v>36.61</v>
      </c>
      <c r="X10" s="32">
        <v>34</v>
      </c>
      <c r="Y10" s="32">
        <f aca="true" t="shared" si="2" ref="Y10:Y19">SUM(X10*Z10)/W10</f>
        <v>22162.40917782027</v>
      </c>
      <c r="Z10" s="32">
        <v>23863.7</v>
      </c>
      <c r="AA10" s="32">
        <v>31</v>
      </c>
      <c r="AB10" s="32">
        <v>29037.6</v>
      </c>
      <c r="AC10" s="36">
        <v>41.87</v>
      </c>
      <c r="AD10" s="36">
        <v>35.11</v>
      </c>
      <c r="AE10" s="32">
        <v>32</v>
      </c>
      <c r="AF10" s="32">
        <f aca="true" t="shared" si="3" ref="AF10:AF19">SUM(AE10*AG10)/AD10</f>
        <v>21491.495300484192</v>
      </c>
      <c r="AG10" s="32">
        <v>23580.2</v>
      </c>
      <c r="AH10" s="32">
        <v>29.3</v>
      </c>
      <c r="AI10" s="32">
        <v>28631.4</v>
      </c>
      <c r="AJ10" s="36">
        <v>1</v>
      </c>
      <c r="AK10" s="36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1</v>
      </c>
      <c r="AR10" s="32">
        <v>27605.7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</row>
    <row r="11" spans="1:51" s="13" customFormat="1" ht="19.5" customHeight="1">
      <c r="A11" s="29" t="s">
        <v>55</v>
      </c>
      <c r="B11" s="36">
        <v>47.23</v>
      </c>
      <c r="C11" s="36">
        <v>40.95</v>
      </c>
      <c r="D11" s="32">
        <v>36.4</v>
      </c>
      <c r="E11" s="32">
        <f t="shared" si="1"/>
        <v>16605.68888888889</v>
      </c>
      <c r="F11" s="32">
        <v>18681.4</v>
      </c>
      <c r="G11" s="32">
        <v>36.5</v>
      </c>
      <c r="H11" s="32">
        <v>20095</v>
      </c>
      <c r="I11" s="36">
        <v>1</v>
      </c>
      <c r="J11" s="32">
        <v>1</v>
      </c>
      <c r="K11" s="32">
        <v>43833.4</v>
      </c>
      <c r="L11" s="32">
        <v>43833.4</v>
      </c>
      <c r="M11" s="32">
        <v>1</v>
      </c>
      <c r="N11" s="32">
        <v>47300</v>
      </c>
      <c r="O11" s="36">
        <v>1</v>
      </c>
      <c r="P11" s="36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6">
        <v>24.23</v>
      </c>
      <c r="W11" s="36">
        <v>21.2</v>
      </c>
      <c r="X11" s="32">
        <v>16.7</v>
      </c>
      <c r="Y11" s="32">
        <f t="shared" si="2"/>
        <v>21397.820283018867</v>
      </c>
      <c r="Z11" s="32">
        <v>27163.7</v>
      </c>
      <c r="AA11" s="32">
        <v>16.7</v>
      </c>
      <c r="AB11" s="32">
        <v>30157.7</v>
      </c>
      <c r="AC11" s="36">
        <v>20.28</v>
      </c>
      <c r="AD11" s="36">
        <v>19.1</v>
      </c>
      <c r="AE11" s="32">
        <v>13.7</v>
      </c>
      <c r="AF11" s="32">
        <f t="shared" si="3"/>
        <v>21294.964397905755</v>
      </c>
      <c r="AG11" s="32">
        <v>29688.6</v>
      </c>
      <c r="AH11" s="32">
        <v>13.9</v>
      </c>
      <c r="AI11" s="32">
        <v>32280.6</v>
      </c>
      <c r="AJ11" s="36">
        <v>1.45</v>
      </c>
      <c r="AK11" s="36">
        <v>1</v>
      </c>
      <c r="AL11" s="32">
        <v>1</v>
      </c>
      <c r="AM11" s="32">
        <v>16224.7</v>
      </c>
      <c r="AN11" s="32">
        <v>16224.7</v>
      </c>
      <c r="AO11" s="32">
        <v>1</v>
      </c>
      <c r="AP11" s="32">
        <v>16435.2</v>
      </c>
      <c r="AQ11" s="32">
        <v>1</v>
      </c>
      <c r="AR11" s="32">
        <v>12526.8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</row>
    <row r="12" spans="1:51" s="13" customFormat="1" ht="19.5" customHeight="1">
      <c r="A12" s="29" t="s">
        <v>56</v>
      </c>
      <c r="B12" s="36">
        <v>45.05</v>
      </c>
      <c r="C12" s="36">
        <v>38.2</v>
      </c>
      <c r="D12" s="32">
        <v>39.3</v>
      </c>
      <c r="E12" s="32">
        <f t="shared" si="1"/>
        <v>18144.87172774869</v>
      </c>
      <c r="F12" s="32">
        <v>17637</v>
      </c>
      <c r="G12" s="32">
        <v>36.8</v>
      </c>
      <c r="H12" s="32">
        <v>20068</v>
      </c>
      <c r="I12" s="36">
        <v>1</v>
      </c>
      <c r="J12" s="32">
        <v>1</v>
      </c>
      <c r="K12" s="32">
        <v>29800</v>
      </c>
      <c r="L12" s="32">
        <v>44466.7</v>
      </c>
      <c r="M12" s="32">
        <v>1</v>
      </c>
      <c r="N12" s="32">
        <v>47233.4</v>
      </c>
      <c r="O12" s="36">
        <v>1</v>
      </c>
      <c r="P12" s="36">
        <v>1</v>
      </c>
      <c r="Q12" s="32">
        <v>1</v>
      </c>
      <c r="R12" s="32">
        <v>23066.7</v>
      </c>
      <c r="S12" s="32">
        <v>40500</v>
      </c>
      <c r="T12" s="32">
        <v>1</v>
      </c>
      <c r="U12" s="32">
        <v>41766.7</v>
      </c>
      <c r="V12" s="36">
        <v>22</v>
      </c>
      <c r="W12" s="36">
        <v>17.12</v>
      </c>
      <c r="X12" s="32">
        <v>17</v>
      </c>
      <c r="Y12" s="32">
        <f t="shared" si="2"/>
        <v>23715</v>
      </c>
      <c r="Z12" s="32">
        <v>23882.4</v>
      </c>
      <c r="AA12" s="32">
        <v>15.7</v>
      </c>
      <c r="AB12" s="32">
        <v>28492.6</v>
      </c>
      <c r="AC12" s="36">
        <v>20</v>
      </c>
      <c r="AD12" s="36">
        <v>15.62</v>
      </c>
      <c r="AE12" s="32">
        <v>15</v>
      </c>
      <c r="AF12" s="32">
        <f t="shared" si="3"/>
        <v>22680.345710627404</v>
      </c>
      <c r="AG12" s="32">
        <v>23617.8</v>
      </c>
      <c r="AH12" s="32">
        <v>13.9</v>
      </c>
      <c r="AI12" s="32">
        <v>27762.6</v>
      </c>
      <c r="AJ12" s="36">
        <v>0</v>
      </c>
      <c r="AK12" s="36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1</v>
      </c>
      <c r="AR12" s="32">
        <v>17876.3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</row>
    <row r="13" spans="1:51" s="13" customFormat="1" ht="19.5" customHeight="1">
      <c r="A13" s="29" t="s">
        <v>57</v>
      </c>
      <c r="B13" s="36">
        <v>34.83</v>
      </c>
      <c r="C13" s="36">
        <v>24.98</v>
      </c>
      <c r="D13" s="32">
        <v>23</v>
      </c>
      <c r="E13" s="32">
        <f t="shared" si="1"/>
        <v>22627.469975980788</v>
      </c>
      <c r="F13" s="32">
        <v>24575.4</v>
      </c>
      <c r="G13" s="32">
        <v>21.3</v>
      </c>
      <c r="H13" s="32">
        <v>30660.4</v>
      </c>
      <c r="I13" s="36">
        <v>1</v>
      </c>
      <c r="J13" s="32">
        <v>1</v>
      </c>
      <c r="K13" s="32">
        <v>47666.7</v>
      </c>
      <c r="L13" s="32">
        <v>69466.7</v>
      </c>
      <c r="M13" s="32">
        <v>1</v>
      </c>
      <c r="N13" s="32">
        <v>76000</v>
      </c>
      <c r="O13" s="36">
        <v>1</v>
      </c>
      <c r="P13" s="36">
        <v>1</v>
      </c>
      <c r="Q13" s="32">
        <v>1</v>
      </c>
      <c r="R13" s="32">
        <v>26100</v>
      </c>
      <c r="S13" s="32">
        <v>53666.7</v>
      </c>
      <c r="T13" s="32">
        <v>1</v>
      </c>
      <c r="U13" s="32">
        <v>60366.7</v>
      </c>
      <c r="V13" s="36">
        <v>21.33</v>
      </c>
      <c r="W13" s="36">
        <v>14.48</v>
      </c>
      <c r="X13" s="32">
        <v>12</v>
      </c>
      <c r="Y13" s="32">
        <f t="shared" si="2"/>
        <v>24037.790055248613</v>
      </c>
      <c r="Z13" s="32">
        <v>29005.6</v>
      </c>
      <c r="AA13" s="32">
        <v>10.8</v>
      </c>
      <c r="AB13" s="32">
        <v>39135.8</v>
      </c>
      <c r="AC13" s="36">
        <v>18.86</v>
      </c>
      <c r="AD13" s="36">
        <v>12.48</v>
      </c>
      <c r="AE13" s="32">
        <v>9</v>
      </c>
      <c r="AF13" s="32">
        <f t="shared" si="3"/>
        <v>22745.76923076923</v>
      </c>
      <c r="AG13" s="32">
        <v>31540.8</v>
      </c>
      <c r="AH13" s="32">
        <v>8.6</v>
      </c>
      <c r="AI13" s="32">
        <v>38259.7</v>
      </c>
      <c r="AJ13" s="36">
        <v>0.22</v>
      </c>
      <c r="AK13" s="36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1</v>
      </c>
      <c r="AR13" s="32">
        <v>26918.4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</row>
    <row r="14" spans="1:51" s="13" customFormat="1" ht="19.5" customHeight="1">
      <c r="A14" s="29" t="s">
        <v>58</v>
      </c>
      <c r="B14" s="36">
        <v>30.42</v>
      </c>
      <c r="C14" s="36">
        <v>17.93</v>
      </c>
      <c r="D14" s="32">
        <v>19</v>
      </c>
      <c r="E14" s="32">
        <f t="shared" si="1"/>
        <v>21953.954266592304</v>
      </c>
      <c r="F14" s="32">
        <v>20717.6</v>
      </c>
      <c r="G14" s="32">
        <v>16.3</v>
      </c>
      <c r="H14" s="32">
        <v>25063.4</v>
      </c>
      <c r="I14" s="36">
        <v>1</v>
      </c>
      <c r="J14" s="32">
        <v>1</v>
      </c>
      <c r="K14" s="32">
        <v>28833.4</v>
      </c>
      <c r="L14" s="32">
        <v>57566.7</v>
      </c>
      <c r="M14" s="32">
        <v>1</v>
      </c>
      <c r="N14" s="32">
        <v>58433.4</v>
      </c>
      <c r="O14" s="36">
        <v>1</v>
      </c>
      <c r="P14" s="36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6">
        <v>15.17</v>
      </c>
      <c r="W14" s="36">
        <v>11.93</v>
      </c>
      <c r="X14" s="32">
        <v>12</v>
      </c>
      <c r="Y14" s="32">
        <f t="shared" si="2"/>
        <v>22271.61777032691</v>
      </c>
      <c r="Z14" s="32">
        <v>22141.7</v>
      </c>
      <c r="AA14" s="32">
        <v>9.9</v>
      </c>
      <c r="AB14" s="32">
        <v>28255.9</v>
      </c>
      <c r="AC14" s="36">
        <v>12.82</v>
      </c>
      <c r="AD14" s="36">
        <v>10.84</v>
      </c>
      <c r="AE14" s="32">
        <v>10</v>
      </c>
      <c r="AF14" s="32">
        <f t="shared" si="3"/>
        <v>21371.494464944648</v>
      </c>
      <c r="AG14" s="32">
        <v>23166.7</v>
      </c>
      <c r="AH14" s="32">
        <v>8.7</v>
      </c>
      <c r="AI14" s="32">
        <v>28214.6</v>
      </c>
      <c r="AJ14" s="36">
        <v>0</v>
      </c>
      <c r="AK14" s="36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1</v>
      </c>
      <c r="AR14" s="32">
        <v>13541.7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</row>
    <row r="15" spans="1:51" s="13" customFormat="1" ht="19.5" customHeight="1">
      <c r="A15" s="29" t="s">
        <v>59</v>
      </c>
      <c r="B15" s="36">
        <v>33.58</v>
      </c>
      <c r="C15" s="36">
        <v>27.1</v>
      </c>
      <c r="D15" s="32">
        <v>27.7</v>
      </c>
      <c r="E15" s="32">
        <f t="shared" si="1"/>
        <v>16397.377859778597</v>
      </c>
      <c r="F15" s="32">
        <v>16042.2</v>
      </c>
      <c r="G15" s="32">
        <v>25.2</v>
      </c>
      <c r="H15" s="32">
        <v>17633.6</v>
      </c>
      <c r="I15" s="36">
        <v>1</v>
      </c>
      <c r="J15" s="32">
        <v>1</v>
      </c>
      <c r="K15" s="32">
        <v>33866.7</v>
      </c>
      <c r="L15" s="32">
        <v>38966.7</v>
      </c>
      <c r="M15" s="32">
        <v>1</v>
      </c>
      <c r="N15" s="32">
        <v>38966.7</v>
      </c>
      <c r="O15" s="36">
        <v>1</v>
      </c>
      <c r="P15" s="36">
        <v>1</v>
      </c>
      <c r="Q15" s="32">
        <v>1</v>
      </c>
      <c r="R15" s="32">
        <v>23000</v>
      </c>
      <c r="S15" s="32">
        <v>39900</v>
      </c>
      <c r="T15" s="32">
        <v>1</v>
      </c>
      <c r="U15" s="32">
        <v>39900</v>
      </c>
      <c r="V15" s="36">
        <v>19.83</v>
      </c>
      <c r="W15" s="36">
        <v>15.58</v>
      </c>
      <c r="X15" s="32">
        <v>14.7</v>
      </c>
      <c r="Y15" s="32">
        <f t="shared" si="2"/>
        <v>18089.491655969192</v>
      </c>
      <c r="Z15" s="32">
        <v>19172.4</v>
      </c>
      <c r="AA15" s="32">
        <v>13.7</v>
      </c>
      <c r="AB15" s="32">
        <v>20571.8</v>
      </c>
      <c r="AC15" s="36">
        <v>18.33</v>
      </c>
      <c r="AD15" s="36">
        <v>12.84</v>
      </c>
      <c r="AE15" s="32">
        <v>12.7</v>
      </c>
      <c r="AF15" s="32">
        <f t="shared" si="3"/>
        <v>17609.380841121496</v>
      </c>
      <c r="AG15" s="32">
        <v>17803.5</v>
      </c>
      <c r="AH15" s="32">
        <v>12</v>
      </c>
      <c r="AI15" s="32">
        <v>19794.5</v>
      </c>
      <c r="AJ15" s="36">
        <v>0</v>
      </c>
      <c r="AK15" s="36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2</v>
      </c>
      <c r="AR15" s="32">
        <v>17186.9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</row>
    <row r="16" spans="1:51" s="13" customFormat="1" ht="19.5" customHeight="1">
      <c r="A16" s="29" t="s">
        <v>60</v>
      </c>
      <c r="B16" s="36">
        <v>28.39</v>
      </c>
      <c r="C16" s="36">
        <v>23.27</v>
      </c>
      <c r="D16" s="32">
        <v>22</v>
      </c>
      <c r="E16" s="32">
        <f t="shared" si="1"/>
        <v>19454.258702191662</v>
      </c>
      <c r="F16" s="32">
        <v>20577.3</v>
      </c>
      <c r="G16" s="32">
        <v>20.9</v>
      </c>
      <c r="H16" s="32">
        <v>22311</v>
      </c>
      <c r="I16" s="36">
        <v>1</v>
      </c>
      <c r="J16" s="32">
        <v>1</v>
      </c>
      <c r="K16" s="32">
        <v>25700</v>
      </c>
      <c r="L16" s="32">
        <v>33366.7</v>
      </c>
      <c r="M16" s="32">
        <v>1</v>
      </c>
      <c r="N16" s="32">
        <v>33366.7</v>
      </c>
      <c r="O16" s="36">
        <v>1</v>
      </c>
      <c r="P16" s="36">
        <v>1</v>
      </c>
      <c r="Q16" s="32">
        <v>1</v>
      </c>
      <c r="R16" s="32">
        <v>22933.4</v>
      </c>
      <c r="S16" s="32">
        <v>34366.7</v>
      </c>
      <c r="T16" s="32">
        <v>1</v>
      </c>
      <c r="U16" s="32">
        <v>34366.7</v>
      </c>
      <c r="V16" s="36">
        <v>15.39</v>
      </c>
      <c r="W16" s="36">
        <v>12.77</v>
      </c>
      <c r="X16" s="32">
        <v>11</v>
      </c>
      <c r="Y16" s="32">
        <f t="shared" si="2"/>
        <v>22448.441660140954</v>
      </c>
      <c r="Z16" s="32">
        <v>26060.6</v>
      </c>
      <c r="AA16" s="32">
        <v>10.3</v>
      </c>
      <c r="AB16" s="32">
        <v>29152.1</v>
      </c>
      <c r="AC16" s="36">
        <v>13.89</v>
      </c>
      <c r="AD16" s="36">
        <v>11.77</v>
      </c>
      <c r="AE16" s="32">
        <v>10</v>
      </c>
      <c r="AF16" s="32">
        <f t="shared" si="3"/>
        <v>22118.436703483432</v>
      </c>
      <c r="AG16" s="32">
        <v>26033.4</v>
      </c>
      <c r="AH16" s="32">
        <v>9.3</v>
      </c>
      <c r="AI16" s="32">
        <v>29322.6</v>
      </c>
      <c r="AJ16" s="36">
        <v>0</v>
      </c>
      <c r="AK16" s="36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</row>
    <row r="17" spans="1:51" s="13" customFormat="1" ht="19.5" customHeight="1">
      <c r="A17" s="29" t="s">
        <v>61</v>
      </c>
      <c r="B17" s="36">
        <v>25.86</v>
      </c>
      <c r="C17" s="36">
        <v>21.5</v>
      </c>
      <c r="D17" s="32">
        <v>20.3</v>
      </c>
      <c r="E17" s="32">
        <f t="shared" si="1"/>
        <v>17201.55906976744</v>
      </c>
      <c r="F17" s="32">
        <v>18218.4</v>
      </c>
      <c r="G17" s="32">
        <v>20</v>
      </c>
      <c r="H17" s="32">
        <v>20113.4</v>
      </c>
      <c r="I17" s="36">
        <v>1</v>
      </c>
      <c r="J17" s="32">
        <v>1</v>
      </c>
      <c r="K17" s="32">
        <v>21133.4</v>
      </c>
      <c r="L17" s="32">
        <v>28866.7</v>
      </c>
      <c r="M17" s="32">
        <v>1</v>
      </c>
      <c r="N17" s="32">
        <v>33733.4</v>
      </c>
      <c r="O17" s="36">
        <v>0.5</v>
      </c>
      <c r="P17" s="36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6">
        <v>12.81</v>
      </c>
      <c r="W17" s="36">
        <v>10.95</v>
      </c>
      <c r="X17" s="32">
        <v>10</v>
      </c>
      <c r="Y17" s="32">
        <f t="shared" si="2"/>
        <v>23305.93607305936</v>
      </c>
      <c r="Z17" s="32">
        <v>25520</v>
      </c>
      <c r="AA17" s="32">
        <v>9.7</v>
      </c>
      <c r="AB17" s="32">
        <v>29151.2</v>
      </c>
      <c r="AC17" s="36">
        <v>12.06</v>
      </c>
      <c r="AD17" s="36">
        <v>10.45</v>
      </c>
      <c r="AE17" s="32">
        <v>9</v>
      </c>
      <c r="AF17" s="32">
        <f t="shared" si="3"/>
        <v>22315.866028708137</v>
      </c>
      <c r="AG17" s="32">
        <v>25911.2</v>
      </c>
      <c r="AH17" s="32">
        <v>8.7</v>
      </c>
      <c r="AI17" s="32">
        <v>29808.5</v>
      </c>
      <c r="AJ17" s="36">
        <v>0</v>
      </c>
      <c r="AK17" s="36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</row>
    <row r="18" spans="1:51" s="13" customFormat="1" ht="19.5" customHeight="1">
      <c r="A18" s="29" t="s">
        <v>62</v>
      </c>
      <c r="B18" s="36">
        <v>31.78</v>
      </c>
      <c r="C18" s="36">
        <v>28.31</v>
      </c>
      <c r="D18" s="32">
        <v>27</v>
      </c>
      <c r="E18" s="32">
        <f t="shared" si="1"/>
        <v>16564.228187919467</v>
      </c>
      <c r="F18" s="32">
        <v>17367.9</v>
      </c>
      <c r="G18" s="32">
        <v>26.6</v>
      </c>
      <c r="H18" s="32">
        <v>18998.8</v>
      </c>
      <c r="I18" s="36">
        <v>1</v>
      </c>
      <c r="J18" s="32">
        <v>1</v>
      </c>
      <c r="K18" s="32">
        <v>34166.7</v>
      </c>
      <c r="L18" s="32">
        <v>46666.7</v>
      </c>
      <c r="M18" s="32">
        <v>1</v>
      </c>
      <c r="N18" s="32">
        <v>46666.7</v>
      </c>
      <c r="O18" s="36">
        <v>0.5</v>
      </c>
      <c r="P18" s="36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6">
        <v>13.78</v>
      </c>
      <c r="W18" s="36">
        <v>13.78</v>
      </c>
      <c r="X18" s="32">
        <v>12</v>
      </c>
      <c r="Y18" s="32">
        <f t="shared" si="2"/>
        <v>21727.14078374456</v>
      </c>
      <c r="Z18" s="32">
        <v>24950</v>
      </c>
      <c r="AA18" s="32">
        <v>11.8</v>
      </c>
      <c r="AB18" s="32">
        <v>28460.5</v>
      </c>
      <c r="AC18" s="36">
        <v>12.28</v>
      </c>
      <c r="AD18" s="36">
        <v>12.28</v>
      </c>
      <c r="AE18" s="32">
        <v>10</v>
      </c>
      <c r="AF18" s="32">
        <f t="shared" si="3"/>
        <v>21479.39739413681</v>
      </c>
      <c r="AG18" s="32">
        <v>26376.7</v>
      </c>
      <c r="AH18" s="32">
        <v>10</v>
      </c>
      <c r="AI18" s="32">
        <v>30020</v>
      </c>
      <c r="AJ18" s="36">
        <v>0.5</v>
      </c>
      <c r="AK18" s="36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1</v>
      </c>
      <c r="AR18" s="32">
        <v>20794.5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</row>
    <row r="19" spans="1:51" s="13" customFormat="1" ht="19.5" customHeight="1" thickBot="1">
      <c r="A19" s="30" t="s">
        <v>63</v>
      </c>
      <c r="B19" s="37">
        <v>11.72</v>
      </c>
      <c r="C19" s="38">
        <v>8.94</v>
      </c>
      <c r="D19" s="33">
        <v>10</v>
      </c>
      <c r="E19" s="32">
        <f t="shared" si="1"/>
        <v>14358.724832214766</v>
      </c>
      <c r="F19" s="33">
        <v>12836.7</v>
      </c>
      <c r="G19" s="44">
        <v>9.4</v>
      </c>
      <c r="H19" s="44">
        <v>14010.7</v>
      </c>
      <c r="I19" s="38">
        <v>1</v>
      </c>
      <c r="J19" s="33">
        <v>1</v>
      </c>
      <c r="K19" s="34">
        <v>16200</v>
      </c>
      <c r="L19" s="33">
        <v>21833.4</v>
      </c>
      <c r="M19" s="34">
        <v>1</v>
      </c>
      <c r="N19" s="33">
        <v>23766.7</v>
      </c>
      <c r="O19" s="37">
        <v>0.25</v>
      </c>
      <c r="P19" s="37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7">
        <v>2.17</v>
      </c>
      <c r="W19" s="38">
        <v>1.94</v>
      </c>
      <c r="X19" s="33">
        <v>2</v>
      </c>
      <c r="Y19" s="32">
        <f t="shared" si="2"/>
        <v>20395.257731958765</v>
      </c>
      <c r="Z19" s="33">
        <v>19783.4</v>
      </c>
      <c r="AA19" s="34">
        <v>1.9</v>
      </c>
      <c r="AB19" s="33">
        <v>21561.4</v>
      </c>
      <c r="AC19" s="37">
        <v>2.17</v>
      </c>
      <c r="AD19" s="38">
        <v>1.94</v>
      </c>
      <c r="AE19" s="33">
        <v>2</v>
      </c>
      <c r="AF19" s="32">
        <f t="shared" si="3"/>
        <v>20395.257731958765</v>
      </c>
      <c r="AG19" s="33">
        <v>19783.4</v>
      </c>
      <c r="AH19" s="34">
        <v>1.9</v>
      </c>
      <c r="AI19" s="33">
        <v>21561.4</v>
      </c>
      <c r="AJ19" s="37">
        <v>0</v>
      </c>
      <c r="AK19" s="37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</row>
    <row r="20" spans="1:51" ht="15" thickBot="1">
      <c r="A20" s="45" t="s">
        <v>4</v>
      </c>
      <c r="B20" s="46">
        <f>SUM(B9:B19)</f>
        <v>490.26</v>
      </c>
      <c r="C20" s="46">
        <f aca="true" t="shared" si="4" ref="C20:AY20">SUM(C9:C19)</f>
        <v>404.8</v>
      </c>
      <c r="D20" s="53">
        <f t="shared" si="4"/>
        <v>393.7</v>
      </c>
      <c r="E20" s="53">
        <f>SUM(E9*C9+E10*C10+E11*C11+E12*C12+E13*C13+E14*C14+E15*C15+E16*C16+E17*C17+E18*C18+E19*C19)/C20</f>
        <v>19019.887450592887</v>
      </c>
      <c r="F20" s="53">
        <f>SUM(F9*D9+F10*D10+F11*D11+F12*D12+F13*D13+F14*D14+F15*D15+F16*D16+F17*D17+F18*D18+F19*D19)/D20</f>
        <v>19556.135229870462</v>
      </c>
      <c r="G20" s="53">
        <f t="shared" si="4"/>
        <v>370.5</v>
      </c>
      <c r="H20" s="53">
        <f>SUM(H9*G9+H10*G10+H11*G11+H12*G12+H13*G13+H14*G14+H15*G15+H16*G16+H17*G17+H18*G18+H19*G19)/G20</f>
        <v>21830.793846153847</v>
      </c>
      <c r="I20" s="46">
        <f t="shared" si="4"/>
        <v>11</v>
      </c>
      <c r="J20" s="53">
        <f t="shared" si="4"/>
        <v>11</v>
      </c>
      <c r="K20" s="53">
        <f>SUM(K9:K19)/I20</f>
        <v>35812.15454545455</v>
      </c>
      <c r="L20" s="53">
        <f>SUM(L9:L19)/J20</f>
        <v>46921.254545454554</v>
      </c>
      <c r="M20" s="53">
        <f t="shared" si="4"/>
        <v>11</v>
      </c>
      <c r="N20" s="53">
        <f>SUM(N9:N19)/M20</f>
        <v>49639.42727272728</v>
      </c>
      <c r="O20" s="46">
        <f t="shared" si="4"/>
        <v>16.75</v>
      </c>
      <c r="P20" s="46">
        <f t="shared" si="4"/>
        <v>13.1</v>
      </c>
      <c r="Q20" s="53">
        <f t="shared" si="4"/>
        <v>14</v>
      </c>
      <c r="R20" s="53">
        <f>SUM(R9*P9+R10*P10+R11*P11+R12*P12+R13*P13+R14*P14+R15*P15+R16*P16+R17*P17+R18*P18+R19*P19)/P20</f>
        <v>28465.649236641228</v>
      </c>
      <c r="S20" s="53">
        <f>SUM(S9*Q9+S10*Q10+S11*Q11+S12*Q12+S13*Q13+S14*Q14+S15*Q15+S16*Q16+S17*Q17+S18*Q18+S19*Q19)/Q20</f>
        <v>42219.09285714285</v>
      </c>
      <c r="T20" s="53">
        <f t="shared" si="4"/>
        <v>12.8</v>
      </c>
      <c r="U20" s="53">
        <f>SUM(U9*T9+U10*T10+U11*T11+U12*T12+U13*T13+U14*T14+U15*T15+U16*T16+U17*T17+U18*T18+U19*T19)/T20</f>
        <v>47067.53124999999</v>
      </c>
      <c r="V20" s="46">
        <f t="shared" si="4"/>
        <v>262.26</v>
      </c>
      <c r="W20" s="46">
        <f t="shared" si="4"/>
        <v>220.57</v>
      </c>
      <c r="X20" s="53">
        <f t="shared" si="4"/>
        <v>199.1</v>
      </c>
      <c r="Y20" s="53">
        <f>SUM(Y9*W9+Y10*W10+Y11*W11+Y12*W12+Y13*W13+Y14*W14+Y15*W15+Y16*W16+Y17*W17+Y18*W18+Y19*W19)/W20</f>
        <v>22234.99211134787</v>
      </c>
      <c r="Z20" s="53">
        <f>SUM(Z9*X9+Z10*X10+Z11*X11+Z12*X12+Z13*X13+Z14*X14+Z15*X15+Z16*X16+Z17*X17+Z18*X18+Z19*X19)/X20</f>
        <v>24632.708237066796</v>
      </c>
      <c r="AA20" s="53">
        <f t="shared" si="4"/>
        <v>185.20000000000002</v>
      </c>
      <c r="AB20" s="53">
        <f>SUM(AB9*AA9+AB10*AA10+AB11*AA11+AB12*AA12+AB13*AA13+AB14*AA14+AB15*AA15+AB16*AA16+AB17*AA17+AB18*AA18+AB19*AA19)/AA20</f>
        <v>28359.261609071273</v>
      </c>
      <c r="AC20" s="46">
        <f t="shared" si="4"/>
        <v>233.33999999999997</v>
      </c>
      <c r="AD20" s="46">
        <f t="shared" si="4"/>
        <v>200.97</v>
      </c>
      <c r="AE20" s="53">
        <f t="shared" si="4"/>
        <v>175.39999999999998</v>
      </c>
      <c r="AF20" s="53">
        <f>SUM(AF9*AD9+AF10*AD10+AF11*AD11+AF12*AD12+AF13*AD13+AF14*AD14+AF15*AD15+AF16*AD16+AF17*AD17+AF18*AD18+AF19*AD19)/AD20</f>
        <v>21666.460018908292</v>
      </c>
      <c r="AG20" s="53">
        <f>SUM(AG9*AE9+AG10*AE10+AG11*AE11+AG12*AE12+AG13*AE13+AG14*AE14+AG15*AE15+AG16*AE16+AG17*AE17+AG18*AE18+AG19*AE19)/AE20</f>
        <v>24825.019783352338</v>
      </c>
      <c r="AH20" s="53">
        <f t="shared" si="4"/>
        <v>164.3</v>
      </c>
      <c r="AI20" s="53">
        <f>SUM(AI9*AH9+AI10*AH10+AI11*AH11+AI12*AH12+AI13*AH13+AI14*AH14+AI15*AH15+AI16*AH16+AI17*AH17+AI18*AH18+AI19*AH19)/AH20</f>
        <v>28356.47796713329</v>
      </c>
      <c r="AJ20" s="46">
        <f>SUM(AJ9:AJ19)</f>
        <v>4.17</v>
      </c>
      <c r="AK20" s="46">
        <f>SUM(AK9:AK19)</f>
        <v>1</v>
      </c>
      <c r="AL20" s="53">
        <f>SUM(AL9:AL19)</f>
        <v>1</v>
      </c>
      <c r="AM20" s="53">
        <f>SUM(AM9*AK9+AM10*AK10+AM11*AK11+AM12*AK12+AM13*AK13+AM14*AK14+AM15*AK15+AM16*AK16+AM17*AK17+AM18*AK18+AM19*AK19)/AK20</f>
        <v>16224.7</v>
      </c>
      <c r="AN20" s="53">
        <f>SUM(AN9*AL9+AN10*AL10+AN11*AL11+AN12*AL12+AN13*AL13+AN14*AL14+AN15*AL15+AN16*AL16+AN17*AL17+AN18*AL18+AN19*AL19)/AL20</f>
        <v>16224.7</v>
      </c>
      <c r="AO20" s="53">
        <f>SUM(AO9:AO19)</f>
        <v>1</v>
      </c>
      <c r="AP20" s="53">
        <f>SUM(AP9*AO9+AP10*AO10+AP11*AO11+AP12*AO12+AP13*AO13+AP14*AO14+AP15*AO15+AP16*AO16+AP17*AO17+AP18*AO18+AP19*AO19)/AO20</f>
        <v>16435.2</v>
      </c>
      <c r="AQ20" s="53">
        <f t="shared" si="4"/>
        <v>10</v>
      </c>
      <c r="AR20" s="53">
        <f>SUM(AR9*AQ9+AR10*AQ10+AR11*AQ11+AR12*AQ12+AR13*AQ13+AR14*AQ14+AR15*AQ15+AR16*AQ16+AR17*AQ17+AR18*AQ18+AR19*AQ19)/AQ20</f>
        <v>19923.82</v>
      </c>
      <c r="AS20" s="53">
        <f t="shared" si="4"/>
        <v>0</v>
      </c>
      <c r="AT20" s="53">
        <f t="shared" si="4"/>
        <v>0</v>
      </c>
      <c r="AU20" s="53">
        <f t="shared" si="4"/>
        <v>0</v>
      </c>
      <c r="AV20" s="53">
        <f t="shared" si="4"/>
        <v>0</v>
      </c>
      <c r="AW20" s="53">
        <f t="shared" si="4"/>
        <v>0</v>
      </c>
      <c r="AX20" s="53">
        <f t="shared" si="4"/>
        <v>0</v>
      </c>
      <c r="AY20" s="57">
        <f t="shared" si="4"/>
        <v>0</v>
      </c>
    </row>
    <row r="21" spans="1:45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S21" s="3"/>
    </row>
    <row r="22" spans="1:45" ht="15.75">
      <c r="A22" s="3" t="s">
        <v>0</v>
      </c>
      <c r="B22" s="85" t="s">
        <v>51</v>
      </c>
      <c r="C22" s="85"/>
      <c r="D22" s="85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S22" s="3"/>
    </row>
    <row r="23" spans="1:45" ht="18" customHeight="1">
      <c r="A23" s="3" t="s">
        <v>52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S23" s="3"/>
    </row>
    <row r="24" spans="1:45" ht="12.75">
      <c r="A24" s="2"/>
      <c r="B24" s="2"/>
      <c r="O24" s="2"/>
      <c r="V24" s="2"/>
      <c r="AC24" s="2"/>
      <c r="AS24" s="2"/>
    </row>
    <row r="25" spans="1:45" ht="12.75">
      <c r="A25" s="4"/>
      <c r="B25" s="4"/>
      <c r="O25" s="4"/>
      <c r="V25" s="4"/>
      <c r="AC25" s="4"/>
      <c r="AS25" s="4"/>
    </row>
    <row r="26" spans="1:45" ht="15.75">
      <c r="A26" s="2"/>
      <c r="B26" s="2"/>
      <c r="O26" s="25"/>
      <c r="V26" s="2"/>
      <c r="AC26" s="2"/>
      <c r="AS26" s="2"/>
    </row>
    <row r="27" spans="1:45" ht="15.75">
      <c r="A27" s="25"/>
      <c r="B27" s="25"/>
      <c r="O27" s="26"/>
      <c r="V27" s="25"/>
      <c r="AC27" s="25"/>
      <c r="AS27" s="25"/>
    </row>
    <row r="28" spans="1:45" ht="15">
      <c r="A28" s="26"/>
      <c r="B28" s="26"/>
      <c r="V28" s="26"/>
      <c r="AC28" s="26"/>
      <c r="AS28" s="26"/>
    </row>
  </sheetData>
  <sheetProtection/>
  <mergeCells count="50">
    <mergeCell ref="AU6:AU7"/>
    <mergeCell ref="C6:C7"/>
    <mergeCell ref="D6:D7"/>
    <mergeCell ref="I6:I7"/>
    <mergeCell ref="G6:H6"/>
    <mergeCell ref="AF6:AG6"/>
    <mergeCell ref="AQ6:AQ7"/>
    <mergeCell ref="AE6:AE7"/>
    <mergeCell ref="AH6:AI6"/>
    <mergeCell ref="AJ6:AJ7"/>
    <mergeCell ref="B22:D22"/>
    <mergeCell ref="K6:L6"/>
    <mergeCell ref="Y6:Z6"/>
    <mergeCell ref="AS6:AS7"/>
    <mergeCell ref="AC6:AC7"/>
    <mergeCell ref="AA6:AB6"/>
    <mergeCell ref="Q6:Q7"/>
    <mergeCell ref="AR6:AR7"/>
    <mergeCell ref="AD6:AD7"/>
    <mergeCell ref="AK6:AK7"/>
    <mergeCell ref="AV6:AW6"/>
    <mergeCell ref="AC5:AI5"/>
    <mergeCell ref="V5:AB5"/>
    <mergeCell ref="AS5:AY5"/>
    <mergeCell ref="AX6:AY6"/>
    <mergeCell ref="I5:N5"/>
    <mergeCell ref="T6:U6"/>
    <mergeCell ref="M6:N6"/>
    <mergeCell ref="V6:V7"/>
    <mergeCell ref="AT6:AT7"/>
    <mergeCell ref="C3:AB3"/>
    <mergeCell ref="R6:S6"/>
    <mergeCell ref="X6:X7"/>
    <mergeCell ref="B5:H5"/>
    <mergeCell ref="C2:AB2"/>
    <mergeCell ref="AQ5:AR5"/>
    <mergeCell ref="AJ5:AP5"/>
    <mergeCell ref="AL6:AL7"/>
    <mergeCell ref="AM6:AN6"/>
    <mergeCell ref="AO6:AP6"/>
    <mergeCell ref="A5:A7"/>
    <mergeCell ref="E6:F6"/>
    <mergeCell ref="W6:W7"/>
    <mergeCell ref="J6:J7"/>
    <mergeCell ref="B6:B7"/>
    <mergeCell ref="AA1:AB1"/>
    <mergeCell ref="T1:U1"/>
    <mergeCell ref="O5:U5"/>
    <mergeCell ref="O6:O7"/>
    <mergeCell ref="P6:P7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tabSelected="1" view="pageBreakPreview" zoomScale="70" zoomScaleNormal="87" zoomScaleSheetLayoutView="70"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13" sqref="Z13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140625" style="1" customWidth="1"/>
    <col min="6" max="6" width="10.28125" style="1" customWidth="1"/>
    <col min="7" max="7" width="7.140625" style="1" customWidth="1"/>
    <col min="8" max="8" width="7.421875" style="1" customWidth="1"/>
    <col min="9" max="9" width="9.421875" style="1" customWidth="1"/>
    <col min="10" max="10" width="11.00390625" style="1" customWidth="1"/>
    <col min="11" max="11" width="7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3" width="10.140625" style="1" customWidth="1"/>
    <col min="24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1" width="9.85156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12.8515625" style="1" customWidth="1"/>
    <col min="36" max="42" width="7.7109375" style="1" customWidth="1"/>
    <col min="43" max="16384" width="9.140625" style="1" customWidth="1"/>
  </cols>
  <sheetData>
    <row r="1" spans="18:41" ht="15.75" customHeight="1">
      <c r="R1" s="77" t="s">
        <v>21</v>
      </c>
      <c r="S1" s="77"/>
      <c r="Y1" s="77" t="s">
        <v>21</v>
      </c>
      <c r="Z1" s="77"/>
      <c r="AO1" s="6"/>
    </row>
    <row r="2" spans="3:36" ht="26.25" customHeight="1">
      <c r="C2" s="88" t="s">
        <v>65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28"/>
      <c r="AB2" s="17"/>
      <c r="AC2" s="17"/>
      <c r="AD2" s="17"/>
      <c r="AE2" s="17"/>
      <c r="AF2" s="17"/>
      <c r="AG2" s="17"/>
      <c r="AJ2" s="28"/>
    </row>
    <row r="3" spans="3:36" ht="18.75">
      <c r="C3" s="69" t="s">
        <v>84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15"/>
      <c r="AB3" s="20"/>
      <c r="AC3" s="20"/>
      <c r="AD3" s="20"/>
      <c r="AE3" s="20"/>
      <c r="AF3" s="20"/>
      <c r="AG3" s="20"/>
      <c r="AJ3" s="15"/>
    </row>
    <row r="4" spans="1:42" ht="6.75" customHeight="1">
      <c r="A4" s="21"/>
      <c r="B4" s="21"/>
      <c r="C4" s="10"/>
      <c r="D4" s="10"/>
      <c r="E4" s="10"/>
      <c r="F4" s="10"/>
      <c r="G4" s="10"/>
      <c r="H4" s="10"/>
      <c r="I4" s="10"/>
      <c r="J4" s="10"/>
      <c r="K4" s="10"/>
      <c r="L4" s="10"/>
      <c r="M4" s="21"/>
      <c r="N4" s="10"/>
      <c r="O4" s="10"/>
      <c r="P4" s="10"/>
      <c r="Q4" s="10"/>
      <c r="R4" s="10"/>
      <c r="S4" s="10"/>
      <c r="T4" s="21"/>
      <c r="U4" s="10"/>
      <c r="V4" s="10"/>
      <c r="W4" s="10"/>
      <c r="X4" s="10"/>
      <c r="Y4" s="10"/>
      <c r="Z4" s="10"/>
      <c r="AA4" s="21"/>
      <c r="AB4" s="10"/>
      <c r="AC4" s="10"/>
      <c r="AD4" s="10"/>
      <c r="AE4" s="10"/>
      <c r="AF4" s="10"/>
      <c r="AG4" s="10"/>
      <c r="AJ4" s="21"/>
      <c r="AK4" s="10"/>
      <c r="AL4" s="10"/>
      <c r="AM4" s="10"/>
      <c r="AN4" s="10"/>
      <c r="AO4" s="10"/>
      <c r="AP4" s="10"/>
    </row>
    <row r="5" spans="1:42" ht="73.5" customHeight="1">
      <c r="A5" s="75" t="s">
        <v>9</v>
      </c>
      <c r="B5" s="81" t="s">
        <v>20</v>
      </c>
      <c r="C5" s="82"/>
      <c r="D5" s="82"/>
      <c r="E5" s="82"/>
      <c r="F5" s="82"/>
      <c r="G5" s="78" t="s">
        <v>6</v>
      </c>
      <c r="H5" s="79"/>
      <c r="I5" s="79"/>
      <c r="J5" s="79"/>
      <c r="K5" s="79"/>
      <c r="L5" s="80"/>
      <c r="M5" s="78" t="s">
        <v>40</v>
      </c>
      <c r="N5" s="79"/>
      <c r="O5" s="79"/>
      <c r="P5" s="79"/>
      <c r="Q5" s="79"/>
      <c r="R5" s="79"/>
      <c r="S5" s="80"/>
      <c r="T5" s="78" t="s">
        <v>41</v>
      </c>
      <c r="U5" s="79"/>
      <c r="V5" s="79"/>
      <c r="W5" s="79"/>
      <c r="X5" s="79"/>
      <c r="Y5" s="79"/>
      <c r="Z5" s="80"/>
      <c r="AA5" s="78" t="s">
        <v>43</v>
      </c>
      <c r="AB5" s="79"/>
      <c r="AC5" s="79"/>
      <c r="AD5" s="79"/>
      <c r="AE5" s="79"/>
      <c r="AF5" s="79"/>
      <c r="AG5" s="80"/>
      <c r="AH5" s="76" t="s">
        <v>77</v>
      </c>
      <c r="AI5" s="76"/>
      <c r="AJ5" s="78" t="s">
        <v>45</v>
      </c>
      <c r="AK5" s="79"/>
      <c r="AL5" s="79"/>
      <c r="AM5" s="79"/>
      <c r="AN5" s="79"/>
      <c r="AO5" s="79"/>
      <c r="AP5" s="80"/>
    </row>
    <row r="6" spans="1:42" ht="204" customHeight="1">
      <c r="A6" s="75"/>
      <c r="B6" s="76" t="s">
        <v>25</v>
      </c>
      <c r="C6" s="76" t="s">
        <v>26</v>
      </c>
      <c r="D6" s="76" t="s">
        <v>12</v>
      </c>
      <c r="E6" s="76" t="s">
        <v>28</v>
      </c>
      <c r="F6" s="76"/>
      <c r="G6" s="76" t="s">
        <v>26</v>
      </c>
      <c r="H6" s="76" t="s">
        <v>12</v>
      </c>
      <c r="I6" s="76" t="s">
        <v>28</v>
      </c>
      <c r="J6" s="76"/>
      <c r="K6" s="78" t="s">
        <v>75</v>
      </c>
      <c r="L6" s="80"/>
      <c r="M6" s="76" t="s">
        <v>25</v>
      </c>
      <c r="N6" s="76" t="s">
        <v>26</v>
      </c>
      <c r="O6" s="76" t="s">
        <v>12</v>
      </c>
      <c r="P6" s="76" t="s">
        <v>28</v>
      </c>
      <c r="Q6" s="76"/>
      <c r="R6" s="78" t="s">
        <v>75</v>
      </c>
      <c r="S6" s="80"/>
      <c r="T6" s="76" t="s">
        <v>25</v>
      </c>
      <c r="U6" s="76" t="s">
        <v>26</v>
      </c>
      <c r="V6" s="76" t="s">
        <v>12</v>
      </c>
      <c r="W6" s="76" t="s">
        <v>28</v>
      </c>
      <c r="X6" s="76"/>
      <c r="Y6" s="76" t="s">
        <v>75</v>
      </c>
      <c r="Z6" s="76"/>
      <c r="AA6" s="76" t="s">
        <v>25</v>
      </c>
      <c r="AB6" s="76" t="s">
        <v>26</v>
      </c>
      <c r="AC6" s="76" t="s">
        <v>12</v>
      </c>
      <c r="AD6" s="76" t="s">
        <v>28</v>
      </c>
      <c r="AE6" s="76"/>
      <c r="AF6" s="76" t="s">
        <v>75</v>
      </c>
      <c r="AG6" s="76"/>
      <c r="AH6" s="76" t="s">
        <v>7</v>
      </c>
      <c r="AI6" s="76" t="s">
        <v>8</v>
      </c>
      <c r="AJ6" s="89" t="s">
        <v>25</v>
      </c>
      <c r="AK6" s="89" t="s">
        <v>26</v>
      </c>
      <c r="AL6" s="76" t="s">
        <v>12</v>
      </c>
      <c r="AM6" s="76" t="s">
        <v>28</v>
      </c>
      <c r="AN6" s="76"/>
      <c r="AO6" s="76" t="s">
        <v>75</v>
      </c>
      <c r="AP6" s="76"/>
    </row>
    <row r="7" spans="1:42" s="11" customFormat="1" ht="60" customHeight="1">
      <c r="A7" s="75"/>
      <c r="B7" s="76"/>
      <c r="C7" s="76"/>
      <c r="D7" s="76"/>
      <c r="E7" s="9" t="s">
        <v>27</v>
      </c>
      <c r="F7" s="9" t="s">
        <v>3</v>
      </c>
      <c r="G7" s="76"/>
      <c r="H7" s="76"/>
      <c r="I7" s="9" t="s">
        <v>27</v>
      </c>
      <c r="J7" s="9" t="s">
        <v>3</v>
      </c>
      <c r="K7" s="9" t="s">
        <v>2</v>
      </c>
      <c r="L7" s="9" t="s">
        <v>11</v>
      </c>
      <c r="M7" s="76"/>
      <c r="N7" s="76"/>
      <c r="O7" s="76"/>
      <c r="P7" s="9" t="s">
        <v>27</v>
      </c>
      <c r="Q7" s="9" t="s">
        <v>3</v>
      </c>
      <c r="R7" s="9" t="s">
        <v>19</v>
      </c>
      <c r="S7" s="9" t="s">
        <v>8</v>
      </c>
      <c r="T7" s="76"/>
      <c r="U7" s="76"/>
      <c r="V7" s="76"/>
      <c r="W7" s="9" t="s">
        <v>27</v>
      </c>
      <c r="X7" s="9" t="s">
        <v>3</v>
      </c>
      <c r="Y7" s="9" t="s">
        <v>2</v>
      </c>
      <c r="Z7" s="9" t="s">
        <v>11</v>
      </c>
      <c r="AA7" s="76"/>
      <c r="AB7" s="76"/>
      <c r="AC7" s="76"/>
      <c r="AD7" s="9" t="s">
        <v>27</v>
      </c>
      <c r="AE7" s="9" t="s">
        <v>3</v>
      </c>
      <c r="AF7" s="9" t="s">
        <v>2</v>
      </c>
      <c r="AG7" s="9" t="s">
        <v>10</v>
      </c>
      <c r="AH7" s="76"/>
      <c r="AI7" s="76"/>
      <c r="AJ7" s="90"/>
      <c r="AK7" s="90"/>
      <c r="AL7" s="76"/>
      <c r="AM7" s="9" t="s">
        <v>27</v>
      </c>
      <c r="AN7" s="9" t="s">
        <v>3</v>
      </c>
      <c r="AO7" s="9" t="s">
        <v>19</v>
      </c>
      <c r="AP7" s="9" t="s">
        <v>8</v>
      </c>
    </row>
    <row r="8" spans="1:42" s="13" customFormat="1" ht="19.5" customHeight="1">
      <c r="A8" s="12">
        <v>1</v>
      </c>
      <c r="B8" s="12">
        <f aca="true" t="shared" si="0" ref="B8:AP8">A8+1</f>
        <v>2</v>
      </c>
      <c r="C8" s="12">
        <f t="shared" si="0"/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 t="shared" si="0"/>
        <v>8</v>
      </c>
      <c r="I8" s="12">
        <f t="shared" si="0"/>
        <v>9</v>
      </c>
      <c r="J8" s="12">
        <f t="shared" si="0"/>
        <v>10</v>
      </c>
      <c r="K8" s="12">
        <f t="shared" si="0"/>
        <v>11</v>
      </c>
      <c r="L8" s="12">
        <f t="shared" si="0"/>
        <v>12</v>
      </c>
      <c r="M8" s="12">
        <f>L8+1</f>
        <v>13</v>
      </c>
      <c r="N8" s="12">
        <f t="shared" si="0"/>
        <v>14</v>
      </c>
      <c r="O8" s="12">
        <f t="shared" si="0"/>
        <v>15</v>
      </c>
      <c r="P8" s="12">
        <f t="shared" si="0"/>
        <v>16</v>
      </c>
      <c r="Q8" s="12">
        <f t="shared" si="0"/>
        <v>17</v>
      </c>
      <c r="R8" s="12">
        <f t="shared" si="0"/>
        <v>18</v>
      </c>
      <c r="S8" s="12">
        <f t="shared" si="0"/>
        <v>19</v>
      </c>
      <c r="T8" s="12">
        <f>S8+1</f>
        <v>20</v>
      </c>
      <c r="U8" s="12">
        <f t="shared" si="0"/>
        <v>21</v>
      </c>
      <c r="V8" s="12">
        <f t="shared" si="0"/>
        <v>22</v>
      </c>
      <c r="W8" s="12">
        <f t="shared" si="0"/>
        <v>23</v>
      </c>
      <c r="X8" s="12">
        <f t="shared" si="0"/>
        <v>24</v>
      </c>
      <c r="Y8" s="12">
        <f t="shared" si="0"/>
        <v>25</v>
      </c>
      <c r="Z8" s="12">
        <f t="shared" si="0"/>
        <v>26</v>
      </c>
      <c r="AA8" s="12">
        <f t="shared" si="0"/>
        <v>27</v>
      </c>
      <c r="AB8" s="12">
        <f t="shared" si="0"/>
        <v>28</v>
      </c>
      <c r="AC8" s="12">
        <f t="shared" si="0"/>
        <v>29</v>
      </c>
      <c r="AD8" s="12">
        <f t="shared" si="0"/>
        <v>30</v>
      </c>
      <c r="AE8" s="12">
        <f t="shared" si="0"/>
        <v>31</v>
      </c>
      <c r="AF8" s="12">
        <f t="shared" si="0"/>
        <v>32</v>
      </c>
      <c r="AG8" s="12">
        <f t="shared" si="0"/>
        <v>33</v>
      </c>
      <c r="AH8" s="12">
        <f t="shared" si="0"/>
        <v>34</v>
      </c>
      <c r="AI8" s="12">
        <f t="shared" si="0"/>
        <v>35</v>
      </c>
      <c r="AJ8" s="12">
        <f t="shared" si="0"/>
        <v>36</v>
      </c>
      <c r="AK8" s="12">
        <f t="shared" si="0"/>
        <v>37</v>
      </c>
      <c r="AL8" s="12">
        <f t="shared" si="0"/>
        <v>38</v>
      </c>
      <c r="AM8" s="12">
        <f t="shared" si="0"/>
        <v>39</v>
      </c>
      <c r="AN8" s="12">
        <f t="shared" si="0"/>
        <v>40</v>
      </c>
      <c r="AO8" s="12">
        <f t="shared" si="0"/>
        <v>41</v>
      </c>
      <c r="AP8" s="12">
        <f t="shared" si="0"/>
        <v>42</v>
      </c>
    </row>
    <row r="9" spans="1:42" s="13" customFormat="1" ht="19.5" customHeight="1">
      <c r="A9" s="29" t="s">
        <v>69</v>
      </c>
      <c r="B9" s="36">
        <v>28.75</v>
      </c>
      <c r="C9" s="36">
        <v>26</v>
      </c>
      <c r="D9" s="32">
        <v>27.7</v>
      </c>
      <c r="E9" s="32">
        <f>SUM(D9*F9)/C9</f>
        <v>14592.359999999999</v>
      </c>
      <c r="F9" s="32">
        <v>13696.8</v>
      </c>
      <c r="G9" s="32">
        <v>1</v>
      </c>
      <c r="H9" s="32">
        <v>1</v>
      </c>
      <c r="I9" s="32">
        <v>23300</v>
      </c>
      <c r="J9" s="32">
        <v>23300</v>
      </c>
      <c r="K9" s="32">
        <v>1</v>
      </c>
      <c r="L9" s="32">
        <v>23300</v>
      </c>
      <c r="M9" s="36">
        <v>0</v>
      </c>
      <c r="N9" s="36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6">
        <v>12.25</v>
      </c>
      <c r="U9" s="36">
        <v>10.45</v>
      </c>
      <c r="V9" s="32">
        <v>11</v>
      </c>
      <c r="W9" s="32">
        <f>SUM(V9*X9)/U9</f>
        <v>19231.26315789474</v>
      </c>
      <c r="X9" s="32">
        <v>18269.7</v>
      </c>
      <c r="Y9" s="32">
        <v>10.4</v>
      </c>
      <c r="Z9" s="32">
        <v>19323.8</v>
      </c>
      <c r="AA9" s="36">
        <v>8</v>
      </c>
      <c r="AB9" s="36">
        <v>7</v>
      </c>
      <c r="AC9" s="32">
        <v>7</v>
      </c>
      <c r="AD9" s="32">
        <f>SUM(AC9*AE9)/AB9</f>
        <v>17214.3</v>
      </c>
      <c r="AE9" s="32">
        <v>17214.3</v>
      </c>
      <c r="AF9" s="32">
        <v>7</v>
      </c>
      <c r="AG9" s="32">
        <v>17214.3</v>
      </c>
      <c r="AH9" s="32">
        <v>1</v>
      </c>
      <c r="AI9" s="32">
        <v>11701.8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</row>
    <row r="10" spans="1:42" s="13" customFormat="1" ht="19.5" customHeight="1">
      <c r="A10" s="29" t="s">
        <v>70</v>
      </c>
      <c r="B10" s="36">
        <v>41</v>
      </c>
      <c r="C10" s="36">
        <v>39</v>
      </c>
      <c r="D10" s="32">
        <v>40.3</v>
      </c>
      <c r="E10" s="32">
        <f aca="true" t="shared" si="1" ref="E10:E22">SUM(D10*F10)/C10</f>
        <v>14366.74333333333</v>
      </c>
      <c r="F10" s="32">
        <v>13903.3</v>
      </c>
      <c r="G10" s="32">
        <v>1</v>
      </c>
      <c r="H10" s="32">
        <v>1</v>
      </c>
      <c r="I10" s="32">
        <v>26266.7</v>
      </c>
      <c r="J10" s="32">
        <v>26266.7</v>
      </c>
      <c r="K10" s="32">
        <v>1</v>
      </c>
      <c r="L10" s="32">
        <v>26266.7</v>
      </c>
      <c r="M10" s="36">
        <v>0</v>
      </c>
      <c r="N10" s="36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6">
        <v>18</v>
      </c>
      <c r="U10" s="36">
        <v>18</v>
      </c>
      <c r="V10" s="32">
        <v>19</v>
      </c>
      <c r="W10" s="32">
        <f aca="true" t="shared" si="2" ref="W10:W22">SUM(V10*X10)/U10</f>
        <v>19307.483333333334</v>
      </c>
      <c r="X10" s="32">
        <v>18291.3</v>
      </c>
      <c r="Y10" s="32">
        <v>18</v>
      </c>
      <c r="Z10" s="32">
        <v>19307.4</v>
      </c>
      <c r="AA10" s="36">
        <v>12</v>
      </c>
      <c r="AB10" s="36">
        <v>12</v>
      </c>
      <c r="AC10" s="32">
        <v>13</v>
      </c>
      <c r="AD10" s="32">
        <f aca="true" t="shared" si="3" ref="AD10:AD22">SUM(AC10*AE10)/AB10</f>
        <v>20838.891666666666</v>
      </c>
      <c r="AE10" s="32">
        <v>19235.9</v>
      </c>
      <c r="AF10" s="32">
        <v>12</v>
      </c>
      <c r="AG10" s="32">
        <v>20838.9</v>
      </c>
      <c r="AH10" s="32">
        <v>1</v>
      </c>
      <c r="AI10" s="32">
        <v>16351.7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</row>
    <row r="11" spans="1:42" s="13" customFormat="1" ht="19.5" customHeight="1">
      <c r="A11" s="29" t="s">
        <v>71</v>
      </c>
      <c r="B11" s="36">
        <v>32.35</v>
      </c>
      <c r="C11" s="36">
        <v>26.7</v>
      </c>
      <c r="D11" s="32">
        <v>26.7</v>
      </c>
      <c r="E11" s="32">
        <f t="shared" si="1"/>
        <v>13559.300000000001</v>
      </c>
      <c r="F11" s="32">
        <v>13559.3</v>
      </c>
      <c r="G11" s="32">
        <v>1</v>
      </c>
      <c r="H11" s="32">
        <v>1</v>
      </c>
      <c r="I11" s="32">
        <v>24733.4</v>
      </c>
      <c r="J11" s="32">
        <v>24733.4</v>
      </c>
      <c r="K11" s="32">
        <v>1</v>
      </c>
      <c r="L11" s="32">
        <v>24733.4</v>
      </c>
      <c r="M11" s="36">
        <v>0</v>
      </c>
      <c r="N11" s="36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6">
        <v>13.3</v>
      </c>
      <c r="U11" s="36">
        <v>10.7</v>
      </c>
      <c r="V11" s="32">
        <v>10.7</v>
      </c>
      <c r="W11" s="32">
        <f t="shared" si="2"/>
        <v>19551.4</v>
      </c>
      <c r="X11" s="32">
        <v>19551.4</v>
      </c>
      <c r="Y11" s="32">
        <v>10.7</v>
      </c>
      <c r="Z11" s="32">
        <v>19551.4</v>
      </c>
      <c r="AA11" s="36">
        <v>9.3</v>
      </c>
      <c r="AB11" s="36">
        <v>8.7</v>
      </c>
      <c r="AC11" s="32">
        <v>8.7</v>
      </c>
      <c r="AD11" s="32">
        <f t="shared" si="3"/>
        <v>18475.1</v>
      </c>
      <c r="AE11" s="32">
        <v>18475.1</v>
      </c>
      <c r="AF11" s="32">
        <v>8.7</v>
      </c>
      <c r="AG11" s="32">
        <v>18475.1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</row>
    <row r="12" spans="1:42" s="13" customFormat="1" ht="19.5" customHeight="1">
      <c r="A12" s="29" t="s">
        <v>72</v>
      </c>
      <c r="B12" s="36">
        <v>43.75</v>
      </c>
      <c r="C12" s="36">
        <v>35.15</v>
      </c>
      <c r="D12" s="32">
        <v>35.3</v>
      </c>
      <c r="E12" s="32">
        <f t="shared" si="1"/>
        <v>13494.542247510668</v>
      </c>
      <c r="F12" s="32">
        <v>13437.2</v>
      </c>
      <c r="G12" s="32">
        <v>1</v>
      </c>
      <c r="H12" s="32">
        <v>1</v>
      </c>
      <c r="I12" s="32">
        <v>25166.7</v>
      </c>
      <c r="J12" s="32">
        <v>25166.7</v>
      </c>
      <c r="K12" s="32">
        <v>1</v>
      </c>
      <c r="L12" s="32">
        <v>25166.7</v>
      </c>
      <c r="M12" s="36">
        <v>0</v>
      </c>
      <c r="N12" s="36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6">
        <v>18.25</v>
      </c>
      <c r="U12" s="36">
        <v>15</v>
      </c>
      <c r="V12" s="32">
        <v>15</v>
      </c>
      <c r="W12" s="32">
        <f t="shared" si="2"/>
        <v>19424.5</v>
      </c>
      <c r="X12" s="32">
        <v>19424.5</v>
      </c>
      <c r="Y12" s="32">
        <v>15</v>
      </c>
      <c r="Z12" s="32">
        <v>19424.5</v>
      </c>
      <c r="AA12" s="36">
        <v>12.5</v>
      </c>
      <c r="AB12" s="36">
        <v>10</v>
      </c>
      <c r="AC12" s="32">
        <v>10</v>
      </c>
      <c r="AD12" s="32">
        <f t="shared" si="3"/>
        <v>16406.7</v>
      </c>
      <c r="AE12" s="32">
        <v>16406.7</v>
      </c>
      <c r="AF12" s="32">
        <v>10</v>
      </c>
      <c r="AG12" s="32">
        <v>16406.7</v>
      </c>
      <c r="AH12" s="32">
        <v>1</v>
      </c>
      <c r="AI12" s="32">
        <v>35423.7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</row>
    <row r="13" spans="1:42" s="13" customFormat="1" ht="19.5" customHeight="1">
      <c r="A13" s="29" t="s">
        <v>73</v>
      </c>
      <c r="B13" s="36">
        <v>21.3</v>
      </c>
      <c r="C13" s="36">
        <v>20.45</v>
      </c>
      <c r="D13" s="32">
        <v>21.6</v>
      </c>
      <c r="E13" s="32">
        <f t="shared" si="1"/>
        <v>14022.888997555014</v>
      </c>
      <c r="F13" s="32">
        <v>13276.3</v>
      </c>
      <c r="G13" s="32">
        <v>1</v>
      </c>
      <c r="H13" s="32">
        <v>1</v>
      </c>
      <c r="I13" s="32">
        <v>32433.4</v>
      </c>
      <c r="J13" s="32">
        <v>32433.4</v>
      </c>
      <c r="K13" s="32">
        <v>1</v>
      </c>
      <c r="L13" s="32">
        <v>38600</v>
      </c>
      <c r="M13" s="36">
        <v>0</v>
      </c>
      <c r="N13" s="36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6">
        <v>7.05</v>
      </c>
      <c r="U13" s="36">
        <v>7.3</v>
      </c>
      <c r="V13" s="32">
        <v>8.6</v>
      </c>
      <c r="W13" s="32">
        <f t="shared" si="2"/>
        <v>20260.30410958904</v>
      </c>
      <c r="X13" s="32">
        <v>17197.7</v>
      </c>
      <c r="Y13" s="32">
        <v>7.3</v>
      </c>
      <c r="Z13" s="32">
        <v>26566.3</v>
      </c>
      <c r="AA13" s="36">
        <v>4.55</v>
      </c>
      <c r="AB13" s="36">
        <v>5</v>
      </c>
      <c r="AC13" s="32">
        <v>4.8</v>
      </c>
      <c r="AD13" s="32">
        <f t="shared" si="3"/>
        <v>19653.408</v>
      </c>
      <c r="AE13" s="32">
        <v>20472.3</v>
      </c>
      <c r="AF13" s="32">
        <v>4.3</v>
      </c>
      <c r="AG13" s="32">
        <v>31333.4</v>
      </c>
      <c r="AH13" s="32">
        <v>1</v>
      </c>
      <c r="AI13" s="32">
        <v>6367.1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</row>
    <row r="14" spans="1:42" s="13" customFormat="1" ht="19.5" customHeight="1">
      <c r="A14" s="29" t="s">
        <v>55</v>
      </c>
      <c r="B14" s="36">
        <v>11.4</v>
      </c>
      <c r="C14" s="36">
        <v>10.9</v>
      </c>
      <c r="D14" s="32">
        <v>13</v>
      </c>
      <c r="E14" s="32">
        <f t="shared" si="1"/>
        <v>14085.678899082568</v>
      </c>
      <c r="F14" s="32">
        <v>11810.3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6">
        <v>0</v>
      </c>
      <c r="N14" s="36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6">
        <v>5.5</v>
      </c>
      <c r="U14" s="36">
        <v>5</v>
      </c>
      <c r="V14" s="32">
        <v>6</v>
      </c>
      <c r="W14" s="32">
        <f t="shared" si="2"/>
        <v>18906.72</v>
      </c>
      <c r="X14" s="32">
        <v>15755.6</v>
      </c>
      <c r="Y14" s="32">
        <v>5</v>
      </c>
      <c r="Z14" s="32">
        <v>19726.7</v>
      </c>
      <c r="AA14" s="36">
        <v>4.5</v>
      </c>
      <c r="AB14" s="36">
        <v>4.5</v>
      </c>
      <c r="AC14" s="32">
        <v>5</v>
      </c>
      <c r="AD14" s="32">
        <f t="shared" si="3"/>
        <v>18503.777777777777</v>
      </c>
      <c r="AE14" s="32">
        <v>16653.4</v>
      </c>
      <c r="AF14" s="32">
        <v>4.5</v>
      </c>
      <c r="AG14" s="32">
        <v>19414.9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</row>
    <row r="15" spans="1:42" s="13" customFormat="1" ht="19.5" customHeight="1">
      <c r="A15" s="29" t="s">
        <v>56</v>
      </c>
      <c r="B15" s="36">
        <v>10.1</v>
      </c>
      <c r="C15" s="36">
        <v>9.25</v>
      </c>
      <c r="D15" s="32">
        <v>10.7</v>
      </c>
      <c r="E15" s="32">
        <f t="shared" si="1"/>
        <v>14450.55243243243</v>
      </c>
      <c r="F15" s="32">
        <v>12492.3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6">
        <v>0</v>
      </c>
      <c r="N15" s="36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6">
        <v>5.5</v>
      </c>
      <c r="U15" s="36">
        <v>5</v>
      </c>
      <c r="V15" s="32">
        <v>6</v>
      </c>
      <c r="W15" s="32">
        <f t="shared" si="2"/>
        <v>18660</v>
      </c>
      <c r="X15" s="32">
        <v>15550</v>
      </c>
      <c r="Y15" s="32">
        <v>5</v>
      </c>
      <c r="Z15" s="32">
        <v>21766.7</v>
      </c>
      <c r="AA15" s="36">
        <v>5</v>
      </c>
      <c r="AB15" s="36">
        <v>4.5</v>
      </c>
      <c r="AC15" s="32">
        <v>5</v>
      </c>
      <c r="AD15" s="32">
        <f t="shared" si="3"/>
        <v>19333.333333333332</v>
      </c>
      <c r="AE15" s="32">
        <v>17400</v>
      </c>
      <c r="AF15" s="32">
        <v>4.5</v>
      </c>
      <c r="AG15" s="32">
        <v>22785.2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</row>
    <row r="16" spans="1:42" s="13" customFormat="1" ht="19.5" customHeight="1">
      <c r="A16" s="29" t="s">
        <v>57</v>
      </c>
      <c r="B16" s="36">
        <v>4.5</v>
      </c>
      <c r="C16" s="36">
        <v>3</v>
      </c>
      <c r="D16" s="32">
        <v>3</v>
      </c>
      <c r="E16" s="32">
        <f t="shared" si="1"/>
        <v>15088.9</v>
      </c>
      <c r="F16" s="32">
        <v>15088.9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6">
        <v>0</v>
      </c>
      <c r="N16" s="36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6">
        <v>2.25</v>
      </c>
      <c r="U16" s="36">
        <v>2</v>
      </c>
      <c r="V16" s="32">
        <v>2</v>
      </c>
      <c r="W16" s="32">
        <f t="shared" si="2"/>
        <v>19583.4</v>
      </c>
      <c r="X16" s="32">
        <v>19583.4</v>
      </c>
      <c r="Y16" s="32">
        <v>2</v>
      </c>
      <c r="Z16" s="32">
        <v>25800</v>
      </c>
      <c r="AA16" s="36">
        <v>2</v>
      </c>
      <c r="AB16" s="36">
        <v>2</v>
      </c>
      <c r="AC16" s="32">
        <v>2</v>
      </c>
      <c r="AD16" s="32">
        <f t="shared" si="3"/>
        <v>19583.4</v>
      </c>
      <c r="AE16" s="32">
        <v>19583.4</v>
      </c>
      <c r="AF16" s="32">
        <v>2</v>
      </c>
      <c r="AG16" s="32">
        <v>25800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</row>
    <row r="17" spans="1:42" s="13" customFormat="1" ht="19.5" customHeight="1">
      <c r="A17" s="29" t="s">
        <v>58</v>
      </c>
      <c r="B17" s="36">
        <v>3</v>
      </c>
      <c r="C17" s="36">
        <v>2.1</v>
      </c>
      <c r="D17" s="32">
        <v>2.3</v>
      </c>
      <c r="E17" s="32">
        <f t="shared" si="1"/>
        <v>18793.738095238095</v>
      </c>
      <c r="F17" s="32">
        <v>17159.5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6">
        <v>0</v>
      </c>
      <c r="N17" s="36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6">
        <v>1.75</v>
      </c>
      <c r="U17" s="36">
        <v>1.1</v>
      </c>
      <c r="V17" s="32">
        <v>1.3</v>
      </c>
      <c r="W17" s="32">
        <f t="shared" si="2"/>
        <v>25484.84545454545</v>
      </c>
      <c r="X17" s="32">
        <v>21564.1</v>
      </c>
      <c r="Y17" s="32">
        <v>1.1</v>
      </c>
      <c r="Z17" s="32">
        <v>25545.5</v>
      </c>
      <c r="AA17" s="36">
        <v>1.5</v>
      </c>
      <c r="AB17" s="36">
        <v>1.1</v>
      </c>
      <c r="AC17" s="32">
        <v>1.3</v>
      </c>
      <c r="AD17" s="32">
        <f t="shared" si="3"/>
        <v>25484.84545454545</v>
      </c>
      <c r="AE17" s="32">
        <v>21564.1</v>
      </c>
      <c r="AF17" s="32">
        <v>1.1</v>
      </c>
      <c r="AG17" s="32">
        <v>25545.5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</row>
    <row r="18" spans="1:42" s="13" customFormat="1" ht="19.5" customHeight="1">
      <c r="A18" s="29" t="s">
        <v>60</v>
      </c>
      <c r="B18" s="36">
        <v>5.35</v>
      </c>
      <c r="C18" s="36">
        <v>4.55</v>
      </c>
      <c r="D18" s="32">
        <v>4.8</v>
      </c>
      <c r="E18" s="32">
        <f t="shared" si="1"/>
        <v>14190.48791208791</v>
      </c>
      <c r="F18" s="32">
        <v>13451.4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6">
        <v>0</v>
      </c>
      <c r="N18" s="36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6">
        <v>1.8</v>
      </c>
      <c r="U18" s="36">
        <v>2</v>
      </c>
      <c r="V18" s="32">
        <v>1.4</v>
      </c>
      <c r="W18" s="32">
        <f t="shared" si="2"/>
        <v>15516.689999999999</v>
      </c>
      <c r="X18" s="32">
        <v>22166.7</v>
      </c>
      <c r="Y18" s="32">
        <v>1.4</v>
      </c>
      <c r="Z18" s="32">
        <v>32166.7</v>
      </c>
      <c r="AA18" s="36">
        <v>1.55</v>
      </c>
      <c r="AB18" s="36">
        <v>1.65</v>
      </c>
      <c r="AC18" s="32">
        <v>1.4</v>
      </c>
      <c r="AD18" s="32">
        <f t="shared" si="3"/>
        <v>18808.10909090909</v>
      </c>
      <c r="AE18" s="32">
        <v>22166.7</v>
      </c>
      <c r="AF18" s="32">
        <v>1.4</v>
      </c>
      <c r="AG18" s="32">
        <v>32166.7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</row>
    <row r="19" spans="1:42" s="13" customFormat="1" ht="19.5" customHeight="1">
      <c r="A19" s="29" t="s">
        <v>61</v>
      </c>
      <c r="B19" s="36">
        <v>5.5</v>
      </c>
      <c r="C19" s="36">
        <v>3.5</v>
      </c>
      <c r="D19" s="32">
        <v>4</v>
      </c>
      <c r="E19" s="32">
        <f t="shared" si="1"/>
        <v>15847.657142857144</v>
      </c>
      <c r="F19" s="32">
        <v>13866.7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6">
        <v>0</v>
      </c>
      <c r="N19" s="36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6">
        <v>3.25</v>
      </c>
      <c r="U19" s="36">
        <v>1.5</v>
      </c>
      <c r="V19" s="32">
        <v>2</v>
      </c>
      <c r="W19" s="32">
        <f t="shared" si="2"/>
        <v>19955.600000000002</v>
      </c>
      <c r="X19" s="32">
        <v>14966.7</v>
      </c>
      <c r="Y19" s="32">
        <v>1.5</v>
      </c>
      <c r="Z19" s="32">
        <v>20711.2</v>
      </c>
      <c r="AA19" s="36">
        <v>3</v>
      </c>
      <c r="AB19" s="36">
        <v>1.5</v>
      </c>
      <c r="AC19" s="32">
        <v>2</v>
      </c>
      <c r="AD19" s="32">
        <f t="shared" si="3"/>
        <v>19955.600000000002</v>
      </c>
      <c r="AE19" s="32">
        <v>14966.7</v>
      </c>
      <c r="AF19" s="32">
        <v>1.5</v>
      </c>
      <c r="AG19" s="32">
        <v>20711.2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</row>
    <row r="20" spans="1:42" s="13" customFormat="1" ht="19.5" customHeight="1">
      <c r="A20" s="29" t="s">
        <v>62</v>
      </c>
      <c r="B20" s="36">
        <v>4.3</v>
      </c>
      <c r="C20" s="36">
        <v>3</v>
      </c>
      <c r="D20" s="32">
        <v>3</v>
      </c>
      <c r="E20" s="32">
        <f t="shared" si="1"/>
        <v>12900</v>
      </c>
      <c r="F20" s="32">
        <v>12900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6">
        <v>0</v>
      </c>
      <c r="N20" s="36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6">
        <v>1.75</v>
      </c>
      <c r="U20" s="36">
        <v>1</v>
      </c>
      <c r="V20" s="32">
        <v>1</v>
      </c>
      <c r="W20" s="32">
        <f t="shared" si="2"/>
        <v>18300</v>
      </c>
      <c r="X20" s="32">
        <v>18300</v>
      </c>
      <c r="Y20" s="32">
        <v>1</v>
      </c>
      <c r="Z20" s="32">
        <v>26100</v>
      </c>
      <c r="AA20" s="36">
        <v>1.5</v>
      </c>
      <c r="AB20" s="36">
        <v>1</v>
      </c>
      <c r="AC20" s="32">
        <v>1</v>
      </c>
      <c r="AD20" s="32">
        <f t="shared" si="3"/>
        <v>18300</v>
      </c>
      <c r="AE20" s="32">
        <v>18300</v>
      </c>
      <c r="AF20" s="32">
        <v>1</v>
      </c>
      <c r="AG20" s="32">
        <v>26100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</row>
    <row r="21" spans="1:42" s="13" customFormat="1" ht="19.5" customHeight="1">
      <c r="A21" s="29" t="s">
        <v>74</v>
      </c>
      <c r="B21" s="36">
        <v>8.4</v>
      </c>
      <c r="C21" s="36">
        <v>8.1</v>
      </c>
      <c r="D21" s="32">
        <v>8.3</v>
      </c>
      <c r="E21" s="32">
        <f t="shared" si="1"/>
        <v>15691.406172839506</v>
      </c>
      <c r="F21" s="32">
        <v>15313.3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6">
        <v>0</v>
      </c>
      <c r="N21" s="36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6">
        <v>3.8</v>
      </c>
      <c r="U21" s="36">
        <v>3.5</v>
      </c>
      <c r="V21" s="32">
        <v>4</v>
      </c>
      <c r="W21" s="32">
        <f t="shared" si="2"/>
        <v>24076.22857142857</v>
      </c>
      <c r="X21" s="32">
        <v>21066.7</v>
      </c>
      <c r="Y21" s="32">
        <v>3.5</v>
      </c>
      <c r="Z21" s="32">
        <v>27581</v>
      </c>
      <c r="AA21" s="36">
        <v>3.3</v>
      </c>
      <c r="AB21" s="36">
        <v>3</v>
      </c>
      <c r="AC21" s="32">
        <v>3</v>
      </c>
      <c r="AD21" s="32">
        <f t="shared" si="3"/>
        <v>18566.7</v>
      </c>
      <c r="AE21" s="32">
        <v>18566.7</v>
      </c>
      <c r="AF21" s="32">
        <v>3</v>
      </c>
      <c r="AG21" s="32">
        <v>21388.9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</row>
    <row r="22" spans="1:42" ht="16.5" thickBot="1">
      <c r="A22" s="41" t="s">
        <v>63</v>
      </c>
      <c r="B22" s="54">
        <v>2.8</v>
      </c>
      <c r="C22" s="54">
        <v>2.8</v>
      </c>
      <c r="D22" s="55">
        <v>4</v>
      </c>
      <c r="E22" s="32">
        <f t="shared" si="1"/>
        <v>13797.714285714286</v>
      </c>
      <c r="F22" s="55">
        <v>9658.4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6">
        <v>0</v>
      </c>
      <c r="N22" s="36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4">
        <v>1.55</v>
      </c>
      <c r="U22" s="54">
        <v>1.55</v>
      </c>
      <c r="V22" s="55">
        <v>2</v>
      </c>
      <c r="W22" s="32">
        <f t="shared" si="2"/>
        <v>15870.967741935483</v>
      </c>
      <c r="X22" s="55">
        <v>12300</v>
      </c>
      <c r="Y22" s="55">
        <v>1.6</v>
      </c>
      <c r="Z22" s="55">
        <v>15937.5</v>
      </c>
      <c r="AA22" s="54">
        <v>1.55</v>
      </c>
      <c r="AB22" s="54">
        <v>1.55</v>
      </c>
      <c r="AC22" s="55">
        <v>2</v>
      </c>
      <c r="AD22" s="32">
        <f t="shared" si="3"/>
        <v>15870.967741935483</v>
      </c>
      <c r="AE22" s="55">
        <v>12300</v>
      </c>
      <c r="AF22" s="55">
        <v>1.6</v>
      </c>
      <c r="AG22" s="55">
        <v>15937.5</v>
      </c>
      <c r="AH22" s="55">
        <v>0</v>
      </c>
      <c r="AI22" s="55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</row>
    <row r="23" spans="1:42" ht="16.5" thickBot="1">
      <c r="A23" s="31" t="s">
        <v>4</v>
      </c>
      <c r="B23" s="46">
        <f>SUM(B9:B22)</f>
        <v>222.50000000000003</v>
      </c>
      <c r="C23" s="46">
        <f aca="true" t="shared" si="4" ref="C23:AP23">SUM(C9:C22)</f>
        <v>194.5</v>
      </c>
      <c r="D23" s="53">
        <f t="shared" si="4"/>
        <v>204.70000000000002</v>
      </c>
      <c r="E23" s="53">
        <f>SUM(E9*C9+E10*C10+E11*C11+E12*C12+E13*C13+E14*C14+E15*C15+E16*C16+E17*C17+E18*C18+E19*C19+E20*C20+E21*C21+E22*C22)/C23</f>
        <v>14186.33146529563</v>
      </c>
      <c r="F23" s="53">
        <f>SUM(F9*D9+F10*D10+F11*D11+F12*D12+F13*D13+F14*D14+F15*D15+F16*D16+F17*D17+F18*D18+F19*D19+F20*D20+F21*D21+F22*D22)/D23</f>
        <v>13479.440498290181</v>
      </c>
      <c r="G23" s="53">
        <f t="shared" si="4"/>
        <v>5</v>
      </c>
      <c r="H23" s="53">
        <f t="shared" si="4"/>
        <v>5</v>
      </c>
      <c r="I23" s="53">
        <f>SUM(I9:I22)/G23</f>
        <v>26380.04</v>
      </c>
      <c r="J23" s="53">
        <f>SUM(J9:J22)/H23</f>
        <v>26380.04</v>
      </c>
      <c r="K23" s="53">
        <f t="shared" si="4"/>
        <v>5</v>
      </c>
      <c r="L23" s="53">
        <f>SUM(L9:L22)/K23</f>
        <v>27613.359999999997</v>
      </c>
      <c r="M23" s="46">
        <f t="shared" si="4"/>
        <v>0</v>
      </c>
      <c r="N23" s="46">
        <f t="shared" si="4"/>
        <v>0</v>
      </c>
      <c r="O23" s="53">
        <f t="shared" si="4"/>
        <v>0</v>
      </c>
      <c r="P23" s="53">
        <f t="shared" si="4"/>
        <v>0</v>
      </c>
      <c r="Q23" s="53">
        <f t="shared" si="4"/>
        <v>0</v>
      </c>
      <c r="R23" s="53">
        <f t="shared" si="4"/>
        <v>0</v>
      </c>
      <c r="S23" s="53">
        <f t="shared" si="4"/>
        <v>0</v>
      </c>
      <c r="T23" s="46">
        <f t="shared" si="4"/>
        <v>95.99999999999999</v>
      </c>
      <c r="U23" s="46">
        <f t="shared" si="4"/>
        <v>84.09999999999998</v>
      </c>
      <c r="V23" s="53">
        <f t="shared" si="4"/>
        <v>90</v>
      </c>
      <c r="W23" s="53">
        <f>SUM(W9*U9+W10*U10+W11*U11+W12*U12+W13*U13+W14*U14+W15*U15+W16*U16+W17*U17+W18*U18+W19*U19+W20*U20+W21*U21+W22*U22)/U23</f>
        <v>19502.21652794293</v>
      </c>
      <c r="X23" s="53">
        <f>SUM(X9*V9+X10*V10+X11*V11+X12*V12+X13*V13+X14*V14+X15*V15+X16*V16+X17*V17+X18*V18+X19*V19+X20*V20+X21*V21+X22*V22)/V23</f>
        <v>18223.73788888889</v>
      </c>
      <c r="Y23" s="53">
        <f t="shared" si="4"/>
        <v>83.49999999999999</v>
      </c>
      <c r="Z23" s="53">
        <f>SUM(Z9*Y9+Z10*Y10+Z11*Y11+Z12*Y12+Z13*Y13+Z14*Y14+Z15*Y15+Z16*Y16+Z17*Y17+Z18*Y18+Z19*Y19+Z20*Y20+Z21*Y21+Z22*Y22)/Y23</f>
        <v>21010.813413173655</v>
      </c>
      <c r="AA23" s="46">
        <f t="shared" si="4"/>
        <v>70.24999999999999</v>
      </c>
      <c r="AB23" s="46">
        <f t="shared" si="4"/>
        <v>63.5</v>
      </c>
      <c r="AC23" s="53">
        <f t="shared" si="4"/>
        <v>66.19999999999999</v>
      </c>
      <c r="AD23" s="53">
        <f>SUM(AD9*AB9+AD10*AB10+AD11*AB11+AD12*AB12+AD13*AB13+AD14*AB14+AD15*AB15+AD16*AB16+AD17*AB17+AD18*AB18+AD19*AB19+AD20*AB20+AD21*AB21+AD22*AB22)/AB23</f>
        <v>18750.68062992126</v>
      </c>
      <c r="AE23" s="53">
        <f>SUM(AE9*AC9+AE10*AC10+AE11*AC11+AE12*AC12+AE13*AC13+AE14*AC14+AE15*AC15+AE16*AC16+AE17*AC17+AE18*AC18+AE19*AC19+AE20*AC20+AE21*AC21+AE22*AC22)/AC23</f>
        <v>17985.9247734139</v>
      </c>
      <c r="AF23" s="53">
        <f t="shared" si="4"/>
        <v>62.6</v>
      </c>
      <c r="AG23" s="53">
        <f>SUM(AG9*AF9+AG10*AF10+AG11*AF11+AG12*AF12+AG13*AF13+AG14*AF14+AG15*AF15+AG16*AF16+AG17*AF17+AG18*AF18+AG19*AF19+AG20*AF20+AG21*AF21+AG22*AF22)/AF23</f>
        <v>20632.080990415336</v>
      </c>
      <c r="AH23" s="53">
        <f t="shared" si="4"/>
        <v>4</v>
      </c>
      <c r="AI23" s="53">
        <f>SUM(AI9*AH9+AI10*AH10+AI11*AH11+AI12*AH12+AI13*AH13+AI14*AH14+AI15*AH15+AI16*AH16+AI17*AH17+AI18*AH18+AI19*AH19+AI20*AH20+AI21*AH21+AI22*AH22)/AH23</f>
        <v>17461.075</v>
      </c>
      <c r="AJ23" s="53">
        <f t="shared" si="4"/>
        <v>0</v>
      </c>
      <c r="AK23" s="53">
        <f t="shared" si="4"/>
        <v>0</v>
      </c>
      <c r="AL23" s="53">
        <f t="shared" si="4"/>
        <v>0</v>
      </c>
      <c r="AM23" s="53">
        <f t="shared" si="4"/>
        <v>0</v>
      </c>
      <c r="AN23" s="53">
        <f t="shared" si="4"/>
        <v>0</v>
      </c>
      <c r="AO23" s="53">
        <f t="shared" si="4"/>
        <v>0</v>
      </c>
      <c r="AP23" s="53">
        <f t="shared" si="4"/>
        <v>0</v>
      </c>
    </row>
    <row r="24" spans="1:42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J24" s="3"/>
      <c r="AK24" s="6"/>
      <c r="AL24" s="6"/>
      <c r="AM24" s="6"/>
      <c r="AN24" s="6"/>
      <c r="AO24" s="6"/>
      <c r="AP24" s="6"/>
    </row>
    <row r="25" spans="1:42" ht="15.75">
      <c r="A25" s="3" t="s">
        <v>0</v>
      </c>
      <c r="B25" s="3"/>
      <c r="C25" s="85" t="s">
        <v>51</v>
      </c>
      <c r="D25" s="85"/>
      <c r="E25" s="85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J25" s="3"/>
      <c r="AK25" s="6"/>
      <c r="AL25" s="6"/>
      <c r="AM25" s="6"/>
      <c r="AN25" s="6"/>
      <c r="AO25" s="6"/>
      <c r="AP25" s="6"/>
    </row>
    <row r="26" spans="1:40" ht="18" customHeight="1">
      <c r="A26" s="3" t="s">
        <v>52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J26" s="3"/>
      <c r="AK26" s="6"/>
      <c r="AL26" s="6"/>
      <c r="AM26" s="6"/>
      <c r="AN26" s="6"/>
    </row>
    <row r="27" spans="1:36" ht="12.75">
      <c r="A27" s="2"/>
      <c r="B27" s="2"/>
      <c r="M27" s="2"/>
      <c r="T27" s="2"/>
      <c r="AA27" s="2"/>
      <c r="AJ27" s="2"/>
    </row>
    <row r="28" spans="1:36" ht="12.75">
      <c r="A28" s="4"/>
      <c r="B28" s="4"/>
      <c r="M28" s="4"/>
      <c r="T28" s="4"/>
      <c r="AA28" s="4"/>
      <c r="AJ28" s="4"/>
    </row>
    <row r="29" spans="1:36" ht="15.75">
      <c r="A29" s="2"/>
      <c r="B29" s="2"/>
      <c r="M29" s="25"/>
      <c r="T29" s="2"/>
      <c r="AA29" s="2"/>
      <c r="AJ29" s="2"/>
    </row>
    <row r="30" spans="1:36" ht="15.75">
      <c r="A30" s="25"/>
      <c r="B30" s="25"/>
      <c r="M30" s="26"/>
      <c r="T30" s="25"/>
      <c r="AA30" s="25"/>
      <c r="AJ30" s="25"/>
    </row>
    <row r="31" spans="1:36" ht="15">
      <c r="A31" s="26"/>
      <c r="B31" s="26"/>
      <c r="T31" s="26"/>
      <c r="AA31" s="26"/>
      <c r="AJ31" s="26"/>
    </row>
  </sheetData>
  <sheetProtection/>
  <mergeCells count="43">
    <mergeCell ref="AJ5:AP5"/>
    <mergeCell ref="AD6:AE6"/>
    <mergeCell ref="AH5:AI5"/>
    <mergeCell ref="C25:E25"/>
    <mergeCell ref="H6:H7"/>
    <mergeCell ref="AH6:AH7"/>
    <mergeCell ref="AC6:AC7"/>
    <mergeCell ref="AJ6:AJ7"/>
    <mergeCell ref="AI6:AI7"/>
    <mergeCell ref="Y6:Z6"/>
    <mergeCell ref="AB6:AB7"/>
    <mergeCell ref="AK6:AK7"/>
    <mergeCell ref="AL6:AL7"/>
    <mergeCell ref="AM6:AN6"/>
    <mergeCell ref="AO6:AP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34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view="pageBreakPreview" zoomScale="70" zoomScaleNormal="87" zoomScaleSheetLayoutView="70" zoomScalePageLayoutView="0" workbookViewId="0" topLeftCell="A1">
      <selection activeCell="V11" sqref="V1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9" width="9.5742187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77" t="s">
        <v>24</v>
      </c>
      <c r="AE1" s="77"/>
    </row>
    <row r="2" spans="3:31" ht="18.75">
      <c r="C2" s="84" t="s">
        <v>66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3:31" ht="18.75">
      <c r="C3" s="69" t="s">
        <v>85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25" ht="15">
      <c r="A4" s="21"/>
      <c r="B4" s="21"/>
      <c r="C4" s="10"/>
      <c r="D4" s="10"/>
      <c r="E4" s="10"/>
      <c r="F4" s="10"/>
      <c r="G4" s="10"/>
      <c r="H4" s="10"/>
      <c r="I4" s="10"/>
      <c r="J4" s="10"/>
      <c r="K4" s="21"/>
      <c r="L4" s="10"/>
      <c r="M4" s="10"/>
      <c r="N4" s="10"/>
      <c r="O4" s="10"/>
      <c r="P4" s="21"/>
      <c r="Q4" s="10"/>
      <c r="R4" s="10"/>
      <c r="S4" s="10"/>
      <c r="T4" s="10"/>
      <c r="U4" s="10"/>
      <c r="V4" s="10"/>
      <c r="Y4" s="21"/>
    </row>
    <row r="5" spans="1:31" ht="90" customHeight="1">
      <c r="A5" s="75" t="s">
        <v>9</v>
      </c>
      <c r="B5" s="81" t="s">
        <v>23</v>
      </c>
      <c r="C5" s="82"/>
      <c r="D5" s="82"/>
      <c r="E5" s="82"/>
      <c r="F5" s="82"/>
      <c r="G5" s="78" t="s">
        <v>6</v>
      </c>
      <c r="H5" s="79"/>
      <c r="I5" s="79"/>
      <c r="J5" s="80"/>
      <c r="K5" s="78" t="s">
        <v>40</v>
      </c>
      <c r="L5" s="79"/>
      <c r="M5" s="79"/>
      <c r="N5" s="79"/>
      <c r="O5" s="79"/>
      <c r="P5" s="78" t="s">
        <v>41</v>
      </c>
      <c r="Q5" s="79"/>
      <c r="R5" s="79"/>
      <c r="S5" s="79"/>
      <c r="T5" s="79"/>
      <c r="U5" s="79"/>
      <c r="V5" s="80"/>
      <c r="W5" s="76" t="s">
        <v>78</v>
      </c>
      <c r="X5" s="76"/>
      <c r="Y5" s="78" t="s">
        <v>46</v>
      </c>
      <c r="Z5" s="79"/>
      <c r="AA5" s="79"/>
      <c r="AB5" s="79"/>
      <c r="AC5" s="79"/>
      <c r="AD5" s="79"/>
      <c r="AE5" s="80"/>
    </row>
    <row r="6" spans="1:31" ht="209.25" customHeight="1">
      <c r="A6" s="75"/>
      <c r="B6" s="76" t="s">
        <v>79</v>
      </c>
      <c r="C6" s="76" t="s">
        <v>80</v>
      </c>
      <c r="D6" s="76" t="s">
        <v>12</v>
      </c>
      <c r="E6" s="76" t="s">
        <v>28</v>
      </c>
      <c r="F6" s="76"/>
      <c r="G6" s="76" t="s">
        <v>26</v>
      </c>
      <c r="H6" s="76" t="s">
        <v>12</v>
      </c>
      <c r="I6" s="76" t="s">
        <v>28</v>
      </c>
      <c r="J6" s="76"/>
      <c r="K6" s="76" t="s">
        <v>25</v>
      </c>
      <c r="L6" s="76" t="s">
        <v>26</v>
      </c>
      <c r="M6" s="76" t="s">
        <v>12</v>
      </c>
      <c r="N6" s="76" t="s">
        <v>28</v>
      </c>
      <c r="O6" s="76"/>
      <c r="P6" s="76" t="s">
        <v>25</v>
      </c>
      <c r="Q6" s="76" t="s">
        <v>26</v>
      </c>
      <c r="R6" s="76" t="s">
        <v>12</v>
      </c>
      <c r="S6" s="76" t="s">
        <v>28</v>
      </c>
      <c r="T6" s="76"/>
      <c r="U6" s="76" t="s">
        <v>30</v>
      </c>
      <c r="V6" s="76"/>
      <c r="W6" s="70" t="s">
        <v>7</v>
      </c>
      <c r="X6" s="70" t="s">
        <v>8</v>
      </c>
      <c r="Y6" s="76" t="s">
        <v>25</v>
      </c>
      <c r="Z6" s="76" t="s">
        <v>26</v>
      </c>
      <c r="AA6" s="76" t="s">
        <v>12</v>
      </c>
      <c r="AB6" s="76" t="s">
        <v>28</v>
      </c>
      <c r="AC6" s="76"/>
      <c r="AD6" s="76" t="s">
        <v>30</v>
      </c>
      <c r="AE6" s="76"/>
    </row>
    <row r="7" spans="1:31" s="11" customFormat="1" ht="79.5" customHeight="1">
      <c r="A7" s="75"/>
      <c r="B7" s="76"/>
      <c r="C7" s="76"/>
      <c r="D7" s="76"/>
      <c r="E7" s="9" t="s">
        <v>27</v>
      </c>
      <c r="F7" s="9" t="s">
        <v>3</v>
      </c>
      <c r="G7" s="76"/>
      <c r="H7" s="76"/>
      <c r="I7" s="9" t="s">
        <v>27</v>
      </c>
      <c r="J7" s="9" t="s">
        <v>3</v>
      </c>
      <c r="K7" s="76"/>
      <c r="L7" s="76"/>
      <c r="M7" s="76"/>
      <c r="N7" s="9" t="s">
        <v>27</v>
      </c>
      <c r="O7" s="9" t="s">
        <v>3</v>
      </c>
      <c r="P7" s="76"/>
      <c r="Q7" s="76"/>
      <c r="R7" s="76"/>
      <c r="S7" s="9" t="s">
        <v>27</v>
      </c>
      <c r="T7" s="9" t="s">
        <v>3</v>
      </c>
      <c r="U7" s="9" t="s">
        <v>2</v>
      </c>
      <c r="V7" s="9" t="s">
        <v>11</v>
      </c>
      <c r="W7" s="70"/>
      <c r="X7" s="70"/>
      <c r="Y7" s="76"/>
      <c r="Z7" s="76"/>
      <c r="AA7" s="76"/>
      <c r="AB7" s="9" t="s">
        <v>27</v>
      </c>
      <c r="AC7" s="9" t="s">
        <v>3</v>
      </c>
      <c r="AD7" s="9" t="s">
        <v>19</v>
      </c>
      <c r="AE7" s="9" t="s">
        <v>8</v>
      </c>
    </row>
    <row r="8" spans="1:31" s="13" customFormat="1" ht="19.5" customHeight="1">
      <c r="A8" s="12">
        <v>1</v>
      </c>
      <c r="B8" s="12">
        <f>A8+1</f>
        <v>2</v>
      </c>
      <c r="C8" s="12">
        <f aca="true" t="shared" si="0" ref="C8:O8">B8+1</f>
        <v>3</v>
      </c>
      <c r="D8" s="12">
        <f t="shared" si="0"/>
        <v>4</v>
      </c>
      <c r="E8" s="12">
        <f t="shared" si="0"/>
        <v>5</v>
      </c>
      <c r="F8" s="12">
        <f t="shared" si="0"/>
        <v>6</v>
      </c>
      <c r="G8" s="12">
        <f>F8+1</f>
        <v>7</v>
      </c>
      <c r="H8" s="12">
        <f t="shared" si="0"/>
        <v>8</v>
      </c>
      <c r="I8" s="12">
        <f t="shared" si="0"/>
        <v>9</v>
      </c>
      <c r="J8" s="12">
        <f t="shared" si="0"/>
        <v>10</v>
      </c>
      <c r="K8" s="12">
        <f t="shared" si="0"/>
        <v>11</v>
      </c>
      <c r="L8" s="12">
        <f t="shared" si="0"/>
        <v>12</v>
      </c>
      <c r="M8" s="12">
        <f t="shared" si="0"/>
        <v>13</v>
      </c>
      <c r="N8" s="12">
        <f t="shared" si="0"/>
        <v>14</v>
      </c>
      <c r="O8" s="12">
        <f t="shared" si="0"/>
        <v>15</v>
      </c>
      <c r="P8" s="12">
        <f aca="true" t="shared" si="1" ref="P8:AE8">O8+1</f>
        <v>16</v>
      </c>
      <c r="Q8" s="12">
        <f t="shared" si="1"/>
        <v>17</v>
      </c>
      <c r="R8" s="12">
        <f t="shared" si="1"/>
        <v>18</v>
      </c>
      <c r="S8" s="12">
        <f t="shared" si="1"/>
        <v>19</v>
      </c>
      <c r="T8" s="12">
        <f t="shared" si="1"/>
        <v>20</v>
      </c>
      <c r="U8" s="12">
        <f t="shared" si="1"/>
        <v>21</v>
      </c>
      <c r="V8" s="12">
        <f t="shared" si="1"/>
        <v>22</v>
      </c>
      <c r="W8" s="12">
        <f t="shared" si="1"/>
        <v>23</v>
      </c>
      <c r="X8" s="12">
        <f t="shared" si="1"/>
        <v>24</v>
      </c>
      <c r="Y8" s="12">
        <f t="shared" si="1"/>
        <v>25</v>
      </c>
      <c r="Z8" s="12">
        <f t="shared" si="1"/>
        <v>26</v>
      </c>
      <c r="AA8" s="12">
        <f t="shared" si="1"/>
        <v>27</v>
      </c>
      <c r="AB8" s="12">
        <f t="shared" si="1"/>
        <v>28</v>
      </c>
      <c r="AC8" s="12">
        <f t="shared" si="1"/>
        <v>29</v>
      </c>
      <c r="AD8" s="12">
        <f t="shared" si="1"/>
        <v>30</v>
      </c>
      <c r="AE8" s="12">
        <f t="shared" si="1"/>
        <v>31</v>
      </c>
    </row>
    <row r="9" spans="1:31" s="13" customFormat="1" ht="19.5" customHeight="1">
      <c r="A9" s="40" t="s">
        <v>67</v>
      </c>
      <c r="B9" s="59">
        <v>41.62</v>
      </c>
      <c r="C9" s="59">
        <v>34.28</v>
      </c>
      <c r="D9" s="32">
        <v>30</v>
      </c>
      <c r="E9" s="32">
        <f>SUM(D9*F9)/C9</f>
        <v>14506.067677946323</v>
      </c>
      <c r="F9" s="32">
        <v>16575.6</v>
      </c>
      <c r="G9" s="36">
        <v>1</v>
      </c>
      <c r="H9" s="36">
        <v>1</v>
      </c>
      <c r="I9" s="58">
        <v>36566.7</v>
      </c>
      <c r="J9" s="58">
        <v>36566.7</v>
      </c>
      <c r="K9" s="36">
        <v>2.25</v>
      </c>
      <c r="L9" s="36">
        <v>2</v>
      </c>
      <c r="M9" s="32">
        <v>2</v>
      </c>
      <c r="N9" s="32">
        <v>21066.7</v>
      </c>
      <c r="O9" s="32">
        <v>21066.7</v>
      </c>
      <c r="P9" s="59">
        <v>22.62</v>
      </c>
      <c r="Q9" s="59">
        <v>19.32</v>
      </c>
      <c r="R9" s="58">
        <v>15</v>
      </c>
      <c r="S9" s="58">
        <f>SUM(R9*T9)/Q9</f>
        <v>16266.381987577639</v>
      </c>
      <c r="T9" s="58">
        <v>20951.1</v>
      </c>
      <c r="U9" s="58">
        <v>14.7</v>
      </c>
      <c r="V9" s="58">
        <v>22333.3</v>
      </c>
      <c r="W9" s="58">
        <v>0</v>
      </c>
      <c r="X9" s="58">
        <v>0</v>
      </c>
      <c r="Y9" s="36">
        <v>0</v>
      </c>
      <c r="Z9" s="36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</row>
    <row r="10" spans="1:31" ht="19.5" customHeight="1" thickBot="1">
      <c r="A10" s="42" t="s">
        <v>68</v>
      </c>
      <c r="B10" s="43">
        <v>38.33</v>
      </c>
      <c r="C10" s="43">
        <v>26.5</v>
      </c>
      <c r="D10" s="44">
        <v>24</v>
      </c>
      <c r="E10" s="32">
        <f>SUM(D10*F10)/C10</f>
        <v>15584.875471698111</v>
      </c>
      <c r="F10" s="44">
        <v>17208.3</v>
      </c>
      <c r="G10" s="43">
        <v>1</v>
      </c>
      <c r="H10" s="43">
        <v>1</v>
      </c>
      <c r="I10" s="44">
        <v>43966.7</v>
      </c>
      <c r="J10" s="44">
        <v>43966.7</v>
      </c>
      <c r="K10" s="37">
        <v>2</v>
      </c>
      <c r="L10" s="37">
        <v>2</v>
      </c>
      <c r="M10" s="33">
        <v>2</v>
      </c>
      <c r="N10" s="32">
        <v>29867</v>
      </c>
      <c r="O10" s="33">
        <v>29867</v>
      </c>
      <c r="P10" s="43">
        <v>13.83</v>
      </c>
      <c r="Q10" s="43">
        <v>10.5</v>
      </c>
      <c r="R10" s="44">
        <v>8</v>
      </c>
      <c r="S10" s="32">
        <f>SUM(R10*T10)/Q10</f>
        <v>16965.333333333332</v>
      </c>
      <c r="T10" s="44">
        <v>22267</v>
      </c>
      <c r="U10" s="44">
        <v>7.3</v>
      </c>
      <c r="V10" s="44">
        <v>24402</v>
      </c>
      <c r="W10" s="44">
        <v>0</v>
      </c>
      <c r="X10" s="44">
        <v>0</v>
      </c>
      <c r="Y10" s="43">
        <v>2</v>
      </c>
      <c r="Z10" s="43">
        <v>2</v>
      </c>
      <c r="AA10" s="44">
        <v>2</v>
      </c>
      <c r="AB10" s="44">
        <v>9034</v>
      </c>
      <c r="AC10" s="44">
        <v>9034</v>
      </c>
      <c r="AD10" s="44">
        <v>2</v>
      </c>
      <c r="AE10" s="44">
        <v>9034</v>
      </c>
    </row>
    <row r="11" spans="1:31" ht="15" thickBot="1">
      <c r="A11" s="45" t="s">
        <v>4</v>
      </c>
      <c r="B11" s="46">
        <f>SUM(B9:B10)</f>
        <v>79.94999999999999</v>
      </c>
      <c r="C11" s="46">
        <f aca="true" t="shared" si="2" ref="C11:AE11">SUM(C9:C10)</f>
        <v>60.78</v>
      </c>
      <c r="D11" s="53">
        <f t="shared" si="2"/>
        <v>54</v>
      </c>
      <c r="E11" s="53">
        <f>SUM(E9*C9+E10*C10)/C11</f>
        <v>14976.426456071074</v>
      </c>
      <c r="F11" s="53">
        <f>SUM(F9*D9+F10*D10)/D11</f>
        <v>16856.8</v>
      </c>
      <c r="G11" s="46">
        <f t="shared" si="2"/>
        <v>2</v>
      </c>
      <c r="H11" s="46">
        <f t="shared" si="2"/>
        <v>2</v>
      </c>
      <c r="I11" s="53">
        <f>SUM(I9:I10)/G11</f>
        <v>40266.7</v>
      </c>
      <c r="J11" s="53">
        <f>SUM(J9:J10)/H11</f>
        <v>40266.7</v>
      </c>
      <c r="K11" s="46">
        <f t="shared" si="2"/>
        <v>4.25</v>
      </c>
      <c r="L11" s="46">
        <f t="shared" si="2"/>
        <v>4</v>
      </c>
      <c r="M11" s="53">
        <f t="shared" si="2"/>
        <v>4</v>
      </c>
      <c r="N11" s="53">
        <f>SUM(N9*L9+N10*L10)/L11</f>
        <v>25466.85</v>
      </c>
      <c r="O11" s="53">
        <f>SUM(O9*M9+O10*M10)/M11</f>
        <v>25466.85</v>
      </c>
      <c r="P11" s="46">
        <f t="shared" si="2"/>
        <v>36.45</v>
      </c>
      <c r="Q11" s="46">
        <f t="shared" si="2"/>
        <v>29.82</v>
      </c>
      <c r="R11" s="53">
        <f t="shared" si="2"/>
        <v>23</v>
      </c>
      <c r="S11" s="53">
        <f>SUM(S9*Q9+S10*Q10)/Q11</f>
        <v>16512.491616364856</v>
      </c>
      <c r="T11" s="53">
        <f>SUM(T9*R9+T10*R10)/R11</f>
        <v>21408.804347826088</v>
      </c>
      <c r="U11" s="53">
        <f t="shared" si="2"/>
        <v>22</v>
      </c>
      <c r="V11" s="53">
        <f>SUM(V9*U9+V10*U10)/U11</f>
        <v>23019.732272727273</v>
      </c>
      <c r="W11" s="46">
        <f t="shared" si="2"/>
        <v>0</v>
      </c>
      <c r="X11" s="46">
        <f t="shared" si="2"/>
        <v>0</v>
      </c>
      <c r="Y11" s="46">
        <f t="shared" si="2"/>
        <v>2</v>
      </c>
      <c r="Z11" s="46">
        <f t="shared" si="2"/>
        <v>2</v>
      </c>
      <c r="AA11" s="46">
        <f t="shared" si="2"/>
        <v>2</v>
      </c>
      <c r="AB11" s="46">
        <f t="shared" si="2"/>
        <v>9034</v>
      </c>
      <c r="AC11" s="46">
        <f t="shared" si="2"/>
        <v>9034</v>
      </c>
      <c r="AD11" s="46">
        <f t="shared" si="2"/>
        <v>2</v>
      </c>
      <c r="AE11" s="46">
        <f t="shared" si="2"/>
        <v>9034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85" t="s">
        <v>51</v>
      </c>
      <c r="D13" s="85"/>
      <c r="E13" s="85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52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5"/>
      <c r="P17" s="2"/>
      <c r="Y17" s="2"/>
    </row>
    <row r="18" spans="1:25" ht="15.75">
      <c r="A18" s="25"/>
      <c r="B18" s="25"/>
      <c r="K18" s="26"/>
      <c r="P18" s="25"/>
      <c r="Y18" s="25"/>
    </row>
    <row r="19" spans="1:25" ht="15">
      <c r="A19" s="26"/>
      <c r="B19" s="26"/>
      <c r="P19" s="26"/>
      <c r="Y19" s="26"/>
    </row>
  </sheetData>
  <sheetProtection/>
  <mergeCells count="34">
    <mergeCell ref="C13:E13"/>
    <mergeCell ref="Y6:Y7"/>
    <mergeCell ref="Y5:AE5"/>
    <mergeCell ref="X6:X7"/>
    <mergeCell ref="W5:X5"/>
    <mergeCell ref="AD1:AE1"/>
    <mergeCell ref="C2:AE2"/>
    <mergeCell ref="C3:AE3"/>
    <mergeCell ref="Z6:Z7"/>
    <mergeCell ref="AA6:AA7"/>
    <mergeCell ref="AB6:AC6"/>
    <mergeCell ref="AD6:AE6"/>
    <mergeCell ref="Q6:Q7"/>
    <mergeCell ref="W6:W7"/>
    <mergeCell ref="K6:K7"/>
    <mergeCell ref="A5:A7"/>
    <mergeCell ref="R6:R7"/>
    <mergeCell ref="S6:T6"/>
    <mergeCell ref="U6:V6"/>
    <mergeCell ref="B6:B7"/>
    <mergeCell ref="B5:F5"/>
    <mergeCell ref="C6:C7"/>
    <mergeCell ref="D6:D7"/>
    <mergeCell ref="E6:F6"/>
    <mergeCell ref="G6:G7"/>
    <mergeCell ref="H6:H7"/>
    <mergeCell ref="I6:J6"/>
    <mergeCell ref="P6:P7"/>
    <mergeCell ref="P5:V5"/>
    <mergeCell ref="G5:J5"/>
    <mergeCell ref="L6:L7"/>
    <mergeCell ref="M6:M7"/>
    <mergeCell ref="N6:O6"/>
    <mergeCell ref="K5:O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2016-03-03T13:01:57Z</cp:lastPrinted>
  <dcterms:created xsi:type="dcterms:W3CDTF">1996-10-08T23:32:33Z</dcterms:created>
  <dcterms:modified xsi:type="dcterms:W3CDTF">2016-04-07T13:50:11Z</dcterms:modified>
  <cp:category/>
  <cp:version/>
  <cp:contentType/>
  <cp:contentStatus/>
</cp:coreProperties>
</file>