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65" windowWidth="7680" windowHeight="8865" tabRatio="753" activeTab="2"/>
  </bookViews>
  <sheets>
    <sheet name="функци" sheetId="1" r:id="rId1"/>
    <sheet name="ведомст" sheetId="2" r:id="rId2"/>
    <sheet name="пояс" sheetId="3" r:id="rId3"/>
  </sheets>
  <definedNames>
    <definedName name="_xlnm.Print_Titles" localSheetId="1">'ведомст'!$7:$7</definedName>
    <definedName name="_xlnm.Print_Titles" localSheetId="0">'функци'!$8:$12</definedName>
  </definedNames>
  <calcPr fullCalcOnLoad="1"/>
</workbook>
</file>

<file path=xl/sharedStrings.xml><?xml version="1.0" encoding="utf-8"?>
<sst xmlns="http://schemas.openxmlformats.org/spreadsheetml/2006/main" count="1111" uniqueCount="130">
  <si>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</si>
  <si>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</si>
  <si>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</si>
  <si>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</si>
  <si>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</si>
  <si>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</si>
  <si>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</si>
  <si>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</si>
  <si>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</si>
  <si>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</si>
  <si>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</si>
  <si>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</si>
  <si>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</si>
  <si>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</si>
  <si>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</si>
  <si>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</si>
  <si>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</si>
  <si>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</si>
  <si>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</si>
  <si>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</si>
  <si>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</si>
  <si>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</si>
  <si>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</si>
  <si>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</si>
  <si>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</si>
  <si>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Глава муниципального образования</t>
  </si>
  <si>
    <t>Иные межбюджетные трансферты</t>
  </si>
  <si>
    <t>(рублей)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</si>
  <si>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</si>
  <si>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</si>
  <si>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</si>
  <si>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Другие общегосударственные вопросы</t>
  </si>
  <si>
    <t>13</t>
  </si>
  <si>
    <t>10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</si>
  <si>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</si>
  <si>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Национальная безопасность и правоохранительная деятельность</t>
  </si>
  <si>
    <t>Обеспечение пожарной безопасности</t>
  </si>
  <si>
    <t>Обеспечение добровольной пожарной дружины</t>
  </si>
  <si>
    <t>Национальная экономика</t>
  </si>
  <si>
    <t>Дорожное хозяйство(дорожные фонды)</t>
  </si>
  <si>
    <t>09</t>
  </si>
  <si>
    <t>30 0 1010</t>
  </si>
  <si>
    <t>Фонд оплаты труда муниципальных органов и взносы по обязательному социальному страхованию</t>
  </si>
  <si>
    <t>121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</si>
  <si>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</si>
  <si>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</si>
  <si>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</si>
  <si>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</si>
  <si>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</si>
  <si>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 xml:space="preserve">01 </t>
  </si>
  <si>
    <t>242</t>
  </si>
  <si>
    <t>Прочие закупки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</si>
  <si>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</si>
  <si>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</si>
  <si>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</si>
  <si>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540</t>
  </si>
  <si>
    <t>06 0 4214</t>
  </si>
  <si>
    <t>30 0 5118</t>
  </si>
  <si>
    <t>08 0 7218</t>
  </si>
  <si>
    <t>Муниципальный дорожный фонд</t>
  </si>
  <si>
    <t>09 1 7060</t>
  </si>
  <si>
    <t xml:space="preserve">Содержание автомобильных дорог и инженерных сооружений на них в границах городских округов и поселений </t>
  </si>
  <si>
    <t>09 1 7061</t>
  </si>
  <si>
    <t>Ремонт автомобильных дорог</t>
  </si>
  <si>
    <t>09 1 7062</t>
  </si>
  <si>
    <t>03 0 2440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</si>
  <si>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</si>
  <si>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</si>
  <si>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за сч цел из РК</t>
  </si>
  <si>
    <t>за сч своих</t>
  </si>
  <si>
    <t>за сч района</t>
  </si>
  <si>
    <t xml:space="preserve">к Решению "О бюджетеВешкельского </t>
  </si>
  <si>
    <t>08 0 6203</t>
  </si>
  <si>
    <t>06 0 6204</t>
  </si>
  <si>
    <t>Реализация государственных функций, связанных с общегосударственным управлением</t>
  </si>
  <si>
    <t>30 0 7501</t>
  </si>
  <si>
    <t>Жилищное хозяйство</t>
  </si>
  <si>
    <t>Уплата прочих налогов, сборов и иных обязательных платежей</t>
  </si>
  <si>
    <t>852</t>
  </si>
  <si>
    <t>сельского поселения на 2015 год"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</si>
  <si>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</si>
  <si>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Ведомственная структура расходов бюджета Вешкельского сельского поселения на 2015 год по разделам и подразделам, целевым статьям и видам расходов классификации расходов бюджетов</t>
  </si>
  <si>
    <t>Софинансирование за счет средств местного бюджета субсидии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</si>
  <si>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03 9 4303</t>
  </si>
  <si>
    <t>Резервные средства</t>
  </si>
  <si>
    <t>870</t>
  </si>
  <si>
    <t>Поянительная записка</t>
  </si>
  <si>
    <t>с поправками</t>
  </si>
  <si>
    <t>Отклонение</t>
  </si>
  <si>
    <t>414</t>
  </si>
  <si>
    <t>Субсидия на мероприятия по сохранению мемориальных, военно–исторических объектов и памятников в рамках государственной программы Республики Карелия «Культура Республики Карелия»</t>
  </si>
  <si>
    <t>06 2 4314</t>
  </si>
  <si>
    <t>06 2 4303</t>
  </si>
  <si>
    <t>Субсидии на поддержку местных инициатив граждан, проживающих в городских и сельских поселениях в РК</t>
  </si>
  <si>
    <t xml:space="preserve">Обеспечение мероприятий по переселению граждан из аварийного жилищного фонда за счет средств районного  бюджета </t>
  </si>
  <si>
    <t>06 2 9602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</si>
  <si>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</si>
  <si>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</si>
  <si>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06 2 6350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</si>
  <si>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</si>
  <si>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12</t>
  </si>
  <si>
    <t>06 2 6338</t>
  </si>
  <si>
    <t>Другие вопросы в области национальной экономики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</si>
  <si>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</si>
  <si>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</si>
  <si>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Благоустройство</t>
  </si>
  <si>
    <t>Прочие закупки товаров, работ и услуг для государственных (муниципальных) нужд (за сч остатка на 01.01.2015)</t>
  </si>
  <si>
    <t>Субсидии на социально-экономическое развитие территории</t>
  </si>
  <si>
    <t>3004309</t>
  </si>
  <si>
    <t>Софинансирование за счет средств местного бюджета субсидии на поддержку местных инициатив граждан, проживающих в городских и сельских поселениях в РК</t>
  </si>
  <si>
    <t>03 9 4314</t>
  </si>
  <si>
    <t>Другие вопросы в области национальной безопасности и правоохранительной деятельности</t>
  </si>
  <si>
    <t>Субсидии на выравнивание бюджетной обеспеченности сельских поселений</t>
  </si>
  <si>
    <t>14</t>
  </si>
  <si>
    <t>08 0 4309</t>
  </si>
  <si>
    <t>Коммунальное хозяйство</t>
  </si>
  <si>
    <t>07 0 4309</t>
  </si>
  <si>
    <t>Софинансирование за счет средств граждан и юридических лиц субсидии на поддержку местных инициатив граждан, проживающих в городских и сельских поселениях в РК</t>
  </si>
  <si>
    <t>03 0 7440</t>
  </si>
  <si>
    <t>гр и юр лица</t>
  </si>
  <si>
    <t>08 9 4309</t>
  </si>
  <si>
    <t>Софинансирование субсидии на выравнивание бюджетной обеспеченности сельских поселений</t>
  </si>
  <si>
    <t>Софинансирование за счет средств местного бюджета субсидии на поддержку инициатив граждан, проживающих в городских округах, в городских и сельских поселениях</t>
  </si>
  <si>
    <t>03 9 4313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</si>
  <si>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</si>
  <si>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03 0 4313</t>
  </si>
  <si>
    <t>03 0 4314</t>
  </si>
  <si>
    <t xml:space="preserve">Распределение бюджетных ассигнований по разделам и подразделам,целевым статьям и видам расходов классификации расходов бюджетов </t>
  </si>
  <si>
    <t xml:space="preserve">                                                                           на 2015 год</t>
  </si>
  <si>
    <t>Приложение № 4  к Решению "О бюджете Вешкельского сельского поселения на 2015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</si>
</sst>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0" fontId="7" fillId="0" borderId="15" xfId="0" applyFont="1" applyBorder="1" applyAlignment="1">
      <alignment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Border="1" applyAlignment="1">
      <alignment horizontal="left" vertical="top" wrapText="1"/>
    </xf>
    <xf numFmtId="49" fontId="6" fillId="0" borderId="20" xfId="0" applyNumberFormat="1" applyFont="1" applyFill="1" applyBorder="1" applyAlignment="1" applyProtection="1">
      <alignment horizontal="center" vertical="top"/>
      <protection/>
    </xf>
    <xf numFmtId="49" fontId="6" fillId="0" borderId="21" xfId="0" applyNumberFormat="1" applyFont="1" applyBorder="1" applyAlignment="1" applyProtection="1">
      <alignment horizontal="center" vertical="top"/>
      <protection locked="0"/>
    </xf>
    <xf numFmtId="49" fontId="6" fillId="0" borderId="22" xfId="0" applyNumberFormat="1" applyFont="1" applyBorder="1" applyAlignment="1" applyProtection="1">
      <alignment horizontal="center" vertical="top"/>
      <protection locked="0"/>
    </xf>
    <xf numFmtId="4" fontId="6" fillId="0" borderId="21" xfId="0" applyNumberFormat="1" applyFont="1" applyBorder="1" applyAlignment="1">
      <alignment vertical="top"/>
    </xf>
    <xf numFmtId="0" fontId="11" fillId="32" borderId="23" xfId="0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vertical="top"/>
    </xf>
    <xf numFmtId="49" fontId="11" fillId="32" borderId="24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" fontId="11" fillId="32" borderId="26" xfId="0" applyNumberFormat="1" applyFont="1" applyFill="1" applyBorder="1" applyAlignment="1">
      <alignment vertical="top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11" fillId="33" borderId="13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6" xfId="0" applyFont="1" applyBorder="1" applyAlignment="1">
      <alignment horizontal="left" vertical="top" wrapText="1"/>
    </xf>
    <xf numFmtId="49" fontId="2" fillId="32" borderId="21" xfId="0" applyNumberFormat="1" applyFont="1" applyFill="1" applyBorder="1" applyAlignment="1" applyProtection="1">
      <alignment horizontal="center" vertical="top"/>
      <protection locked="0"/>
    </xf>
    <xf numFmtId="49" fontId="2" fillId="32" borderId="22" xfId="0" applyNumberFormat="1" applyFont="1" applyFill="1" applyBorder="1" applyAlignment="1" applyProtection="1">
      <alignment horizontal="center" vertical="top"/>
      <protection locked="0"/>
    </xf>
    <xf numFmtId="4" fontId="3" fillId="32" borderId="21" xfId="0" applyNumberFormat="1" applyFont="1" applyFill="1" applyBorder="1" applyAlignment="1">
      <alignment vertical="top"/>
    </xf>
    <xf numFmtId="0" fontId="6" fillId="34" borderId="16" xfId="0" applyFont="1" applyFill="1" applyBorder="1" applyAlignment="1">
      <alignment/>
    </xf>
    <xf numFmtId="49" fontId="6" fillId="34" borderId="28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0" fontId="13" fillId="0" borderId="16" xfId="0" applyFont="1" applyBorder="1" applyAlignment="1">
      <alignment wrapText="1"/>
    </xf>
    <xf numFmtId="4" fontId="13" fillId="34" borderId="10" xfId="0" applyNumberFormat="1" applyFont="1" applyFill="1" applyBorder="1" applyAlignment="1">
      <alignment vertical="top"/>
    </xf>
    <xf numFmtId="49" fontId="2" fillId="34" borderId="28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49" fontId="13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0" fontId="6" fillId="0" borderId="29" xfId="0" applyFont="1" applyBorder="1" applyAlignment="1">
      <alignment/>
    </xf>
    <xf numFmtId="49" fontId="6" fillId="34" borderId="11" xfId="0" applyNumberFormat="1" applyFont="1" applyFill="1" applyBorder="1" applyAlignment="1" applyProtection="1">
      <alignment horizontal="center" vertical="top"/>
      <protection locked="0"/>
    </xf>
    <xf numFmtId="49" fontId="6" fillId="34" borderId="27" xfId="0" applyNumberFormat="1" applyFont="1" applyFill="1" applyBorder="1" applyAlignment="1" applyProtection="1">
      <alignment horizontal="center" vertical="top"/>
      <protection locked="0"/>
    </xf>
    <xf numFmtId="180" fontId="6" fillId="34" borderId="10" xfId="0" applyNumberFormat="1" applyFont="1" applyFill="1" applyBorder="1" applyAlignment="1">
      <alignment vertical="top"/>
    </xf>
    <xf numFmtId="0" fontId="9" fillId="34" borderId="16" xfId="0" applyFont="1" applyFill="1" applyBorder="1" applyAlignment="1">
      <alignment wrapText="1"/>
    </xf>
    <xf numFmtId="49" fontId="9" fillId="34" borderId="28" xfId="0" applyNumberFormat="1" applyFont="1" applyFill="1" applyBorder="1" applyAlignment="1" applyProtection="1">
      <alignment horizontal="center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 locked="0"/>
    </xf>
    <xf numFmtId="0" fontId="13" fillId="34" borderId="18" xfId="0" applyFont="1" applyFill="1" applyBorder="1" applyAlignment="1">
      <alignment wrapText="1"/>
    </xf>
    <xf numFmtId="49" fontId="13" fillId="34" borderId="28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4" fontId="9" fillId="34" borderId="10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left" vertical="top" wrapText="1"/>
    </xf>
    <xf numFmtId="49" fontId="9" fillId="0" borderId="29" xfId="0" applyNumberFormat="1" applyFont="1" applyFill="1" applyBorder="1" applyAlignment="1" applyProtection="1">
      <alignment horizontal="center" vertical="top"/>
      <protection/>
    </xf>
    <xf numFmtId="49" fontId="7" fillId="0" borderId="3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horizontal="left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29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3" fillId="0" borderId="29" xfId="0" applyNumberFormat="1" applyFont="1" applyFill="1" applyBorder="1" applyAlignment="1" applyProtection="1">
      <alignment horizontal="center" vertical="top"/>
      <protection locked="0"/>
    </xf>
    <xf numFmtId="49" fontId="11" fillId="0" borderId="29" xfId="0" applyNumberFormat="1" applyFont="1" applyFill="1" applyBorder="1" applyAlignment="1" applyProtection="1">
      <alignment horizontal="center" vertical="top"/>
      <protection locked="0"/>
    </xf>
    <xf numFmtId="4" fontId="13" fillId="0" borderId="10" xfId="0" applyNumberFormat="1" applyFont="1" applyFill="1" applyBorder="1" applyAlignment="1">
      <alignment vertical="top"/>
    </xf>
    <xf numFmtId="49" fontId="2" fillId="0" borderId="29" xfId="0" applyNumberFormat="1" applyFont="1" applyFill="1" applyBorder="1" applyAlignment="1" applyProtection="1">
      <alignment horizontal="center" vertical="top"/>
      <protection locked="0"/>
    </xf>
    <xf numFmtId="0" fontId="8" fillId="0" borderId="16" xfId="0" applyFont="1" applyBorder="1" applyAlignment="1">
      <alignment horizontal="left" vertical="top" wrapText="1"/>
    </xf>
    <xf numFmtId="49" fontId="6" fillId="0" borderId="29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49" fontId="3" fillId="32" borderId="21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wrapText="1"/>
    </xf>
    <xf numFmtId="49" fontId="11" fillId="32" borderId="13" xfId="0" applyNumberFormat="1" applyFont="1" applyFill="1" applyBorder="1" applyAlignment="1" applyProtection="1">
      <alignment horizontal="center" vertical="top"/>
      <protection/>
    </xf>
    <xf numFmtId="49" fontId="11" fillId="32" borderId="2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" fontId="2" fillId="0" borderId="21" xfId="0" applyNumberFormat="1" applyFont="1" applyBorder="1" applyAlignment="1">
      <alignment vertical="top"/>
    </xf>
    <xf numFmtId="4" fontId="13" fillId="0" borderId="21" xfId="0" applyNumberFormat="1" applyFont="1" applyBorder="1" applyAlignment="1">
      <alignment vertical="top"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13" fillId="0" borderId="22" xfId="0" applyNumberFormat="1" applyFont="1" applyBorder="1" applyAlignment="1" applyProtection="1">
      <alignment horizontal="center" vertical="top"/>
      <protection locked="0"/>
    </xf>
    <xf numFmtId="49" fontId="13" fillId="0" borderId="21" xfId="0" applyNumberFormat="1" applyFont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5" fillId="32" borderId="23" xfId="0" applyFont="1" applyFill="1" applyBorder="1" applyAlignment="1">
      <alignment horizontal="left" vertical="top" wrapText="1"/>
    </xf>
    <xf numFmtId="49" fontId="35" fillId="32" borderId="23" xfId="0" applyNumberFormat="1" applyFont="1" applyFill="1" applyBorder="1" applyAlignment="1">
      <alignment horizontal="center" vertical="top"/>
    </xf>
    <xf numFmtId="49" fontId="35" fillId="32" borderId="24" xfId="0" applyNumberFormat="1" applyFont="1" applyFill="1" applyBorder="1" applyAlignment="1">
      <alignment horizontal="center" vertical="top"/>
    </xf>
    <xf numFmtId="49" fontId="35" fillId="32" borderId="25" xfId="0" applyNumberFormat="1" applyFont="1" applyFill="1" applyBorder="1" applyAlignment="1">
      <alignment horizontal="center" vertical="top"/>
    </xf>
    <xf numFmtId="4" fontId="35" fillId="32" borderId="26" xfId="0" applyNumberFormat="1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 locked="0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35" fillId="32" borderId="12" xfId="0" applyFont="1" applyFill="1" applyBorder="1" applyAlignment="1">
      <alignment horizontal="left" vertical="top" wrapText="1"/>
    </xf>
    <xf numFmtId="49" fontId="35" fillId="32" borderId="11" xfId="0" applyNumberFormat="1" applyFont="1" applyFill="1" applyBorder="1" applyAlignment="1" applyProtection="1">
      <alignment horizontal="center" vertical="top"/>
      <protection/>
    </xf>
    <xf numFmtId="49" fontId="1" fillId="32" borderId="10" xfId="0" applyNumberFormat="1" applyFont="1" applyFill="1" applyBorder="1" applyAlignment="1" applyProtection="1">
      <alignment horizontal="center" vertical="top"/>
      <protection locked="0"/>
    </xf>
    <xf numFmtId="49" fontId="1" fillId="32" borderId="17" xfId="0" applyNumberFormat="1" applyFont="1" applyFill="1" applyBorder="1" applyAlignment="1" applyProtection="1">
      <alignment horizontal="center" vertical="top"/>
      <protection locked="0"/>
    </xf>
    <xf numFmtId="4" fontId="35" fillId="32" borderId="10" xfId="0" applyNumberFormat="1" applyFont="1" applyFill="1" applyBorder="1" applyAlignment="1">
      <alignment vertical="top"/>
    </xf>
    <xf numFmtId="0" fontId="2" fillId="0" borderId="16" xfId="0" applyFont="1" applyBorder="1" applyAlignment="1">
      <alignment wrapText="1"/>
    </xf>
    <xf numFmtId="0" fontId="35" fillId="33" borderId="10" xfId="0" applyFont="1" applyFill="1" applyBorder="1" applyAlignment="1">
      <alignment wrapText="1"/>
    </xf>
    <xf numFmtId="49" fontId="35" fillId="33" borderId="13" xfId="0" applyNumberFormat="1" applyFont="1" applyFill="1" applyBorder="1" applyAlignment="1" applyProtection="1">
      <alignment horizontal="center" vertical="top"/>
      <protection/>
    </xf>
    <xf numFmtId="49" fontId="35" fillId="33" borderId="10" xfId="0" applyNumberFormat="1" applyFont="1" applyFill="1" applyBorder="1" applyAlignment="1" applyProtection="1">
      <alignment horizontal="center" vertical="top"/>
      <protection locked="0"/>
    </xf>
    <xf numFmtId="49" fontId="35" fillId="33" borderId="27" xfId="0" applyNumberFormat="1" applyFont="1" applyFill="1" applyBorder="1" applyAlignment="1" applyProtection="1">
      <alignment horizontal="center" vertical="top"/>
      <protection locked="0"/>
    </xf>
    <xf numFmtId="4" fontId="35" fillId="33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49" fontId="35" fillId="32" borderId="11" xfId="0" applyNumberFormat="1" applyFont="1" applyFill="1" applyBorder="1" applyAlignment="1" applyProtection="1">
      <alignment horizontal="center" vertical="top"/>
      <protection locked="0"/>
    </xf>
    <xf numFmtId="4" fontId="1" fillId="32" borderId="21" xfId="0" applyNumberFormat="1" applyFont="1" applyFill="1" applyBorder="1" applyAlignment="1">
      <alignment vertical="top"/>
    </xf>
    <xf numFmtId="0" fontId="2" fillId="34" borderId="16" xfId="0" applyFont="1" applyFill="1" applyBorder="1" applyAlignment="1">
      <alignment/>
    </xf>
    <xf numFmtId="0" fontId="2" fillId="34" borderId="16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35" fillId="32" borderId="10" xfId="0" applyNumberFormat="1" applyFont="1" applyFill="1" applyBorder="1" applyAlignment="1" applyProtection="1">
      <alignment horizontal="center" vertical="top"/>
      <protection locked="0"/>
    </xf>
    <xf numFmtId="49" fontId="35" fillId="32" borderId="17" xfId="0" applyNumberFormat="1" applyFont="1" applyFill="1" applyBorder="1" applyAlignment="1" applyProtection="1">
      <alignment horizontal="center" vertical="top"/>
      <protection locked="0"/>
    </xf>
    <xf numFmtId="0" fontId="2" fillId="0" borderId="29" xfId="0" applyFont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 vertical="top"/>
      <protection locked="0"/>
    </xf>
    <xf numFmtId="49" fontId="2" fillId="34" borderId="27" xfId="0" applyNumberFormat="1" applyFont="1" applyFill="1" applyBorder="1" applyAlignment="1" applyProtection="1">
      <alignment horizontal="center" vertical="top"/>
      <protection locked="0"/>
    </xf>
    <xf numFmtId="180" fontId="2" fillId="34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36" fillId="0" borderId="16" xfId="0" applyFont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35" fillId="0" borderId="29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vertical="top"/>
    </xf>
    <xf numFmtId="0" fontId="36" fillId="0" borderId="12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3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 applyProtection="1">
      <alignment horizontal="right" vertical="top" wrapText="1"/>
      <protection/>
    </xf>
    <xf numFmtId="49" fontId="1" fillId="32" borderId="10" xfId="0" applyNumberFormat="1" applyFont="1" applyFill="1" applyBorder="1" applyAlignment="1">
      <alignment horizontal="left" vertical="top"/>
    </xf>
    <xf numFmtId="49" fontId="1" fillId="32" borderId="10" xfId="0" applyNumberFormat="1" applyFont="1" applyFill="1" applyBorder="1" applyAlignment="1">
      <alignment horizontal="center" vertical="top"/>
    </xf>
    <xf numFmtId="49" fontId="1" fillId="32" borderId="17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zoomScaleSheetLayoutView="50" zoomScalePageLayoutView="0" workbookViewId="0" topLeftCell="A1">
      <selection activeCell="A3" sqref="A3:G3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6" width="15.125" style="0" customWidth="1"/>
  </cols>
  <sheetData>
    <row r="2" spans="4:6" ht="108.75" customHeight="1">
      <c r="D2" s="157" t="s">
        <v>129</v>
      </c>
      <c r="E2" s="157"/>
      <c r="F2" s="157"/>
    </row>
    <row r="3" spans="1:7" ht="39" customHeight="1">
      <c r="A3" s="156" t="s">
        <v>127</v>
      </c>
      <c r="B3" s="156"/>
      <c r="C3" s="156"/>
      <c r="D3" s="156"/>
      <c r="E3" s="156"/>
      <c r="F3" s="156"/>
      <c r="G3" s="156"/>
    </row>
    <row r="4" spans="1:6" ht="43.5" customHeight="1" thickBot="1">
      <c r="A4" s="155" t="s">
        <v>128</v>
      </c>
      <c r="B4" s="1"/>
      <c r="C4" s="1"/>
      <c r="D4" s="4"/>
      <c r="E4" s="4"/>
      <c r="F4" t="s">
        <v>27</v>
      </c>
    </row>
    <row r="5" spans="1:6" ht="48.75" customHeight="1" thickBot="1">
      <c r="A5" s="115" t="s">
        <v>0</v>
      </c>
      <c r="B5" s="116" t="s">
        <v>1</v>
      </c>
      <c r="C5" s="117" t="s">
        <v>6</v>
      </c>
      <c r="D5" s="118" t="s">
        <v>11</v>
      </c>
      <c r="E5" s="120" t="s">
        <v>12</v>
      </c>
      <c r="F5" s="121" t="s">
        <v>87</v>
      </c>
    </row>
    <row r="6" spans="1:6" ht="16.5" thickBot="1">
      <c r="A6" s="60" t="s">
        <v>9</v>
      </c>
      <c r="B6" s="61" t="s">
        <v>2</v>
      </c>
      <c r="C6" s="62"/>
      <c r="D6" s="62"/>
      <c r="E6" s="63"/>
      <c r="F6" s="64">
        <f>F7+F12+F26</f>
        <v>1217488.13</v>
      </c>
    </row>
    <row r="7" spans="1:6" ht="27.75" customHeight="1">
      <c r="A7" s="55" t="s">
        <v>17</v>
      </c>
      <c r="B7" s="56" t="s">
        <v>2</v>
      </c>
      <c r="C7" s="57" t="s">
        <v>5</v>
      </c>
      <c r="D7" s="57"/>
      <c r="E7" s="58"/>
      <c r="F7" s="59">
        <f>F8+F10</f>
        <v>311226.37</v>
      </c>
    </row>
    <row r="8" spans="1:6" ht="15.75" customHeight="1">
      <c r="A8" s="47" t="s">
        <v>25</v>
      </c>
      <c r="B8" s="95" t="s">
        <v>2</v>
      </c>
      <c r="C8" s="20" t="s">
        <v>5</v>
      </c>
      <c r="D8" s="20" t="s">
        <v>41</v>
      </c>
      <c r="E8" s="20"/>
      <c r="F8" s="32">
        <f>F9</f>
        <v>291226.37</v>
      </c>
    </row>
    <row r="9" spans="1:6" ht="28.5" customHeight="1">
      <c r="A9" s="96" t="s">
        <v>42</v>
      </c>
      <c r="B9" s="97" t="s">
        <v>2</v>
      </c>
      <c r="C9" s="8" t="s">
        <v>5</v>
      </c>
      <c r="D9" s="8" t="s">
        <v>41</v>
      </c>
      <c r="E9" s="8" t="s">
        <v>43</v>
      </c>
      <c r="F9" s="33">
        <f>311226.37-20000</f>
        <v>291226.37</v>
      </c>
    </row>
    <row r="10" spans="1:6" ht="54.75" customHeight="1">
      <c r="A10" s="47" t="s">
        <v>99</v>
      </c>
      <c r="B10" s="127" t="s">
        <v>2</v>
      </c>
      <c r="C10" s="128" t="s">
        <v>5</v>
      </c>
      <c r="D10" s="20" t="s">
        <v>101</v>
      </c>
      <c r="E10" s="128"/>
      <c r="F10" s="32">
        <f>F11</f>
        <v>20000</v>
      </c>
    </row>
    <row r="11" spans="1:6" ht="28.5" customHeight="1">
      <c r="A11" s="96" t="s">
        <v>51</v>
      </c>
      <c r="B11" s="129" t="s">
        <v>2</v>
      </c>
      <c r="C11" s="44" t="s">
        <v>5</v>
      </c>
      <c r="D11" s="8" t="s">
        <v>101</v>
      </c>
      <c r="E11" s="130" t="s">
        <v>43</v>
      </c>
      <c r="F11" s="33">
        <v>20000</v>
      </c>
    </row>
    <row r="12" spans="1:6" ht="14.25" customHeight="1">
      <c r="A12" s="13" t="s">
        <v>16</v>
      </c>
      <c r="B12" s="10" t="s">
        <v>2</v>
      </c>
      <c r="C12" s="7" t="s">
        <v>8</v>
      </c>
      <c r="D12" s="7"/>
      <c r="E12" s="43"/>
      <c r="F12" s="35">
        <f>F13+F20+F22+F24</f>
        <v>477700.76</v>
      </c>
    </row>
    <row r="13" spans="1:6" ht="29.25" customHeight="1">
      <c r="A13" s="82" t="s">
        <v>44</v>
      </c>
      <c r="B13" s="19" t="s">
        <v>2</v>
      </c>
      <c r="C13" s="20" t="s">
        <v>8</v>
      </c>
      <c r="D13" s="20" t="s">
        <v>45</v>
      </c>
      <c r="E13" s="80"/>
      <c r="F13" s="32">
        <f>SUM(F14:F19)</f>
        <v>474700.76</v>
      </c>
    </row>
    <row r="14" spans="1:6" ht="28.5" customHeight="1">
      <c r="A14" s="96" t="s">
        <v>42</v>
      </c>
      <c r="B14" s="97" t="s">
        <v>2</v>
      </c>
      <c r="C14" s="8" t="s">
        <v>8</v>
      </c>
      <c r="D14" s="8" t="s">
        <v>45</v>
      </c>
      <c r="E14" s="8" t="s">
        <v>43</v>
      </c>
      <c r="F14" s="33">
        <v>271842.96</v>
      </c>
    </row>
    <row r="15" spans="1:6" ht="28.5" customHeight="1">
      <c r="A15" s="96" t="s">
        <v>46</v>
      </c>
      <c r="B15" s="97" t="s">
        <v>2</v>
      </c>
      <c r="C15" s="8" t="s">
        <v>8</v>
      </c>
      <c r="D15" s="8" t="s">
        <v>45</v>
      </c>
      <c r="E15" s="98" t="s">
        <v>47</v>
      </c>
      <c r="F15" s="33">
        <v>13448.07</v>
      </c>
    </row>
    <row r="16" spans="1:6" ht="12.75" customHeight="1">
      <c r="A16" s="96" t="s">
        <v>48</v>
      </c>
      <c r="B16" s="21" t="s">
        <v>49</v>
      </c>
      <c r="C16" s="44" t="s">
        <v>8</v>
      </c>
      <c r="D16" s="8" t="s">
        <v>45</v>
      </c>
      <c r="E16" s="98" t="s">
        <v>50</v>
      </c>
      <c r="F16" s="33">
        <v>13000</v>
      </c>
    </row>
    <row r="17" spans="1:6" ht="21.75" customHeight="1">
      <c r="A17" s="96" t="s">
        <v>51</v>
      </c>
      <c r="B17" s="21" t="s">
        <v>2</v>
      </c>
      <c r="C17" s="44" t="s">
        <v>8</v>
      </c>
      <c r="D17" s="8" t="s">
        <v>45</v>
      </c>
      <c r="E17" s="98" t="s">
        <v>52</v>
      </c>
      <c r="F17" s="33">
        <v>164309.73</v>
      </c>
    </row>
    <row r="18" spans="1:6" ht="14.25" customHeight="1">
      <c r="A18" s="96" t="s">
        <v>53</v>
      </c>
      <c r="B18" s="21" t="s">
        <v>2</v>
      </c>
      <c r="C18" s="44" t="s">
        <v>8</v>
      </c>
      <c r="D18" s="8" t="s">
        <v>45</v>
      </c>
      <c r="E18" s="98" t="s">
        <v>54</v>
      </c>
      <c r="F18" s="33"/>
    </row>
    <row r="19" spans="1:6" ht="21" customHeight="1">
      <c r="A19" s="96" t="s">
        <v>77</v>
      </c>
      <c r="B19" s="21" t="s">
        <v>2</v>
      </c>
      <c r="C19" s="44" t="s">
        <v>8</v>
      </c>
      <c r="D19" s="8" t="s">
        <v>45</v>
      </c>
      <c r="E19" s="98" t="s">
        <v>78</v>
      </c>
      <c r="F19" s="33">
        <v>12100</v>
      </c>
    </row>
    <row r="20" spans="1:6" ht="39.75" customHeight="1">
      <c r="A20" s="22" t="s">
        <v>80</v>
      </c>
      <c r="B20" s="23" t="s">
        <v>2</v>
      </c>
      <c r="C20" s="20" t="s">
        <v>8</v>
      </c>
      <c r="D20" s="113" t="s">
        <v>72</v>
      </c>
      <c r="E20" s="80"/>
      <c r="F20" s="32">
        <f>F21</f>
        <v>500</v>
      </c>
    </row>
    <row r="21" spans="1:6" ht="20.25" customHeight="1">
      <c r="A21" s="38" t="s">
        <v>26</v>
      </c>
      <c r="B21" s="11" t="s">
        <v>2</v>
      </c>
      <c r="C21" s="8" t="s">
        <v>8</v>
      </c>
      <c r="D21" s="8" t="s">
        <v>72</v>
      </c>
      <c r="E21" s="8" t="s">
        <v>55</v>
      </c>
      <c r="F21" s="33">
        <v>500</v>
      </c>
    </row>
    <row r="22" spans="1:6" ht="30" customHeight="1">
      <c r="A22" s="24" t="s">
        <v>28</v>
      </c>
      <c r="B22" s="19" t="s">
        <v>2</v>
      </c>
      <c r="C22" s="20" t="s">
        <v>8</v>
      </c>
      <c r="D22" s="20" t="s">
        <v>73</v>
      </c>
      <c r="E22" s="20"/>
      <c r="F22" s="32">
        <f>F23</f>
        <v>500</v>
      </c>
    </row>
    <row r="23" spans="1:6" ht="15.75" customHeight="1">
      <c r="A23" s="38" t="s">
        <v>26</v>
      </c>
      <c r="B23" s="11" t="s">
        <v>2</v>
      </c>
      <c r="C23" s="8" t="s">
        <v>8</v>
      </c>
      <c r="D23" s="8" t="s">
        <v>73</v>
      </c>
      <c r="E23" s="8" t="s">
        <v>55</v>
      </c>
      <c r="F23" s="33">
        <v>500</v>
      </c>
    </row>
    <row r="24" spans="1:6" ht="42.75" customHeight="1">
      <c r="A24" s="65" t="s">
        <v>34</v>
      </c>
      <c r="B24" s="66" t="s">
        <v>2</v>
      </c>
      <c r="C24" s="67" t="s">
        <v>8</v>
      </c>
      <c r="D24" s="67" t="s">
        <v>56</v>
      </c>
      <c r="E24" s="67"/>
      <c r="F24" s="68">
        <f>F25</f>
        <v>2000</v>
      </c>
    </row>
    <row r="25" spans="1:6" ht="16.5" customHeight="1">
      <c r="A25" s="96" t="s">
        <v>51</v>
      </c>
      <c r="B25" s="21" t="s">
        <v>2</v>
      </c>
      <c r="C25" s="8" t="s">
        <v>8</v>
      </c>
      <c r="D25" s="8" t="s">
        <v>56</v>
      </c>
      <c r="E25" s="44" t="s">
        <v>52</v>
      </c>
      <c r="F25" s="33">
        <v>2000</v>
      </c>
    </row>
    <row r="26" spans="1:6" ht="16.5" customHeight="1">
      <c r="A26" s="41" t="s">
        <v>31</v>
      </c>
      <c r="B26" s="42" t="s">
        <v>2</v>
      </c>
      <c r="C26" s="7" t="s">
        <v>32</v>
      </c>
      <c r="D26" s="7"/>
      <c r="E26" s="43"/>
      <c r="F26" s="35">
        <f>F27+F29</f>
        <v>428561</v>
      </c>
    </row>
    <row r="27" spans="1:6" ht="16.5" customHeight="1">
      <c r="A27" s="141" t="s">
        <v>107</v>
      </c>
      <c r="B27" s="23" t="s">
        <v>2</v>
      </c>
      <c r="C27" s="20" t="s">
        <v>32</v>
      </c>
      <c r="D27" s="20" t="s">
        <v>108</v>
      </c>
      <c r="E27" s="45"/>
      <c r="F27" s="32">
        <f>F28</f>
        <v>413031</v>
      </c>
    </row>
    <row r="28" spans="1:6" ht="16.5" customHeight="1">
      <c r="A28" s="96" t="s">
        <v>51</v>
      </c>
      <c r="B28" s="21" t="s">
        <v>2</v>
      </c>
      <c r="C28" s="8" t="s">
        <v>32</v>
      </c>
      <c r="D28" s="8" t="s">
        <v>108</v>
      </c>
      <c r="E28" s="44" t="s">
        <v>52</v>
      </c>
      <c r="F28" s="33">
        <v>413031</v>
      </c>
    </row>
    <row r="29" spans="1:6" ht="16.5" customHeight="1">
      <c r="A29" s="114" t="s">
        <v>74</v>
      </c>
      <c r="B29" s="23" t="s">
        <v>2</v>
      </c>
      <c r="C29" s="20" t="s">
        <v>32</v>
      </c>
      <c r="D29" s="113" t="s">
        <v>75</v>
      </c>
      <c r="E29" s="45"/>
      <c r="F29" s="32">
        <f>F30+F31</f>
        <v>15530</v>
      </c>
    </row>
    <row r="30" spans="1:6" ht="16.5" customHeight="1">
      <c r="A30" s="96" t="s">
        <v>51</v>
      </c>
      <c r="B30" s="21" t="s">
        <v>2</v>
      </c>
      <c r="C30" s="8" t="s">
        <v>32</v>
      </c>
      <c r="D30" s="8" t="s">
        <v>75</v>
      </c>
      <c r="E30" s="44" t="s">
        <v>52</v>
      </c>
      <c r="F30" s="33">
        <v>15530</v>
      </c>
    </row>
    <row r="31" spans="1:6" ht="16.5" customHeight="1">
      <c r="A31" s="96" t="s">
        <v>84</v>
      </c>
      <c r="B31" s="21" t="s">
        <v>2</v>
      </c>
      <c r="C31" s="8" t="s">
        <v>32</v>
      </c>
      <c r="D31" s="8" t="s">
        <v>75</v>
      </c>
      <c r="E31" s="44" t="s">
        <v>85</v>
      </c>
      <c r="F31" s="33"/>
    </row>
    <row r="32" spans="1:6" ht="16.5" customHeight="1">
      <c r="A32" s="15" t="s">
        <v>18</v>
      </c>
      <c r="B32" s="16" t="s">
        <v>5</v>
      </c>
      <c r="C32" s="50"/>
      <c r="D32" s="50"/>
      <c r="E32" s="51"/>
      <c r="F32" s="36">
        <f>F33</f>
        <v>70000</v>
      </c>
    </row>
    <row r="33" spans="1:6" ht="16.5" customHeight="1">
      <c r="A33" s="13" t="s">
        <v>19</v>
      </c>
      <c r="B33" s="10" t="s">
        <v>5</v>
      </c>
      <c r="C33" s="7" t="s">
        <v>7</v>
      </c>
      <c r="D33" s="7"/>
      <c r="E33" s="43"/>
      <c r="F33" s="35">
        <f>F34</f>
        <v>70000</v>
      </c>
    </row>
    <row r="34" spans="1:6" ht="25.5">
      <c r="A34" s="90" t="s">
        <v>20</v>
      </c>
      <c r="B34" s="95" t="s">
        <v>5</v>
      </c>
      <c r="C34" s="20" t="s">
        <v>7</v>
      </c>
      <c r="D34" s="20" t="s">
        <v>57</v>
      </c>
      <c r="E34" s="20"/>
      <c r="F34" s="32">
        <f>F35+F36</f>
        <v>70000</v>
      </c>
    </row>
    <row r="35" spans="1:6" ht="25.5">
      <c r="A35" s="96" t="s">
        <v>42</v>
      </c>
      <c r="B35" s="97" t="s">
        <v>5</v>
      </c>
      <c r="C35" s="8" t="s">
        <v>7</v>
      </c>
      <c r="D35" s="8" t="s">
        <v>57</v>
      </c>
      <c r="E35" s="8" t="s">
        <v>43</v>
      </c>
      <c r="F35" s="33">
        <v>67000</v>
      </c>
    </row>
    <row r="36" spans="1:6" ht="14.25" customHeight="1">
      <c r="A36" s="96" t="s">
        <v>51</v>
      </c>
      <c r="B36" s="97" t="s">
        <v>5</v>
      </c>
      <c r="C36" s="8" t="s">
        <v>7</v>
      </c>
      <c r="D36" s="8" t="s">
        <v>57</v>
      </c>
      <c r="E36" s="8" t="s">
        <v>52</v>
      </c>
      <c r="F36" s="33">
        <v>3000</v>
      </c>
    </row>
    <row r="37" spans="1:6" ht="15.75">
      <c r="A37" s="73" t="s">
        <v>35</v>
      </c>
      <c r="B37" s="74" t="s">
        <v>7</v>
      </c>
      <c r="C37" s="75"/>
      <c r="D37" s="75"/>
      <c r="E37" s="76"/>
      <c r="F37" s="77">
        <f>F38+F41+F44</f>
        <v>44015.17</v>
      </c>
    </row>
    <row r="38" spans="1:6" ht="12.75">
      <c r="A38" s="78" t="s">
        <v>36</v>
      </c>
      <c r="B38" s="42" t="s">
        <v>7</v>
      </c>
      <c r="C38" s="7" t="s">
        <v>33</v>
      </c>
      <c r="D38" s="7"/>
      <c r="E38" s="79"/>
      <c r="F38" s="35">
        <f>F39</f>
        <v>215.17</v>
      </c>
    </row>
    <row r="39" spans="1:6" ht="12.75">
      <c r="A39" s="22" t="s">
        <v>37</v>
      </c>
      <c r="B39" s="23" t="s">
        <v>7</v>
      </c>
      <c r="C39" s="20" t="s">
        <v>33</v>
      </c>
      <c r="D39" s="20" t="s">
        <v>58</v>
      </c>
      <c r="E39" s="80"/>
      <c r="F39" s="32">
        <f>F40</f>
        <v>215.17</v>
      </c>
    </row>
    <row r="40" spans="1:6" ht="12.75">
      <c r="A40" s="96" t="s">
        <v>51</v>
      </c>
      <c r="B40" s="21" t="s">
        <v>7</v>
      </c>
      <c r="C40" s="8" t="s">
        <v>33</v>
      </c>
      <c r="D40" s="8" t="s">
        <v>58</v>
      </c>
      <c r="E40" s="81" t="s">
        <v>52</v>
      </c>
      <c r="F40" s="33">
        <v>215.17</v>
      </c>
    </row>
    <row r="41" spans="1:6" ht="20.25" customHeight="1">
      <c r="A41" s="142" t="s">
        <v>111</v>
      </c>
      <c r="B41" s="42" t="s">
        <v>7</v>
      </c>
      <c r="C41" s="7" t="s">
        <v>113</v>
      </c>
      <c r="D41" s="7"/>
      <c r="E41" s="79"/>
      <c r="F41" s="35">
        <f>F42</f>
        <v>43800</v>
      </c>
    </row>
    <row r="42" spans="1:6" ht="12.75">
      <c r="A42" s="22" t="s">
        <v>112</v>
      </c>
      <c r="B42" s="23" t="s">
        <v>7</v>
      </c>
      <c r="C42" s="20" t="s">
        <v>113</v>
      </c>
      <c r="D42" s="20" t="s">
        <v>114</v>
      </c>
      <c r="E42" s="80"/>
      <c r="F42" s="32">
        <f>F43</f>
        <v>43800</v>
      </c>
    </row>
    <row r="43" spans="1:6" ht="12.75">
      <c r="A43" s="96" t="s">
        <v>51</v>
      </c>
      <c r="B43" s="21" t="s">
        <v>7</v>
      </c>
      <c r="C43" s="8" t="s">
        <v>113</v>
      </c>
      <c r="D43" s="8" t="s">
        <v>114</v>
      </c>
      <c r="E43" s="81" t="s">
        <v>52</v>
      </c>
      <c r="F43" s="33">
        <v>43800</v>
      </c>
    </row>
    <row r="44" spans="1:6" ht="25.5">
      <c r="A44" s="22" t="s">
        <v>121</v>
      </c>
      <c r="B44" s="23" t="s">
        <v>7</v>
      </c>
      <c r="C44" s="20" t="s">
        <v>113</v>
      </c>
      <c r="D44" s="20" t="s">
        <v>120</v>
      </c>
      <c r="E44" s="148"/>
      <c r="F44" s="150">
        <f>F45</f>
        <v>0</v>
      </c>
    </row>
    <row r="45" spans="1:6" ht="12.75">
      <c r="A45" s="96" t="s">
        <v>51</v>
      </c>
      <c r="B45" s="21" t="s">
        <v>7</v>
      </c>
      <c r="C45" s="8" t="s">
        <v>113</v>
      </c>
      <c r="D45" s="8" t="s">
        <v>120</v>
      </c>
      <c r="E45" s="81" t="s">
        <v>52</v>
      </c>
      <c r="F45" s="149">
        <v>0</v>
      </c>
    </row>
    <row r="46" spans="1:6" ht="15.75">
      <c r="A46" s="15" t="s">
        <v>38</v>
      </c>
      <c r="B46" s="18" t="s">
        <v>8</v>
      </c>
      <c r="C46" s="83"/>
      <c r="D46" s="83"/>
      <c r="E46" s="84"/>
      <c r="F46" s="85">
        <f>F47+F54</f>
        <v>1156704.52</v>
      </c>
    </row>
    <row r="47" spans="1:6" ht="12.75">
      <c r="A47" s="86" t="s">
        <v>39</v>
      </c>
      <c r="B47" s="87" t="s">
        <v>8</v>
      </c>
      <c r="C47" s="88" t="s">
        <v>40</v>
      </c>
      <c r="D47" s="88"/>
      <c r="E47" s="88"/>
      <c r="F47" s="89">
        <f>F48</f>
        <v>1156704.52</v>
      </c>
    </row>
    <row r="48" spans="1:6" ht="12.75">
      <c r="A48" s="103" t="s">
        <v>59</v>
      </c>
      <c r="B48" s="104" t="s">
        <v>8</v>
      </c>
      <c r="C48" s="105" t="s">
        <v>40</v>
      </c>
      <c r="D48" s="105" t="s">
        <v>60</v>
      </c>
      <c r="E48" s="105"/>
      <c r="F48" s="109">
        <f>F49+F51</f>
        <v>1156704.52</v>
      </c>
    </row>
    <row r="49" spans="1:6" ht="25.5">
      <c r="A49" s="106" t="s">
        <v>61</v>
      </c>
      <c r="B49" s="107" t="s">
        <v>8</v>
      </c>
      <c r="C49" s="108" t="s">
        <v>40</v>
      </c>
      <c r="D49" s="108" t="s">
        <v>62</v>
      </c>
      <c r="E49" s="108"/>
      <c r="F49" s="91">
        <f>F50</f>
        <v>333792.18000000005</v>
      </c>
    </row>
    <row r="50" spans="1:6" ht="12.75">
      <c r="A50" s="96" t="s">
        <v>51</v>
      </c>
      <c r="B50" s="92" t="s">
        <v>8</v>
      </c>
      <c r="C50" s="93" t="s">
        <v>40</v>
      </c>
      <c r="D50" s="93" t="s">
        <v>62</v>
      </c>
      <c r="E50" s="93" t="s">
        <v>52</v>
      </c>
      <c r="F50" s="94">
        <f>155680.73+178111.45</f>
        <v>333792.18000000005</v>
      </c>
    </row>
    <row r="51" spans="1:6" ht="12.75">
      <c r="A51" s="106" t="s">
        <v>63</v>
      </c>
      <c r="B51" s="107" t="s">
        <v>8</v>
      </c>
      <c r="C51" s="108" t="s">
        <v>40</v>
      </c>
      <c r="D51" s="108" t="s">
        <v>64</v>
      </c>
      <c r="E51" s="108"/>
      <c r="F51" s="91">
        <f>F52+F53</f>
        <v>822912.34</v>
      </c>
    </row>
    <row r="52" spans="1:6" ht="12.75">
      <c r="A52" s="96" t="s">
        <v>51</v>
      </c>
      <c r="B52" s="92" t="s">
        <v>8</v>
      </c>
      <c r="C52" s="93" t="s">
        <v>40</v>
      </c>
      <c r="D52" s="93" t="s">
        <v>64</v>
      </c>
      <c r="E52" s="93" t="s">
        <v>52</v>
      </c>
      <c r="F52" s="94">
        <f>600000</f>
        <v>600000</v>
      </c>
    </row>
    <row r="53" spans="1:6" ht="25.5">
      <c r="A53" s="96" t="s">
        <v>106</v>
      </c>
      <c r="B53" s="92" t="s">
        <v>8</v>
      </c>
      <c r="C53" s="93" t="s">
        <v>40</v>
      </c>
      <c r="D53" s="93" t="s">
        <v>64</v>
      </c>
      <c r="E53" s="93" t="s">
        <v>52</v>
      </c>
      <c r="F53" s="94">
        <v>222912.34</v>
      </c>
    </row>
    <row r="54" spans="1:6" ht="12.75">
      <c r="A54" s="131" t="s">
        <v>102</v>
      </c>
      <c r="B54" s="132" t="s">
        <v>8</v>
      </c>
      <c r="C54" s="133" t="s">
        <v>100</v>
      </c>
      <c r="D54" s="7"/>
      <c r="E54" s="133"/>
      <c r="F54" s="35">
        <f>F55</f>
        <v>0</v>
      </c>
    </row>
    <row r="55" spans="1:6" ht="51">
      <c r="A55" s="47" t="s">
        <v>99</v>
      </c>
      <c r="B55" s="127" t="s">
        <v>8</v>
      </c>
      <c r="C55" s="128" t="s">
        <v>100</v>
      </c>
      <c r="D55" s="20" t="s">
        <v>101</v>
      </c>
      <c r="E55" s="128"/>
      <c r="F55" s="32">
        <f>F56</f>
        <v>0</v>
      </c>
    </row>
    <row r="56" spans="1:6" ht="12.75">
      <c r="A56" s="96" t="s">
        <v>51</v>
      </c>
      <c r="B56" s="129" t="s">
        <v>8</v>
      </c>
      <c r="C56" s="44" t="s">
        <v>100</v>
      </c>
      <c r="D56" s="8" t="s">
        <v>101</v>
      </c>
      <c r="E56" s="130" t="s">
        <v>52</v>
      </c>
      <c r="F56" s="33">
        <v>0</v>
      </c>
    </row>
    <row r="57" spans="1:6" ht="15.75">
      <c r="A57" s="15" t="s">
        <v>15</v>
      </c>
      <c r="B57" s="18" t="s">
        <v>4</v>
      </c>
      <c r="C57" s="17"/>
      <c r="D57" s="17"/>
      <c r="E57" s="46"/>
      <c r="F57" s="36">
        <f>F58+F63+F66</f>
        <v>631289.21</v>
      </c>
    </row>
    <row r="58" spans="1:6" ht="12.75">
      <c r="A58" s="99" t="s">
        <v>76</v>
      </c>
      <c r="B58" s="100" t="s">
        <v>4</v>
      </c>
      <c r="C58" s="88" t="s">
        <v>2</v>
      </c>
      <c r="D58" s="88"/>
      <c r="E58" s="101"/>
      <c r="F58" s="102">
        <f>F59+F61</f>
        <v>234787.21</v>
      </c>
    </row>
    <row r="59" spans="1:6" ht="59.25" customHeight="1">
      <c r="A59" s="126" t="s">
        <v>97</v>
      </c>
      <c r="B59" s="19" t="s">
        <v>4</v>
      </c>
      <c r="C59" s="20" t="s">
        <v>2</v>
      </c>
      <c r="D59" s="20" t="s">
        <v>98</v>
      </c>
      <c r="E59" s="45"/>
      <c r="F59" s="32">
        <f>F60</f>
        <v>60000</v>
      </c>
    </row>
    <row r="60" spans="1:6" ht="21.75" customHeight="1">
      <c r="A60" s="96" t="s">
        <v>51</v>
      </c>
      <c r="B60" s="11" t="s">
        <v>4</v>
      </c>
      <c r="C60" s="8" t="s">
        <v>2</v>
      </c>
      <c r="D60" s="8" t="s">
        <v>98</v>
      </c>
      <c r="E60" s="44" t="s">
        <v>52</v>
      </c>
      <c r="F60" s="33">
        <v>60000</v>
      </c>
    </row>
    <row r="61" spans="1:6" ht="25.5">
      <c r="A61" s="126" t="s">
        <v>94</v>
      </c>
      <c r="B61" s="19" t="s">
        <v>4</v>
      </c>
      <c r="C61" s="20" t="s">
        <v>2</v>
      </c>
      <c r="D61" s="20" t="s">
        <v>95</v>
      </c>
      <c r="E61" s="45"/>
      <c r="F61" s="32">
        <f>F62</f>
        <v>174787.21</v>
      </c>
    </row>
    <row r="62" spans="1:6" ht="25.5">
      <c r="A62" s="96" t="s">
        <v>96</v>
      </c>
      <c r="B62" s="11" t="s">
        <v>4</v>
      </c>
      <c r="C62" s="8" t="s">
        <v>2</v>
      </c>
      <c r="D62" s="8" t="s">
        <v>95</v>
      </c>
      <c r="E62" s="44" t="s">
        <v>89</v>
      </c>
      <c r="F62" s="33">
        <v>174787.21</v>
      </c>
    </row>
    <row r="63" spans="1:6" ht="12.75">
      <c r="A63" s="99" t="s">
        <v>115</v>
      </c>
      <c r="B63" s="100" t="s">
        <v>4</v>
      </c>
      <c r="C63" s="88" t="s">
        <v>5</v>
      </c>
      <c r="D63" s="88"/>
      <c r="E63" s="101"/>
      <c r="F63" s="102">
        <f>F64</f>
        <v>376502</v>
      </c>
    </row>
    <row r="64" spans="1:6" ht="12.75">
      <c r="A64" s="24" t="s">
        <v>112</v>
      </c>
      <c r="B64" s="19" t="s">
        <v>4</v>
      </c>
      <c r="C64" s="20" t="s">
        <v>5</v>
      </c>
      <c r="D64" s="20" t="s">
        <v>116</v>
      </c>
      <c r="E64" s="45"/>
      <c r="F64" s="32">
        <f>F65</f>
        <v>376502</v>
      </c>
    </row>
    <row r="65" spans="1:6" ht="12.75">
      <c r="A65" s="96" t="s">
        <v>51</v>
      </c>
      <c r="B65" s="11" t="s">
        <v>4</v>
      </c>
      <c r="C65" s="8" t="s">
        <v>5</v>
      </c>
      <c r="D65" s="8" t="s">
        <v>116</v>
      </c>
      <c r="E65" s="44" t="s">
        <v>52</v>
      </c>
      <c r="F65" s="33">
        <v>376502</v>
      </c>
    </row>
    <row r="66" spans="1:6" ht="12.75">
      <c r="A66" s="138" t="s">
        <v>105</v>
      </c>
      <c r="B66" s="139" t="s">
        <v>4</v>
      </c>
      <c r="C66" s="140" t="s">
        <v>7</v>
      </c>
      <c r="D66" s="7"/>
      <c r="E66" s="140"/>
      <c r="F66" s="35">
        <f>F67</f>
        <v>20000</v>
      </c>
    </row>
    <row r="67" spans="1:6" ht="51">
      <c r="A67" s="47" t="s">
        <v>103</v>
      </c>
      <c r="B67" s="134" t="s">
        <v>4</v>
      </c>
      <c r="C67" s="127" t="s">
        <v>7</v>
      </c>
      <c r="D67" s="127" t="s">
        <v>104</v>
      </c>
      <c r="E67" s="135"/>
      <c r="F67" s="136">
        <f>F68</f>
        <v>20000</v>
      </c>
    </row>
    <row r="68" spans="1:6" ht="12.75">
      <c r="A68" s="96" t="s">
        <v>51</v>
      </c>
      <c r="B68" s="137" t="s">
        <v>4</v>
      </c>
      <c r="C68" s="129" t="s">
        <v>7</v>
      </c>
      <c r="D68" s="129" t="s">
        <v>104</v>
      </c>
      <c r="E68" s="98" t="s">
        <v>52</v>
      </c>
      <c r="F68" s="33">
        <v>20000</v>
      </c>
    </row>
    <row r="69" spans="1:6" ht="15.75">
      <c r="A69" s="15" t="s">
        <v>29</v>
      </c>
      <c r="B69" s="16" t="s">
        <v>3</v>
      </c>
      <c r="C69" s="17"/>
      <c r="D69" s="17"/>
      <c r="E69" s="46"/>
      <c r="F69" s="36">
        <f>F70</f>
        <v>2215784.97</v>
      </c>
    </row>
    <row r="70" spans="1:6" ht="12.75">
      <c r="A70" s="14" t="s">
        <v>14</v>
      </c>
      <c r="B70" s="12" t="s">
        <v>3</v>
      </c>
      <c r="C70" s="7" t="s">
        <v>2</v>
      </c>
      <c r="D70" s="7"/>
      <c r="E70" s="79"/>
      <c r="F70" s="35">
        <f>F71+F73+F75+F77+F79+F85+F83+F81</f>
        <v>2215784.97</v>
      </c>
    </row>
    <row r="71" spans="1:6" ht="12.75">
      <c r="A71" s="110" t="s">
        <v>30</v>
      </c>
      <c r="B71" s="111" t="s">
        <v>3</v>
      </c>
      <c r="C71" s="9" t="s">
        <v>2</v>
      </c>
      <c r="D71" s="9" t="s">
        <v>65</v>
      </c>
      <c r="E71" s="9"/>
      <c r="F71" s="34">
        <f>F72</f>
        <v>664500</v>
      </c>
    </row>
    <row r="72" spans="1:6" ht="35.25" customHeight="1">
      <c r="A72" s="96" t="s">
        <v>66</v>
      </c>
      <c r="B72" s="112" t="s">
        <v>3</v>
      </c>
      <c r="C72" s="8" t="s">
        <v>2</v>
      </c>
      <c r="D72" s="8" t="s">
        <v>65</v>
      </c>
      <c r="E72" s="8" t="s">
        <v>67</v>
      </c>
      <c r="F72" s="37">
        <v>664500</v>
      </c>
    </row>
    <row r="73" spans="1:6" ht="35.25" customHeight="1">
      <c r="A73" s="110" t="s">
        <v>117</v>
      </c>
      <c r="B73" s="111" t="s">
        <v>3</v>
      </c>
      <c r="C73" s="9" t="s">
        <v>2</v>
      </c>
      <c r="D73" s="9" t="s">
        <v>118</v>
      </c>
      <c r="E73" s="9"/>
      <c r="F73" s="34">
        <f>F74</f>
        <v>70451.83</v>
      </c>
    </row>
    <row r="74" spans="1:6" ht="21" customHeight="1">
      <c r="A74" s="96" t="s">
        <v>51</v>
      </c>
      <c r="B74" s="112" t="s">
        <v>3</v>
      </c>
      <c r="C74" s="8" t="s">
        <v>2</v>
      </c>
      <c r="D74" s="8" t="s">
        <v>118</v>
      </c>
      <c r="E74" s="8" t="s">
        <v>52</v>
      </c>
      <c r="F74" s="37">
        <v>70451.83</v>
      </c>
    </row>
    <row r="75" spans="1:6" ht="39.75" customHeight="1">
      <c r="A75" s="24" t="s">
        <v>82</v>
      </c>
      <c r="B75" s="19" t="s">
        <v>3</v>
      </c>
      <c r="C75" s="20" t="s">
        <v>2</v>
      </c>
      <c r="D75" s="20" t="s">
        <v>83</v>
      </c>
      <c r="E75" s="45"/>
      <c r="F75" s="32">
        <f>F76</f>
        <v>54560</v>
      </c>
    </row>
    <row r="76" spans="1:6" ht="12.75">
      <c r="A76" s="96" t="s">
        <v>51</v>
      </c>
      <c r="B76" s="11" t="s">
        <v>3</v>
      </c>
      <c r="C76" s="8" t="s">
        <v>2</v>
      </c>
      <c r="D76" s="8" t="s">
        <v>83</v>
      </c>
      <c r="E76" s="44" t="s">
        <v>52</v>
      </c>
      <c r="F76" s="33">
        <v>54560</v>
      </c>
    </row>
    <row r="77" spans="1:6" ht="38.25">
      <c r="A77" s="24" t="s">
        <v>90</v>
      </c>
      <c r="B77" s="19" t="s">
        <v>3</v>
      </c>
      <c r="C77" s="20" t="s">
        <v>2</v>
      </c>
      <c r="D77" s="20" t="s">
        <v>92</v>
      </c>
      <c r="E77" s="45"/>
      <c r="F77" s="32">
        <f>F78</f>
        <v>490300</v>
      </c>
    </row>
    <row r="78" spans="1:6" ht="12.75">
      <c r="A78" s="96" t="s">
        <v>51</v>
      </c>
      <c r="B78" s="11" t="s">
        <v>3</v>
      </c>
      <c r="C78" s="8" t="s">
        <v>2</v>
      </c>
      <c r="D78" s="8" t="s">
        <v>92</v>
      </c>
      <c r="E78" s="44" t="s">
        <v>52</v>
      </c>
      <c r="F78" s="33">
        <v>490300</v>
      </c>
    </row>
    <row r="79" spans="1:6" ht="25.5" customHeight="1">
      <c r="A79" s="24" t="s">
        <v>93</v>
      </c>
      <c r="B79" s="19" t="s">
        <v>3</v>
      </c>
      <c r="C79" s="20" t="s">
        <v>2</v>
      </c>
      <c r="D79" s="20" t="s">
        <v>91</v>
      </c>
      <c r="E79" s="45"/>
      <c r="F79" s="32">
        <f>F80</f>
        <v>800000</v>
      </c>
    </row>
    <row r="80" spans="1:6" ht="12.75">
      <c r="A80" s="96" t="s">
        <v>51</v>
      </c>
      <c r="B80" s="11" t="s">
        <v>3</v>
      </c>
      <c r="C80" s="8" t="s">
        <v>2</v>
      </c>
      <c r="D80" s="8" t="s">
        <v>91</v>
      </c>
      <c r="E80" s="44" t="s">
        <v>52</v>
      </c>
      <c r="F80" s="33">
        <v>800000</v>
      </c>
    </row>
    <row r="81" spans="1:6" ht="28.5" customHeight="1">
      <c r="A81" s="154" t="s">
        <v>124</v>
      </c>
      <c r="B81" s="19" t="s">
        <v>3</v>
      </c>
      <c r="C81" s="20" t="s">
        <v>2</v>
      </c>
      <c r="D81" s="20" t="s">
        <v>125</v>
      </c>
      <c r="E81" s="45"/>
      <c r="F81" s="32">
        <v>3800</v>
      </c>
    </row>
    <row r="82" spans="1:6" ht="38.25">
      <c r="A82" s="96" t="s">
        <v>66</v>
      </c>
      <c r="B82" s="11" t="s">
        <v>3</v>
      </c>
      <c r="C82" s="8" t="s">
        <v>2</v>
      </c>
      <c r="D82" s="8" t="s">
        <v>126</v>
      </c>
      <c r="E82" s="44" t="s">
        <v>67</v>
      </c>
      <c r="F82" s="33">
        <v>3800</v>
      </c>
    </row>
    <row r="83" spans="1:6" ht="29.25" customHeight="1">
      <c r="A83" s="154" t="s">
        <v>122</v>
      </c>
      <c r="B83" s="19" t="s">
        <v>3</v>
      </c>
      <c r="C83" s="20" t="s">
        <v>2</v>
      </c>
      <c r="D83" s="20" t="s">
        <v>123</v>
      </c>
      <c r="E83" s="45"/>
      <c r="F83" s="32">
        <v>200</v>
      </c>
    </row>
    <row r="84" spans="1:6" ht="38.25">
      <c r="A84" s="96" t="s">
        <v>66</v>
      </c>
      <c r="B84" s="11" t="s">
        <v>3</v>
      </c>
      <c r="C84" s="8" t="s">
        <v>2</v>
      </c>
      <c r="D84" s="8" t="s">
        <v>123</v>
      </c>
      <c r="E84" s="44" t="s">
        <v>67</v>
      </c>
      <c r="F84" s="33">
        <v>200</v>
      </c>
    </row>
    <row r="85" spans="1:6" ht="25.5">
      <c r="A85" s="24" t="s">
        <v>109</v>
      </c>
      <c r="B85" s="19" t="s">
        <v>3</v>
      </c>
      <c r="C85" s="20" t="s">
        <v>2</v>
      </c>
      <c r="D85" s="20" t="s">
        <v>110</v>
      </c>
      <c r="E85" s="45"/>
      <c r="F85" s="32">
        <f>F86</f>
        <v>131973.14</v>
      </c>
    </row>
    <row r="86" spans="1:6" ht="12.75">
      <c r="A86" s="96" t="s">
        <v>51</v>
      </c>
      <c r="B86" s="11" t="s">
        <v>3</v>
      </c>
      <c r="C86" s="8" t="s">
        <v>2</v>
      </c>
      <c r="D86" s="8" t="s">
        <v>110</v>
      </c>
      <c r="E86" s="44" t="s">
        <v>52</v>
      </c>
      <c r="F86" s="33">
        <v>131973.14</v>
      </c>
    </row>
    <row r="87" spans="1:6" ht="15.75">
      <c r="A87" s="27" t="s">
        <v>10</v>
      </c>
      <c r="B87" s="39"/>
      <c r="C87" s="39"/>
      <c r="D87" s="40"/>
      <c r="E87" s="52"/>
      <c r="F87" s="36">
        <f>F6+F32+F37+F46+F57+F69</f>
        <v>5335282</v>
      </c>
    </row>
    <row r="88" ht="14.25" customHeight="1"/>
  </sheetData>
  <sheetProtection/>
  <mergeCells count="2">
    <mergeCell ref="A3:G3"/>
    <mergeCell ref="D2:F2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SheetLayoutView="50" zoomScalePageLayoutView="0" workbookViewId="0" topLeftCell="A1">
      <selection activeCell="A7" sqref="A7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14.75390625" style="0" customWidth="1"/>
    <col min="6" max="6" width="5.125" style="0" customWidth="1"/>
    <col min="7" max="7" width="16.25390625" style="0" customWidth="1"/>
  </cols>
  <sheetData>
    <row r="1" spans="6:8" ht="12.75">
      <c r="F1" s="5" t="s">
        <v>22</v>
      </c>
      <c r="H1" s="3"/>
    </row>
    <row r="2" spans="6:8" ht="12.75">
      <c r="F2" s="4" t="s">
        <v>71</v>
      </c>
      <c r="H2" s="25"/>
    </row>
    <row r="3" spans="6:8" ht="12.75">
      <c r="F3" s="26" t="s">
        <v>79</v>
      </c>
      <c r="H3" s="25"/>
    </row>
    <row r="4" ht="11.25" customHeight="1">
      <c r="G4" s="5"/>
    </row>
    <row r="5" spans="1:7" ht="22.5" customHeight="1">
      <c r="A5" s="158" t="s">
        <v>81</v>
      </c>
      <c r="B5" s="158"/>
      <c r="C5" s="158"/>
      <c r="D5" s="158"/>
      <c r="E5" s="158"/>
      <c r="F5" s="158"/>
      <c r="G5" s="158"/>
    </row>
    <row r="6" spans="1:7" ht="13.5" thickBot="1">
      <c r="A6" s="2"/>
      <c r="B6" s="2"/>
      <c r="C6" s="1"/>
      <c r="D6" s="1"/>
      <c r="E6" s="4"/>
      <c r="F6" s="4"/>
      <c r="G6" s="6" t="s">
        <v>27</v>
      </c>
    </row>
    <row r="7" spans="1:7" ht="86.25" customHeight="1">
      <c r="A7" s="115" t="s">
        <v>0</v>
      </c>
      <c r="B7" s="119" t="s">
        <v>23</v>
      </c>
      <c r="C7" s="122" t="s">
        <v>1</v>
      </c>
      <c r="D7" s="123" t="s">
        <v>6</v>
      </c>
      <c r="E7" s="118" t="s">
        <v>11</v>
      </c>
      <c r="F7" s="124" t="s">
        <v>12</v>
      </c>
      <c r="G7" s="125" t="s">
        <v>13</v>
      </c>
    </row>
    <row r="8" spans="1:7" ht="14.25" customHeight="1" thickBot="1">
      <c r="A8" s="69" t="s">
        <v>21</v>
      </c>
      <c r="B8" s="70" t="s">
        <v>24</v>
      </c>
      <c r="C8" s="53"/>
      <c r="D8" s="53"/>
      <c r="E8" s="71"/>
      <c r="F8" s="54"/>
      <c r="G8" s="72">
        <f>G88</f>
        <v>5335282</v>
      </c>
    </row>
    <row r="9" spans="1:7" ht="15" customHeight="1" thickBot="1">
      <c r="A9" s="60" t="s">
        <v>9</v>
      </c>
      <c r="B9" s="144" t="s">
        <v>24</v>
      </c>
      <c r="C9" s="61" t="s">
        <v>2</v>
      </c>
      <c r="D9" s="62"/>
      <c r="E9" s="62"/>
      <c r="F9" s="63"/>
      <c r="G9" s="64">
        <f>G10+G13+G27</f>
        <v>1217488.13</v>
      </c>
    </row>
    <row r="10" spans="1:7" ht="24" customHeight="1">
      <c r="A10" s="55" t="s">
        <v>17</v>
      </c>
      <c r="B10" s="31" t="s">
        <v>24</v>
      </c>
      <c r="C10" s="56" t="s">
        <v>2</v>
      </c>
      <c r="D10" s="57" t="s">
        <v>5</v>
      </c>
      <c r="E10" s="57"/>
      <c r="F10" s="58"/>
      <c r="G10" s="59">
        <f>G11</f>
        <v>311226.37</v>
      </c>
    </row>
    <row r="11" spans="1:7" ht="15" customHeight="1">
      <c r="A11" s="47" t="s">
        <v>25</v>
      </c>
      <c r="B11" s="48" t="s">
        <v>24</v>
      </c>
      <c r="C11" s="95" t="s">
        <v>2</v>
      </c>
      <c r="D11" s="20" t="s">
        <v>5</v>
      </c>
      <c r="E11" s="20" t="s">
        <v>41</v>
      </c>
      <c r="F11" s="20"/>
      <c r="G11" s="32">
        <f>G12</f>
        <v>311226.37</v>
      </c>
    </row>
    <row r="12" spans="1:7" ht="25.5" customHeight="1">
      <c r="A12" s="96" t="s">
        <v>42</v>
      </c>
      <c r="B12" s="28" t="s">
        <v>24</v>
      </c>
      <c r="C12" s="97" t="s">
        <v>2</v>
      </c>
      <c r="D12" s="8" t="s">
        <v>5</v>
      </c>
      <c r="E12" s="8" t="s">
        <v>41</v>
      </c>
      <c r="F12" s="8" t="s">
        <v>43</v>
      </c>
      <c r="G12" s="33">
        <v>311226.37</v>
      </c>
    </row>
    <row r="13" spans="1:7" ht="14.25" customHeight="1">
      <c r="A13" s="13" t="s">
        <v>16</v>
      </c>
      <c r="B13" s="31" t="s">
        <v>24</v>
      </c>
      <c r="C13" s="10" t="s">
        <v>2</v>
      </c>
      <c r="D13" s="7" t="s">
        <v>8</v>
      </c>
      <c r="E13" s="7"/>
      <c r="F13" s="43"/>
      <c r="G13" s="35">
        <f>G14+G21+G23+G25</f>
        <v>477700.76</v>
      </c>
    </row>
    <row r="14" spans="1:7" ht="36.75" customHeight="1">
      <c r="A14" s="82" t="s">
        <v>44</v>
      </c>
      <c r="B14" s="48" t="s">
        <v>24</v>
      </c>
      <c r="C14" s="19" t="s">
        <v>2</v>
      </c>
      <c r="D14" s="20" t="s">
        <v>8</v>
      </c>
      <c r="E14" s="20" t="s">
        <v>45</v>
      </c>
      <c r="F14" s="80"/>
      <c r="G14" s="32">
        <f>SUM(G15:G20)</f>
        <v>474700.76</v>
      </c>
    </row>
    <row r="15" spans="1:7" ht="12.75" customHeight="1">
      <c r="A15" s="96" t="s">
        <v>42</v>
      </c>
      <c r="B15" s="28" t="s">
        <v>24</v>
      </c>
      <c r="C15" s="97" t="s">
        <v>2</v>
      </c>
      <c r="D15" s="8" t="s">
        <v>8</v>
      </c>
      <c r="E15" s="8" t="s">
        <v>45</v>
      </c>
      <c r="F15" s="8" t="s">
        <v>43</v>
      </c>
      <c r="G15" s="33">
        <v>271842.96</v>
      </c>
    </row>
    <row r="16" spans="1:7" ht="29.25" customHeight="1">
      <c r="A16" s="96" t="s">
        <v>46</v>
      </c>
      <c r="B16" s="28" t="s">
        <v>24</v>
      </c>
      <c r="C16" s="97" t="s">
        <v>2</v>
      </c>
      <c r="D16" s="8" t="s">
        <v>8</v>
      </c>
      <c r="E16" s="8" t="s">
        <v>45</v>
      </c>
      <c r="F16" s="98" t="s">
        <v>47</v>
      </c>
      <c r="G16" s="33">
        <v>13448.07</v>
      </c>
    </row>
    <row r="17" spans="1:7" ht="28.5" customHeight="1">
      <c r="A17" s="96" t="s">
        <v>48</v>
      </c>
      <c r="B17" s="28" t="s">
        <v>24</v>
      </c>
      <c r="C17" s="21" t="s">
        <v>49</v>
      </c>
      <c r="D17" s="44" t="s">
        <v>8</v>
      </c>
      <c r="E17" s="8" t="s">
        <v>45</v>
      </c>
      <c r="F17" s="98" t="s">
        <v>50</v>
      </c>
      <c r="G17" s="33">
        <v>13000</v>
      </c>
    </row>
    <row r="18" spans="1:7" ht="27.75" customHeight="1">
      <c r="A18" s="96" t="s">
        <v>51</v>
      </c>
      <c r="B18" s="28" t="s">
        <v>24</v>
      </c>
      <c r="C18" s="21" t="s">
        <v>2</v>
      </c>
      <c r="D18" s="44" t="s">
        <v>8</v>
      </c>
      <c r="E18" s="8" t="s">
        <v>45</v>
      </c>
      <c r="F18" s="98" t="s">
        <v>52</v>
      </c>
      <c r="G18" s="33">
        <v>164309.73</v>
      </c>
    </row>
    <row r="19" spans="1:7" ht="12.75" customHeight="1">
      <c r="A19" s="96" t="s">
        <v>53</v>
      </c>
      <c r="B19" s="28" t="s">
        <v>24</v>
      </c>
      <c r="C19" s="21" t="s">
        <v>2</v>
      </c>
      <c r="D19" s="44" t="s">
        <v>8</v>
      </c>
      <c r="E19" s="8" t="s">
        <v>45</v>
      </c>
      <c r="F19" s="98" t="s">
        <v>54</v>
      </c>
      <c r="G19" s="33"/>
    </row>
    <row r="20" spans="1:7" ht="24.75" customHeight="1">
      <c r="A20" s="96" t="s">
        <v>77</v>
      </c>
      <c r="B20" s="28" t="s">
        <v>24</v>
      </c>
      <c r="C20" s="21" t="s">
        <v>2</v>
      </c>
      <c r="D20" s="44" t="s">
        <v>8</v>
      </c>
      <c r="E20" s="8" t="s">
        <v>45</v>
      </c>
      <c r="F20" s="98" t="s">
        <v>78</v>
      </c>
      <c r="G20" s="33">
        <v>12100</v>
      </c>
    </row>
    <row r="21" spans="1:7" ht="66" customHeight="1">
      <c r="A21" s="22" t="s">
        <v>80</v>
      </c>
      <c r="B21" s="48" t="s">
        <v>24</v>
      </c>
      <c r="C21" s="23" t="s">
        <v>2</v>
      </c>
      <c r="D21" s="20" t="s">
        <v>8</v>
      </c>
      <c r="E21" s="113" t="s">
        <v>72</v>
      </c>
      <c r="F21" s="80"/>
      <c r="G21" s="32">
        <f>G22</f>
        <v>500</v>
      </c>
    </row>
    <row r="22" spans="1:9" ht="23.25" customHeight="1">
      <c r="A22" s="38" t="s">
        <v>26</v>
      </c>
      <c r="B22" s="28" t="s">
        <v>24</v>
      </c>
      <c r="C22" s="11" t="s">
        <v>2</v>
      </c>
      <c r="D22" s="8" t="s">
        <v>8</v>
      </c>
      <c r="E22" s="8" t="s">
        <v>72</v>
      </c>
      <c r="F22" s="8" t="s">
        <v>55</v>
      </c>
      <c r="G22" s="33">
        <v>500</v>
      </c>
      <c r="I22" s="49"/>
    </row>
    <row r="23" spans="1:7" ht="30" customHeight="1">
      <c r="A23" s="24" t="s">
        <v>28</v>
      </c>
      <c r="B23" s="48" t="s">
        <v>24</v>
      </c>
      <c r="C23" s="19" t="s">
        <v>2</v>
      </c>
      <c r="D23" s="20" t="s">
        <v>8</v>
      </c>
      <c r="E23" s="20" t="s">
        <v>73</v>
      </c>
      <c r="F23" s="20"/>
      <c r="G23" s="32">
        <f>G24</f>
        <v>500</v>
      </c>
    </row>
    <row r="24" spans="1:7" ht="12.75">
      <c r="A24" s="38" t="s">
        <v>26</v>
      </c>
      <c r="B24" s="28" t="s">
        <v>24</v>
      </c>
      <c r="C24" s="11" t="s">
        <v>2</v>
      </c>
      <c r="D24" s="8" t="s">
        <v>8</v>
      </c>
      <c r="E24" s="8" t="s">
        <v>73</v>
      </c>
      <c r="F24" s="8" t="s">
        <v>55</v>
      </c>
      <c r="G24" s="33">
        <v>500</v>
      </c>
    </row>
    <row r="25" spans="1:7" ht="51">
      <c r="A25" s="65" t="s">
        <v>34</v>
      </c>
      <c r="B25" s="48" t="s">
        <v>24</v>
      </c>
      <c r="C25" s="66" t="s">
        <v>2</v>
      </c>
      <c r="D25" s="67" t="s">
        <v>8</v>
      </c>
      <c r="E25" s="67" t="s">
        <v>56</v>
      </c>
      <c r="F25" s="67"/>
      <c r="G25" s="68">
        <f>G26</f>
        <v>2000</v>
      </c>
    </row>
    <row r="26" spans="1:7" ht="25.5">
      <c r="A26" s="96" t="s">
        <v>51</v>
      </c>
      <c r="B26" s="28" t="s">
        <v>24</v>
      </c>
      <c r="C26" s="21" t="s">
        <v>2</v>
      </c>
      <c r="D26" s="8" t="s">
        <v>8</v>
      </c>
      <c r="E26" s="8" t="s">
        <v>56</v>
      </c>
      <c r="F26" s="44" t="s">
        <v>52</v>
      </c>
      <c r="G26" s="33">
        <v>2000</v>
      </c>
    </row>
    <row r="27" spans="1:7" ht="12.75">
      <c r="A27" s="41" t="s">
        <v>31</v>
      </c>
      <c r="B27" s="31" t="s">
        <v>24</v>
      </c>
      <c r="C27" s="42" t="s">
        <v>2</v>
      </c>
      <c r="D27" s="7" t="s">
        <v>32</v>
      </c>
      <c r="E27" s="7"/>
      <c r="F27" s="43"/>
      <c r="G27" s="35">
        <f>G28+G30</f>
        <v>428561</v>
      </c>
    </row>
    <row r="28" spans="1:7" ht="25.5">
      <c r="A28" s="141" t="s">
        <v>107</v>
      </c>
      <c r="B28" s="48" t="s">
        <v>24</v>
      </c>
      <c r="C28" s="23" t="s">
        <v>2</v>
      </c>
      <c r="D28" s="20" t="s">
        <v>32</v>
      </c>
      <c r="E28" s="20" t="s">
        <v>108</v>
      </c>
      <c r="F28" s="45"/>
      <c r="G28" s="32">
        <f>G29</f>
        <v>413031</v>
      </c>
    </row>
    <row r="29" spans="1:7" ht="25.5">
      <c r="A29" s="96" t="s">
        <v>51</v>
      </c>
      <c r="B29" s="28" t="s">
        <v>24</v>
      </c>
      <c r="C29" s="21" t="s">
        <v>2</v>
      </c>
      <c r="D29" s="8" t="s">
        <v>32</v>
      </c>
      <c r="E29" s="8" t="s">
        <v>108</v>
      </c>
      <c r="F29" s="44" t="s">
        <v>52</v>
      </c>
      <c r="G29" s="33">
        <v>413031</v>
      </c>
    </row>
    <row r="30" spans="1:7" ht="25.5">
      <c r="A30" s="114" t="s">
        <v>74</v>
      </c>
      <c r="B30" s="48" t="s">
        <v>24</v>
      </c>
      <c r="C30" s="23" t="s">
        <v>2</v>
      </c>
      <c r="D30" s="20" t="s">
        <v>32</v>
      </c>
      <c r="E30" s="113" t="s">
        <v>75</v>
      </c>
      <c r="F30" s="45"/>
      <c r="G30" s="32">
        <f>G31+G32</f>
        <v>15530</v>
      </c>
    </row>
    <row r="31" spans="1:7" ht="20.25" customHeight="1">
      <c r="A31" s="96" t="s">
        <v>51</v>
      </c>
      <c r="B31" s="28" t="s">
        <v>24</v>
      </c>
      <c r="C31" s="21" t="s">
        <v>2</v>
      </c>
      <c r="D31" s="8" t="s">
        <v>32</v>
      </c>
      <c r="E31" s="8" t="s">
        <v>75</v>
      </c>
      <c r="F31" s="44" t="s">
        <v>52</v>
      </c>
      <c r="G31" s="33">
        <v>15530</v>
      </c>
    </row>
    <row r="32" spans="1:7" ht="12.75">
      <c r="A32" s="96" t="s">
        <v>84</v>
      </c>
      <c r="B32" s="28" t="s">
        <v>24</v>
      </c>
      <c r="C32" s="21" t="s">
        <v>2</v>
      </c>
      <c r="D32" s="8" t="s">
        <v>32</v>
      </c>
      <c r="E32" s="8" t="s">
        <v>75</v>
      </c>
      <c r="F32" s="44" t="s">
        <v>85</v>
      </c>
      <c r="G32" s="33"/>
    </row>
    <row r="33" spans="1:7" ht="25.5" customHeight="1">
      <c r="A33" s="15" t="s">
        <v>18</v>
      </c>
      <c r="B33" s="144" t="s">
        <v>24</v>
      </c>
      <c r="C33" s="16" t="s">
        <v>5</v>
      </c>
      <c r="D33" s="50"/>
      <c r="E33" s="50"/>
      <c r="F33" s="51"/>
      <c r="G33" s="36">
        <f>G34</f>
        <v>70000</v>
      </c>
    </row>
    <row r="34" spans="1:9" ht="19.5" customHeight="1">
      <c r="A34" s="13" t="s">
        <v>19</v>
      </c>
      <c r="B34" s="31" t="s">
        <v>24</v>
      </c>
      <c r="C34" s="10" t="s">
        <v>5</v>
      </c>
      <c r="D34" s="7" t="s">
        <v>7</v>
      </c>
      <c r="E34" s="7"/>
      <c r="F34" s="43"/>
      <c r="G34" s="35">
        <f>G35</f>
        <v>70000</v>
      </c>
      <c r="I34" s="49"/>
    </row>
    <row r="35" spans="1:9" ht="30" customHeight="1">
      <c r="A35" s="90" t="s">
        <v>20</v>
      </c>
      <c r="B35" s="48" t="s">
        <v>24</v>
      </c>
      <c r="C35" s="95" t="s">
        <v>5</v>
      </c>
      <c r="D35" s="20" t="s">
        <v>7</v>
      </c>
      <c r="E35" s="20" t="s">
        <v>57</v>
      </c>
      <c r="F35" s="20"/>
      <c r="G35" s="32">
        <f>G36+G37</f>
        <v>70000</v>
      </c>
      <c r="I35" s="49"/>
    </row>
    <row r="36" spans="1:7" ht="27.75" customHeight="1">
      <c r="A36" s="96" t="s">
        <v>42</v>
      </c>
      <c r="B36" s="28" t="s">
        <v>24</v>
      </c>
      <c r="C36" s="97" t="s">
        <v>5</v>
      </c>
      <c r="D36" s="8" t="s">
        <v>7</v>
      </c>
      <c r="E36" s="8" t="s">
        <v>57</v>
      </c>
      <c r="F36" s="8" t="s">
        <v>43</v>
      </c>
      <c r="G36" s="33">
        <v>67000</v>
      </c>
    </row>
    <row r="37" spans="1:7" ht="27" customHeight="1">
      <c r="A37" s="96" t="s">
        <v>51</v>
      </c>
      <c r="B37" s="28" t="s">
        <v>24</v>
      </c>
      <c r="C37" s="97" t="s">
        <v>5</v>
      </c>
      <c r="D37" s="8" t="s">
        <v>7</v>
      </c>
      <c r="E37" s="8" t="s">
        <v>57</v>
      </c>
      <c r="F37" s="8" t="s">
        <v>52</v>
      </c>
      <c r="G37" s="33">
        <v>3000</v>
      </c>
    </row>
    <row r="38" spans="1:7" ht="14.25" customHeight="1">
      <c r="A38" s="145" t="s">
        <v>35</v>
      </c>
      <c r="B38" s="144" t="s">
        <v>24</v>
      </c>
      <c r="C38" s="146" t="s">
        <v>7</v>
      </c>
      <c r="D38" s="17"/>
      <c r="E38" s="17"/>
      <c r="F38" s="147"/>
      <c r="G38" s="36">
        <f>G39+G42</f>
        <v>44015.17</v>
      </c>
    </row>
    <row r="39" spans="1:7" ht="12.75">
      <c r="A39" s="78" t="s">
        <v>36</v>
      </c>
      <c r="B39" s="31" t="s">
        <v>24</v>
      </c>
      <c r="C39" s="42" t="s">
        <v>7</v>
      </c>
      <c r="D39" s="7" t="s">
        <v>33</v>
      </c>
      <c r="E39" s="7"/>
      <c r="F39" s="79"/>
      <c r="G39" s="35">
        <f>G40</f>
        <v>215.17</v>
      </c>
    </row>
    <row r="40" spans="1:7" ht="24.75" customHeight="1">
      <c r="A40" s="22" t="s">
        <v>37</v>
      </c>
      <c r="B40" s="48" t="s">
        <v>24</v>
      </c>
      <c r="C40" s="23" t="s">
        <v>7</v>
      </c>
      <c r="D40" s="20" t="s">
        <v>33</v>
      </c>
      <c r="E40" s="20" t="s">
        <v>58</v>
      </c>
      <c r="F40" s="80"/>
      <c r="G40" s="32">
        <f>G41</f>
        <v>215.17</v>
      </c>
    </row>
    <row r="41" spans="1:7" ht="18.75" customHeight="1">
      <c r="A41" s="96" t="s">
        <v>51</v>
      </c>
      <c r="B41" s="28" t="s">
        <v>24</v>
      </c>
      <c r="C41" s="21" t="s">
        <v>7</v>
      </c>
      <c r="D41" s="8" t="s">
        <v>33</v>
      </c>
      <c r="E41" s="8" t="s">
        <v>58</v>
      </c>
      <c r="F41" s="81" t="s">
        <v>52</v>
      </c>
      <c r="G41" s="33">
        <v>215.17</v>
      </c>
    </row>
    <row r="42" spans="1:7" ht="21.75" customHeight="1">
      <c r="A42" s="142" t="s">
        <v>111</v>
      </c>
      <c r="B42" s="31" t="s">
        <v>24</v>
      </c>
      <c r="C42" s="42" t="s">
        <v>7</v>
      </c>
      <c r="D42" s="7" t="s">
        <v>113</v>
      </c>
      <c r="E42" s="7"/>
      <c r="F42" s="79"/>
      <c r="G42" s="35">
        <f>G43+G45</f>
        <v>43800</v>
      </c>
    </row>
    <row r="43" spans="1:7" ht="24" customHeight="1">
      <c r="A43" s="22" t="s">
        <v>112</v>
      </c>
      <c r="B43" s="48" t="s">
        <v>24</v>
      </c>
      <c r="C43" s="23" t="s">
        <v>7</v>
      </c>
      <c r="D43" s="20" t="s">
        <v>113</v>
      </c>
      <c r="E43" s="20" t="s">
        <v>114</v>
      </c>
      <c r="F43" s="80"/>
      <c r="G43" s="32">
        <f>G44</f>
        <v>43800</v>
      </c>
    </row>
    <row r="44" spans="1:7" ht="24.75" customHeight="1">
      <c r="A44" s="96" t="s">
        <v>51</v>
      </c>
      <c r="B44" s="28" t="s">
        <v>24</v>
      </c>
      <c r="C44" s="21" t="s">
        <v>7</v>
      </c>
      <c r="D44" s="8" t="s">
        <v>113</v>
      </c>
      <c r="E44" s="8" t="s">
        <v>114</v>
      </c>
      <c r="F44" s="81" t="s">
        <v>52</v>
      </c>
      <c r="G44" s="33">
        <v>43800</v>
      </c>
    </row>
    <row r="45" spans="1:7" ht="24" customHeight="1">
      <c r="A45" s="22" t="s">
        <v>121</v>
      </c>
      <c r="B45" s="153" t="s">
        <v>24</v>
      </c>
      <c r="C45" s="23" t="s">
        <v>7</v>
      </c>
      <c r="D45" s="151" t="s">
        <v>113</v>
      </c>
      <c r="E45" s="151" t="s">
        <v>120</v>
      </c>
      <c r="F45" s="152"/>
      <c r="G45" s="150">
        <f>G46</f>
        <v>0</v>
      </c>
    </row>
    <row r="46" spans="1:7" ht="24" customHeight="1">
      <c r="A46" s="96" t="s">
        <v>51</v>
      </c>
      <c r="B46" s="28" t="s">
        <v>24</v>
      </c>
      <c r="C46" s="21" t="s">
        <v>7</v>
      </c>
      <c r="D46" s="8" t="s">
        <v>113</v>
      </c>
      <c r="E46" s="8" t="s">
        <v>114</v>
      </c>
      <c r="F46" s="148" t="s">
        <v>52</v>
      </c>
      <c r="G46" s="149">
        <v>0</v>
      </c>
    </row>
    <row r="47" spans="1:7" ht="21" customHeight="1">
      <c r="A47" s="15" t="s">
        <v>38</v>
      </c>
      <c r="B47" s="144" t="s">
        <v>24</v>
      </c>
      <c r="C47" s="18" t="s">
        <v>8</v>
      </c>
      <c r="D47" s="83"/>
      <c r="E47" s="83"/>
      <c r="F47" s="84"/>
      <c r="G47" s="85">
        <f>G48+G55</f>
        <v>1156704.52</v>
      </c>
    </row>
    <row r="48" spans="1:7" ht="12.75">
      <c r="A48" s="86" t="s">
        <v>39</v>
      </c>
      <c r="B48" s="31" t="s">
        <v>24</v>
      </c>
      <c r="C48" s="87" t="s">
        <v>8</v>
      </c>
      <c r="D48" s="88" t="s">
        <v>40</v>
      </c>
      <c r="E48" s="88"/>
      <c r="F48" s="88"/>
      <c r="G48" s="89">
        <f>G49</f>
        <v>1156704.52</v>
      </c>
    </row>
    <row r="49" spans="1:7" ht="18" customHeight="1">
      <c r="A49" s="103" t="s">
        <v>59</v>
      </c>
      <c r="B49" s="29" t="s">
        <v>24</v>
      </c>
      <c r="C49" s="104" t="s">
        <v>8</v>
      </c>
      <c r="D49" s="105" t="s">
        <v>40</v>
      </c>
      <c r="E49" s="105" t="s">
        <v>60</v>
      </c>
      <c r="F49" s="105"/>
      <c r="G49" s="109">
        <f>G50+G52</f>
        <v>1156704.52</v>
      </c>
    </row>
    <row r="50" spans="1:7" ht="38.25">
      <c r="A50" s="106" t="s">
        <v>61</v>
      </c>
      <c r="B50" s="30" t="s">
        <v>24</v>
      </c>
      <c r="C50" s="107" t="s">
        <v>8</v>
      </c>
      <c r="D50" s="108" t="s">
        <v>40</v>
      </c>
      <c r="E50" s="108" t="s">
        <v>62</v>
      </c>
      <c r="F50" s="108"/>
      <c r="G50" s="91">
        <f>G51</f>
        <v>333792.18000000005</v>
      </c>
    </row>
    <row r="51" spans="1:7" ht="25.5">
      <c r="A51" s="96" t="s">
        <v>51</v>
      </c>
      <c r="B51" s="28" t="s">
        <v>24</v>
      </c>
      <c r="C51" s="92" t="s">
        <v>8</v>
      </c>
      <c r="D51" s="93" t="s">
        <v>40</v>
      </c>
      <c r="E51" s="93" t="s">
        <v>62</v>
      </c>
      <c r="F51" s="93" t="s">
        <v>52</v>
      </c>
      <c r="G51" s="94">
        <f>155680.73+178111.45</f>
        <v>333792.18000000005</v>
      </c>
    </row>
    <row r="52" spans="1:7" ht="12.75">
      <c r="A52" s="106" t="s">
        <v>63</v>
      </c>
      <c r="B52" s="30" t="s">
        <v>24</v>
      </c>
      <c r="C52" s="107" t="s">
        <v>8</v>
      </c>
      <c r="D52" s="108" t="s">
        <v>40</v>
      </c>
      <c r="E52" s="108" t="s">
        <v>64</v>
      </c>
      <c r="F52" s="108"/>
      <c r="G52" s="91">
        <f>G53+G54</f>
        <v>822912.34</v>
      </c>
    </row>
    <row r="53" spans="1:7" ht="25.5" customHeight="1">
      <c r="A53" s="96" t="s">
        <v>51</v>
      </c>
      <c r="B53" s="28" t="s">
        <v>24</v>
      </c>
      <c r="C53" s="92" t="s">
        <v>8</v>
      </c>
      <c r="D53" s="93" t="s">
        <v>40</v>
      </c>
      <c r="E53" s="93" t="s">
        <v>64</v>
      </c>
      <c r="F53" s="93" t="s">
        <v>52</v>
      </c>
      <c r="G53" s="94">
        <f>600000</f>
        <v>600000</v>
      </c>
    </row>
    <row r="54" spans="1:7" ht="31.5" customHeight="1">
      <c r="A54" s="96" t="s">
        <v>106</v>
      </c>
      <c r="B54" s="28" t="s">
        <v>24</v>
      </c>
      <c r="C54" s="92" t="s">
        <v>8</v>
      </c>
      <c r="D54" s="93" t="s">
        <v>40</v>
      </c>
      <c r="E54" s="93" t="s">
        <v>64</v>
      </c>
      <c r="F54" s="93" t="s">
        <v>52</v>
      </c>
      <c r="G54" s="94">
        <v>222912.34</v>
      </c>
    </row>
    <row r="55" spans="1:7" ht="30" customHeight="1">
      <c r="A55" s="131" t="s">
        <v>102</v>
      </c>
      <c r="B55" s="31" t="s">
        <v>24</v>
      </c>
      <c r="C55" s="132" t="s">
        <v>8</v>
      </c>
      <c r="D55" s="133" t="s">
        <v>100</v>
      </c>
      <c r="E55" s="7"/>
      <c r="F55" s="133"/>
      <c r="G55" s="35">
        <f>G56</f>
        <v>0</v>
      </c>
    </row>
    <row r="56" spans="1:7" ht="76.5">
      <c r="A56" s="47" t="s">
        <v>99</v>
      </c>
      <c r="B56" s="30" t="s">
        <v>24</v>
      </c>
      <c r="C56" s="127" t="s">
        <v>8</v>
      </c>
      <c r="D56" s="128" t="s">
        <v>100</v>
      </c>
      <c r="E56" s="20" t="s">
        <v>101</v>
      </c>
      <c r="F56" s="128"/>
      <c r="G56" s="32">
        <f>G57</f>
        <v>0</v>
      </c>
    </row>
    <row r="57" spans="1:7" ht="25.5">
      <c r="A57" s="96" t="s">
        <v>51</v>
      </c>
      <c r="B57" s="28" t="s">
        <v>24</v>
      </c>
      <c r="C57" s="129" t="s">
        <v>8</v>
      </c>
      <c r="D57" s="44" t="s">
        <v>100</v>
      </c>
      <c r="E57" s="8" t="s">
        <v>101</v>
      </c>
      <c r="F57" s="130" t="s">
        <v>52</v>
      </c>
      <c r="G57" s="33">
        <v>0</v>
      </c>
    </row>
    <row r="58" spans="1:7" ht="15.75">
      <c r="A58" s="15" t="s">
        <v>15</v>
      </c>
      <c r="B58" s="144" t="s">
        <v>24</v>
      </c>
      <c r="C58" s="18" t="s">
        <v>4</v>
      </c>
      <c r="D58" s="17"/>
      <c r="E58" s="17"/>
      <c r="F58" s="46"/>
      <c r="G58" s="36">
        <f>G59+G64+G67</f>
        <v>631289.21</v>
      </c>
    </row>
    <row r="59" spans="1:7" ht="18" customHeight="1">
      <c r="A59" s="99" t="s">
        <v>76</v>
      </c>
      <c r="B59" s="31" t="s">
        <v>24</v>
      </c>
      <c r="C59" s="100" t="s">
        <v>4</v>
      </c>
      <c r="D59" s="88" t="s">
        <v>2</v>
      </c>
      <c r="E59" s="88"/>
      <c r="F59" s="101"/>
      <c r="G59" s="89">
        <f>G60+G62</f>
        <v>234787.21</v>
      </c>
    </row>
    <row r="60" spans="1:7" ht="89.25">
      <c r="A60" s="126" t="s">
        <v>97</v>
      </c>
      <c r="B60" s="30" t="s">
        <v>24</v>
      </c>
      <c r="C60" s="19" t="s">
        <v>4</v>
      </c>
      <c r="D60" s="20" t="s">
        <v>2</v>
      </c>
      <c r="E60" s="20" t="s">
        <v>98</v>
      </c>
      <c r="F60" s="45"/>
      <c r="G60" s="32">
        <f>G61</f>
        <v>60000</v>
      </c>
    </row>
    <row r="61" spans="1:7" ht="25.5">
      <c r="A61" s="96" t="s">
        <v>51</v>
      </c>
      <c r="B61" s="28" t="s">
        <v>24</v>
      </c>
      <c r="C61" s="11" t="s">
        <v>4</v>
      </c>
      <c r="D61" s="8" t="s">
        <v>2</v>
      </c>
      <c r="E61" s="8" t="s">
        <v>98</v>
      </c>
      <c r="F61" s="44" t="s">
        <v>52</v>
      </c>
      <c r="G61" s="33">
        <v>60000</v>
      </c>
    </row>
    <row r="62" spans="1:7" ht="38.25">
      <c r="A62" s="126" t="s">
        <v>94</v>
      </c>
      <c r="B62" s="30" t="s">
        <v>24</v>
      </c>
      <c r="C62" s="19" t="s">
        <v>4</v>
      </c>
      <c r="D62" s="20" t="s">
        <v>2</v>
      </c>
      <c r="E62" s="20" t="s">
        <v>95</v>
      </c>
      <c r="F62" s="45"/>
      <c r="G62" s="32">
        <f>G63</f>
        <v>174787.21</v>
      </c>
    </row>
    <row r="63" spans="1:7" ht="38.25">
      <c r="A63" s="96" t="s">
        <v>96</v>
      </c>
      <c r="B63" s="28" t="s">
        <v>24</v>
      </c>
      <c r="C63" s="11" t="s">
        <v>4</v>
      </c>
      <c r="D63" s="8" t="s">
        <v>2</v>
      </c>
      <c r="E63" s="8" t="s">
        <v>95</v>
      </c>
      <c r="F63" s="44" t="s">
        <v>89</v>
      </c>
      <c r="G63" s="33">
        <v>174787.21</v>
      </c>
    </row>
    <row r="64" spans="1:7" ht="12.75">
      <c r="A64" s="99" t="s">
        <v>115</v>
      </c>
      <c r="B64" s="31" t="s">
        <v>24</v>
      </c>
      <c r="C64" s="100" t="s">
        <v>4</v>
      </c>
      <c r="D64" s="88" t="s">
        <v>5</v>
      </c>
      <c r="E64" s="88"/>
      <c r="F64" s="101"/>
      <c r="G64" s="102">
        <f>G65</f>
        <v>376502</v>
      </c>
    </row>
    <row r="65" spans="1:7" ht="25.5">
      <c r="A65" s="24" t="s">
        <v>112</v>
      </c>
      <c r="B65" s="30" t="s">
        <v>24</v>
      </c>
      <c r="C65" s="19" t="s">
        <v>4</v>
      </c>
      <c r="D65" s="20" t="s">
        <v>5</v>
      </c>
      <c r="E65" s="20" t="s">
        <v>116</v>
      </c>
      <c r="F65" s="45"/>
      <c r="G65" s="32">
        <f>G66</f>
        <v>376502</v>
      </c>
    </row>
    <row r="66" spans="1:7" ht="25.5">
      <c r="A66" s="96" t="s">
        <v>51</v>
      </c>
      <c r="B66" s="28" t="s">
        <v>24</v>
      </c>
      <c r="C66" s="11" t="s">
        <v>4</v>
      </c>
      <c r="D66" s="8" t="s">
        <v>5</v>
      </c>
      <c r="E66" s="8" t="s">
        <v>116</v>
      </c>
      <c r="F66" s="44" t="s">
        <v>52</v>
      </c>
      <c r="G66" s="33">
        <v>376502</v>
      </c>
    </row>
    <row r="67" spans="1:7" ht="12.75">
      <c r="A67" s="138" t="s">
        <v>105</v>
      </c>
      <c r="B67" s="31" t="s">
        <v>24</v>
      </c>
      <c r="C67" s="139" t="s">
        <v>4</v>
      </c>
      <c r="D67" s="140" t="s">
        <v>7</v>
      </c>
      <c r="E67" s="7"/>
      <c r="F67" s="140"/>
      <c r="G67" s="35">
        <f>G68</f>
        <v>20000</v>
      </c>
    </row>
    <row r="68" spans="1:7" ht="76.5">
      <c r="A68" s="47" t="s">
        <v>103</v>
      </c>
      <c r="B68" s="30" t="s">
        <v>24</v>
      </c>
      <c r="C68" s="134" t="s">
        <v>4</v>
      </c>
      <c r="D68" s="127" t="s">
        <v>7</v>
      </c>
      <c r="E68" s="127" t="s">
        <v>104</v>
      </c>
      <c r="F68" s="135"/>
      <c r="G68" s="136">
        <f>G69</f>
        <v>20000</v>
      </c>
    </row>
    <row r="69" spans="1:7" ht="25.5">
      <c r="A69" s="96" t="s">
        <v>51</v>
      </c>
      <c r="B69" s="28" t="s">
        <v>24</v>
      </c>
      <c r="C69" s="137" t="s">
        <v>4</v>
      </c>
      <c r="D69" s="129" t="s">
        <v>7</v>
      </c>
      <c r="E69" s="129" t="s">
        <v>104</v>
      </c>
      <c r="F69" s="98" t="s">
        <v>52</v>
      </c>
      <c r="G69" s="33">
        <v>20000</v>
      </c>
    </row>
    <row r="70" spans="1:7" ht="15.75">
      <c r="A70" s="15" t="s">
        <v>29</v>
      </c>
      <c r="B70" s="144" t="s">
        <v>24</v>
      </c>
      <c r="C70" s="16" t="s">
        <v>3</v>
      </c>
      <c r="D70" s="17"/>
      <c r="E70" s="17"/>
      <c r="F70" s="46"/>
      <c r="G70" s="36">
        <f>G71</f>
        <v>2215784.97</v>
      </c>
    </row>
    <row r="71" spans="1:7" ht="12.75">
      <c r="A71" s="14" t="s">
        <v>14</v>
      </c>
      <c r="B71" s="31" t="s">
        <v>24</v>
      </c>
      <c r="C71" s="12" t="s">
        <v>3</v>
      </c>
      <c r="D71" s="7" t="s">
        <v>2</v>
      </c>
      <c r="E71" s="7"/>
      <c r="F71" s="79"/>
      <c r="G71" s="35">
        <f>G72+G74+G76+G82+G84+G86+G78+G80</f>
        <v>2215784.97</v>
      </c>
    </row>
    <row r="72" spans="1:7" ht="12.75">
      <c r="A72" s="110" t="s">
        <v>30</v>
      </c>
      <c r="B72" s="29" t="s">
        <v>24</v>
      </c>
      <c r="C72" s="111" t="s">
        <v>3</v>
      </c>
      <c r="D72" s="9" t="s">
        <v>2</v>
      </c>
      <c r="E72" s="9" t="s">
        <v>65</v>
      </c>
      <c r="F72" s="9"/>
      <c r="G72" s="34">
        <f>G73</f>
        <v>664500</v>
      </c>
    </row>
    <row r="73" spans="1:7" ht="51">
      <c r="A73" s="96" t="s">
        <v>66</v>
      </c>
      <c r="B73" s="28" t="s">
        <v>24</v>
      </c>
      <c r="C73" s="112" t="s">
        <v>3</v>
      </c>
      <c r="D73" s="8" t="s">
        <v>2</v>
      </c>
      <c r="E73" s="8" t="s">
        <v>65</v>
      </c>
      <c r="F73" s="8" t="s">
        <v>67</v>
      </c>
      <c r="G73" s="37">
        <v>664500</v>
      </c>
    </row>
    <row r="74" spans="1:7" ht="38.25">
      <c r="A74" s="110" t="s">
        <v>117</v>
      </c>
      <c r="B74" s="29" t="s">
        <v>24</v>
      </c>
      <c r="C74" s="111" t="s">
        <v>3</v>
      </c>
      <c r="D74" s="9" t="s">
        <v>2</v>
      </c>
      <c r="E74" s="9" t="s">
        <v>118</v>
      </c>
      <c r="F74" s="9"/>
      <c r="G74" s="34">
        <f>G75</f>
        <v>70451.83</v>
      </c>
    </row>
    <row r="75" spans="1:7" ht="25.5">
      <c r="A75" s="96" t="s">
        <v>51</v>
      </c>
      <c r="B75" s="28" t="s">
        <v>24</v>
      </c>
      <c r="C75" s="112" t="s">
        <v>3</v>
      </c>
      <c r="D75" s="8" t="s">
        <v>2</v>
      </c>
      <c r="E75" s="8" t="s">
        <v>118</v>
      </c>
      <c r="F75" s="8" t="s">
        <v>52</v>
      </c>
      <c r="G75" s="37">
        <v>70451.83</v>
      </c>
    </row>
    <row r="76" spans="1:7" ht="63.75">
      <c r="A76" s="24" t="s">
        <v>82</v>
      </c>
      <c r="B76" s="30" t="s">
        <v>24</v>
      </c>
      <c r="C76" s="19" t="s">
        <v>3</v>
      </c>
      <c r="D76" s="20" t="s">
        <v>2</v>
      </c>
      <c r="E76" s="20" t="s">
        <v>83</v>
      </c>
      <c r="F76" s="45"/>
      <c r="G76" s="32">
        <f>G77</f>
        <v>54560</v>
      </c>
    </row>
    <row r="77" spans="1:7" ht="25.5">
      <c r="A77" s="96" t="s">
        <v>51</v>
      </c>
      <c r="B77" s="28" t="s">
        <v>24</v>
      </c>
      <c r="C77" s="11" t="s">
        <v>3</v>
      </c>
      <c r="D77" s="8" t="s">
        <v>2</v>
      </c>
      <c r="E77" s="8" t="s">
        <v>83</v>
      </c>
      <c r="F77" s="44" t="s">
        <v>52</v>
      </c>
      <c r="G77" s="33">
        <v>54560</v>
      </c>
    </row>
    <row r="78" spans="1:7" ht="38.25">
      <c r="A78" s="154" t="s">
        <v>124</v>
      </c>
      <c r="B78" s="30" t="s">
        <v>24</v>
      </c>
      <c r="C78" s="19" t="s">
        <v>3</v>
      </c>
      <c r="D78" s="20" t="s">
        <v>2</v>
      </c>
      <c r="E78" s="20" t="s">
        <v>125</v>
      </c>
      <c r="F78" s="45"/>
      <c r="G78" s="32">
        <f>G79</f>
        <v>3800</v>
      </c>
    </row>
    <row r="79" spans="1:7" ht="51">
      <c r="A79" s="96" t="s">
        <v>66</v>
      </c>
      <c r="B79" s="28" t="s">
        <v>24</v>
      </c>
      <c r="C79" s="11" t="s">
        <v>3</v>
      </c>
      <c r="D79" s="8" t="s">
        <v>2</v>
      </c>
      <c r="E79" s="8" t="s">
        <v>125</v>
      </c>
      <c r="F79" s="44" t="s">
        <v>67</v>
      </c>
      <c r="G79" s="33">
        <v>3800</v>
      </c>
    </row>
    <row r="80" spans="1:7" ht="38.25">
      <c r="A80" s="154" t="s">
        <v>122</v>
      </c>
      <c r="B80" s="30" t="s">
        <v>24</v>
      </c>
      <c r="C80" s="19" t="s">
        <v>3</v>
      </c>
      <c r="D80" s="20" t="s">
        <v>2</v>
      </c>
      <c r="E80" s="20" t="s">
        <v>123</v>
      </c>
      <c r="F80" s="45"/>
      <c r="G80" s="32">
        <f>G81</f>
        <v>200</v>
      </c>
    </row>
    <row r="81" spans="1:7" ht="51">
      <c r="A81" s="96" t="s">
        <v>66</v>
      </c>
      <c r="B81" s="28" t="s">
        <v>24</v>
      </c>
      <c r="C81" s="11" t="s">
        <v>3</v>
      </c>
      <c r="D81" s="8" t="s">
        <v>2</v>
      </c>
      <c r="E81" s="8" t="s">
        <v>123</v>
      </c>
      <c r="F81" s="44" t="s">
        <v>67</v>
      </c>
      <c r="G81" s="33">
        <v>200</v>
      </c>
    </row>
    <row r="82" spans="1:7" ht="51">
      <c r="A82" s="24" t="s">
        <v>90</v>
      </c>
      <c r="B82" s="30" t="s">
        <v>24</v>
      </c>
      <c r="C82" s="19" t="s">
        <v>3</v>
      </c>
      <c r="D82" s="20" t="s">
        <v>2</v>
      </c>
      <c r="E82" s="20" t="s">
        <v>92</v>
      </c>
      <c r="F82" s="45"/>
      <c r="G82" s="32">
        <f>G83</f>
        <v>490300</v>
      </c>
    </row>
    <row r="83" spans="1:7" ht="25.5">
      <c r="A83" s="96" t="s">
        <v>51</v>
      </c>
      <c r="B83" s="28" t="s">
        <v>24</v>
      </c>
      <c r="C83" s="11" t="s">
        <v>3</v>
      </c>
      <c r="D83" s="8" t="s">
        <v>2</v>
      </c>
      <c r="E83" s="8" t="s">
        <v>92</v>
      </c>
      <c r="F83" s="44" t="s">
        <v>52</v>
      </c>
      <c r="G83" s="33">
        <v>490300</v>
      </c>
    </row>
    <row r="84" spans="1:7" ht="25.5">
      <c r="A84" s="24" t="s">
        <v>93</v>
      </c>
      <c r="B84" s="30" t="s">
        <v>24</v>
      </c>
      <c r="C84" s="19" t="s">
        <v>3</v>
      </c>
      <c r="D84" s="20" t="s">
        <v>2</v>
      </c>
      <c r="E84" s="20" t="s">
        <v>91</v>
      </c>
      <c r="F84" s="45"/>
      <c r="G84" s="32">
        <f>G85</f>
        <v>800000</v>
      </c>
    </row>
    <row r="85" spans="1:7" ht="25.5">
      <c r="A85" s="96" t="s">
        <v>51</v>
      </c>
      <c r="B85" s="28" t="s">
        <v>24</v>
      </c>
      <c r="C85" s="11" t="s">
        <v>3</v>
      </c>
      <c r="D85" s="8" t="s">
        <v>2</v>
      </c>
      <c r="E85" s="8" t="s">
        <v>91</v>
      </c>
      <c r="F85" s="44" t="s">
        <v>52</v>
      </c>
      <c r="G85" s="33">
        <v>800000</v>
      </c>
    </row>
    <row r="86" spans="1:7" ht="38.25">
      <c r="A86" s="24" t="s">
        <v>109</v>
      </c>
      <c r="B86" s="30" t="s">
        <v>24</v>
      </c>
      <c r="C86" s="19" t="s">
        <v>3</v>
      </c>
      <c r="D86" s="20" t="s">
        <v>2</v>
      </c>
      <c r="E86" s="20" t="s">
        <v>110</v>
      </c>
      <c r="F86" s="45"/>
      <c r="G86" s="32">
        <f>G87</f>
        <v>131973.14</v>
      </c>
    </row>
    <row r="87" spans="1:7" ht="25.5">
      <c r="A87" s="96" t="s">
        <v>51</v>
      </c>
      <c r="B87" s="28" t="s">
        <v>24</v>
      </c>
      <c r="C87" s="11" t="s">
        <v>3</v>
      </c>
      <c r="D87" s="8" t="s">
        <v>2</v>
      </c>
      <c r="E87" s="8" t="s">
        <v>110</v>
      </c>
      <c r="F87" s="44" t="s">
        <v>52</v>
      </c>
      <c r="G87" s="33">
        <v>131973.14</v>
      </c>
    </row>
    <row r="88" spans="1:7" ht="15.75">
      <c r="A88" s="27" t="s">
        <v>10</v>
      </c>
      <c r="B88" s="143"/>
      <c r="C88" s="39"/>
      <c r="D88" s="39"/>
      <c r="E88" s="40"/>
      <c r="F88" s="52"/>
      <c r="G88" s="36">
        <f>G9+G33+G38+G47+G58+G70</f>
        <v>5335282</v>
      </c>
    </row>
  </sheetData>
  <sheetProtection/>
  <mergeCells count="1">
    <mergeCell ref="A5:G5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85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59.125" style="0" customWidth="1"/>
    <col min="2" max="2" width="4.75390625" style="0" customWidth="1"/>
    <col min="3" max="3" width="4.25390625" style="0" customWidth="1"/>
    <col min="4" max="4" width="14.25390625" style="0" customWidth="1"/>
    <col min="5" max="5" width="5.125" style="0" customWidth="1"/>
    <col min="6" max="7" width="15.125" style="0" customWidth="1"/>
    <col min="8" max="8" width="10.75390625" style="0" customWidth="1"/>
  </cols>
  <sheetData>
    <row r="1" spans="1:6" ht="23.25" customHeight="1">
      <c r="A1" s="158" t="s">
        <v>86</v>
      </c>
      <c r="B1" s="158"/>
      <c r="C1" s="158"/>
      <c r="D1" s="158"/>
      <c r="E1" s="158"/>
      <c r="F1" s="158"/>
    </row>
    <row r="2" spans="1:5" ht="13.5" thickBot="1">
      <c r="A2" s="2"/>
      <c r="B2" s="1"/>
      <c r="C2" s="1"/>
      <c r="D2" s="4"/>
      <c r="E2" s="4"/>
    </row>
    <row r="3" spans="1:8" ht="48.75" customHeight="1" thickBot="1">
      <c r="A3" s="115" t="s">
        <v>0</v>
      </c>
      <c r="B3" s="116" t="s">
        <v>1</v>
      </c>
      <c r="C3" s="117" t="s">
        <v>6</v>
      </c>
      <c r="D3" s="118" t="s">
        <v>11</v>
      </c>
      <c r="E3" s="120" t="s">
        <v>12</v>
      </c>
      <c r="F3" s="121" t="s">
        <v>13</v>
      </c>
      <c r="G3" s="121" t="s">
        <v>87</v>
      </c>
      <c r="H3" s="121" t="s">
        <v>88</v>
      </c>
    </row>
    <row r="4" spans="1:8" ht="16.5" thickBot="1">
      <c r="A4" s="159" t="s">
        <v>9</v>
      </c>
      <c r="B4" s="160" t="s">
        <v>2</v>
      </c>
      <c r="C4" s="161"/>
      <c r="D4" s="161"/>
      <c r="E4" s="162"/>
      <c r="F4" s="163">
        <f>F5+F9+F23</f>
        <v>1392372.13</v>
      </c>
      <c r="G4" s="163">
        <f>G5+G9+G23</f>
        <v>1217488.13</v>
      </c>
      <c r="H4" s="149">
        <f>G4-F4</f>
        <v>-174884</v>
      </c>
    </row>
    <row r="5" spans="1:8" ht="27.75" customHeight="1">
      <c r="A5" s="164" t="s">
        <v>17</v>
      </c>
      <c r="B5" s="165" t="s">
        <v>2</v>
      </c>
      <c r="C5" s="166" t="s">
        <v>5</v>
      </c>
      <c r="D5" s="166"/>
      <c r="E5" s="148"/>
      <c r="F5" s="149">
        <f>F6</f>
        <v>281354.02</v>
      </c>
      <c r="G5" s="149">
        <f>G6+G8</f>
        <v>311226.37</v>
      </c>
      <c r="H5" s="149">
        <f>G5-F5</f>
        <v>29872.349999999977</v>
      </c>
    </row>
    <row r="6" spans="1:8" ht="15.75" customHeight="1">
      <c r="A6" s="167" t="s">
        <v>25</v>
      </c>
      <c r="B6" s="97" t="s">
        <v>2</v>
      </c>
      <c r="C6" s="8" t="s">
        <v>5</v>
      </c>
      <c r="D6" s="8" t="s">
        <v>41</v>
      </c>
      <c r="E6" s="8"/>
      <c r="F6" s="33">
        <f>F7</f>
        <v>281354.02</v>
      </c>
      <c r="G6" s="33">
        <f>G7</f>
        <v>291226.37</v>
      </c>
      <c r="H6" s="149">
        <f aca="true" t="shared" si="0" ref="H6:H90">G6-F6</f>
        <v>9872.349999999977</v>
      </c>
    </row>
    <row r="7" spans="1:8" ht="28.5" customHeight="1">
      <c r="A7" s="96" t="s">
        <v>42</v>
      </c>
      <c r="B7" s="97" t="s">
        <v>2</v>
      </c>
      <c r="C7" s="8" t="s">
        <v>5</v>
      </c>
      <c r="D7" s="8" t="s">
        <v>41</v>
      </c>
      <c r="E7" s="8" t="s">
        <v>43</v>
      </c>
      <c r="F7" s="33">
        <v>281354.02</v>
      </c>
      <c r="G7" s="33">
        <f>311226.37-20000</f>
        <v>291226.37</v>
      </c>
      <c r="H7" s="149">
        <f t="shared" si="0"/>
        <v>9872.349999999977</v>
      </c>
    </row>
    <row r="8" spans="1:8" ht="47.25" customHeight="1">
      <c r="A8" s="96" t="s">
        <v>42</v>
      </c>
      <c r="B8" s="129" t="s">
        <v>2</v>
      </c>
      <c r="C8" s="98" t="s">
        <v>5</v>
      </c>
      <c r="D8" s="8" t="s">
        <v>41</v>
      </c>
      <c r="E8" s="8" t="s">
        <v>43</v>
      </c>
      <c r="F8" s="33">
        <v>0</v>
      </c>
      <c r="G8" s="33">
        <v>20000</v>
      </c>
      <c r="H8" s="149">
        <f>G8-F8</f>
        <v>20000</v>
      </c>
    </row>
    <row r="9" spans="1:8" ht="14.25" customHeight="1">
      <c r="A9" s="168" t="s">
        <v>16</v>
      </c>
      <c r="B9" s="11" t="s">
        <v>2</v>
      </c>
      <c r="C9" s="8" t="s">
        <v>8</v>
      </c>
      <c r="D9" s="8"/>
      <c r="E9" s="44"/>
      <c r="F9" s="33">
        <f>F10+F17+F19+F21</f>
        <v>483791.11</v>
      </c>
      <c r="G9" s="33">
        <f>G10+G17+G19+G21</f>
        <v>477700.76</v>
      </c>
      <c r="H9" s="149">
        <f t="shared" si="0"/>
        <v>-6090.349999999977</v>
      </c>
    </row>
    <row r="10" spans="1:8" ht="29.25" customHeight="1">
      <c r="A10" s="169" t="s">
        <v>44</v>
      </c>
      <c r="B10" s="11" t="s">
        <v>2</v>
      </c>
      <c r="C10" s="8" t="s">
        <v>8</v>
      </c>
      <c r="D10" s="8" t="s">
        <v>45</v>
      </c>
      <c r="E10" s="81"/>
      <c r="F10" s="33">
        <f>SUM(F11:F16)</f>
        <v>480791.11</v>
      </c>
      <c r="G10" s="33">
        <f>SUM(G11:G16)</f>
        <v>474700.76</v>
      </c>
      <c r="H10" s="149">
        <f t="shared" si="0"/>
        <v>-6090.349999999977</v>
      </c>
    </row>
    <row r="11" spans="1:8" ht="28.5" customHeight="1">
      <c r="A11" s="96" t="s">
        <v>42</v>
      </c>
      <c r="B11" s="97" t="s">
        <v>2</v>
      </c>
      <c r="C11" s="8" t="s">
        <v>8</v>
      </c>
      <c r="D11" s="8" t="s">
        <v>45</v>
      </c>
      <c r="E11" s="8" t="s">
        <v>43</v>
      </c>
      <c r="F11" s="33">
        <v>271842.96</v>
      </c>
      <c r="G11" s="33">
        <v>271842.96</v>
      </c>
      <c r="H11" s="149">
        <f t="shared" si="0"/>
        <v>0</v>
      </c>
    </row>
    <row r="12" spans="1:8" ht="28.5" customHeight="1">
      <c r="A12" s="96" t="s">
        <v>46</v>
      </c>
      <c r="B12" s="97" t="s">
        <v>2</v>
      </c>
      <c r="C12" s="8" t="s">
        <v>8</v>
      </c>
      <c r="D12" s="8" t="s">
        <v>45</v>
      </c>
      <c r="E12" s="98" t="s">
        <v>47</v>
      </c>
      <c r="F12" s="33">
        <v>15100</v>
      </c>
      <c r="G12" s="33">
        <v>13448.07</v>
      </c>
      <c r="H12" s="149">
        <f t="shared" si="0"/>
        <v>-1651.9300000000003</v>
      </c>
    </row>
    <row r="13" spans="1:8" ht="12.75" customHeight="1">
      <c r="A13" s="96" t="s">
        <v>48</v>
      </c>
      <c r="B13" s="21" t="s">
        <v>49</v>
      </c>
      <c r="C13" s="44" t="s">
        <v>8</v>
      </c>
      <c r="D13" s="8" t="s">
        <v>45</v>
      </c>
      <c r="E13" s="98" t="s">
        <v>50</v>
      </c>
      <c r="F13" s="33">
        <v>10000</v>
      </c>
      <c r="G13" s="33">
        <v>13000</v>
      </c>
      <c r="H13" s="149">
        <f t="shared" si="0"/>
        <v>3000</v>
      </c>
    </row>
    <row r="14" spans="1:8" ht="21.75" customHeight="1">
      <c r="A14" s="96" t="s">
        <v>51</v>
      </c>
      <c r="B14" s="21" t="s">
        <v>2</v>
      </c>
      <c r="C14" s="44" t="s">
        <v>8</v>
      </c>
      <c r="D14" s="8" t="s">
        <v>45</v>
      </c>
      <c r="E14" s="98" t="s">
        <v>52</v>
      </c>
      <c r="F14" s="33">
        <v>171548.15</v>
      </c>
      <c r="G14" s="33">
        <v>164309.73</v>
      </c>
      <c r="H14" s="149">
        <f t="shared" si="0"/>
        <v>-7238.419999999984</v>
      </c>
    </row>
    <row r="15" spans="1:8" ht="14.25" customHeight="1">
      <c r="A15" s="96" t="s">
        <v>53</v>
      </c>
      <c r="B15" s="21" t="s">
        <v>2</v>
      </c>
      <c r="C15" s="44" t="s">
        <v>8</v>
      </c>
      <c r="D15" s="8" t="s">
        <v>45</v>
      </c>
      <c r="E15" s="98" t="s">
        <v>54</v>
      </c>
      <c r="F15" s="33"/>
      <c r="G15" s="33"/>
      <c r="H15" s="149">
        <f t="shared" si="0"/>
        <v>0</v>
      </c>
    </row>
    <row r="16" spans="1:8" ht="21" customHeight="1">
      <c r="A16" s="96" t="s">
        <v>77</v>
      </c>
      <c r="B16" s="21" t="s">
        <v>2</v>
      </c>
      <c r="C16" s="44" t="s">
        <v>8</v>
      </c>
      <c r="D16" s="8" t="s">
        <v>45</v>
      </c>
      <c r="E16" s="98" t="s">
        <v>78</v>
      </c>
      <c r="F16" s="33">
        <v>12300</v>
      </c>
      <c r="G16" s="33">
        <v>12100</v>
      </c>
      <c r="H16" s="149">
        <f t="shared" si="0"/>
        <v>-200</v>
      </c>
    </row>
    <row r="17" spans="1:8" ht="39.75" customHeight="1">
      <c r="A17" s="170" t="s">
        <v>80</v>
      </c>
      <c r="B17" s="21" t="s">
        <v>2</v>
      </c>
      <c r="C17" s="8" t="s">
        <v>8</v>
      </c>
      <c r="D17" s="8" t="s">
        <v>72</v>
      </c>
      <c r="E17" s="81"/>
      <c r="F17" s="33">
        <f>F18</f>
        <v>500</v>
      </c>
      <c r="G17" s="33">
        <f>G18</f>
        <v>500</v>
      </c>
      <c r="H17" s="149">
        <f t="shared" si="0"/>
        <v>0</v>
      </c>
    </row>
    <row r="18" spans="1:8" ht="20.25" customHeight="1">
      <c r="A18" s="171" t="s">
        <v>26</v>
      </c>
      <c r="B18" s="11" t="s">
        <v>2</v>
      </c>
      <c r="C18" s="8" t="s">
        <v>8</v>
      </c>
      <c r="D18" s="8" t="s">
        <v>72</v>
      </c>
      <c r="E18" s="8" t="s">
        <v>55</v>
      </c>
      <c r="F18" s="33">
        <v>500</v>
      </c>
      <c r="G18" s="33">
        <v>500</v>
      </c>
      <c r="H18" s="149">
        <f t="shared" si="0"/>
        <v>0</v>
      </c>
    </row>
    <row r="19" spans="1:8" ht="30" customHeight="1">
      <c r="A19" s="172" t="s">
        <v>28</v>
      </c>
      <c r="B19" s="11" t="s">
        <v>2</v>
      </c>
      <c r="C19" s="8" t="s">
        <v>8</v>
      </c>
      <c r="D19" s="8" t="s">
        <v>73</v>
      </c>
      <c r="E19" s="8"/>
      <c r="F19" s="33">
        <f>F20</f>
        <v>500</v>
      </c>
      <c r="G19" s="33">
        <f>G20</f>
        <v>500</v>
      </c>
      <c r="H19" s="149">
        <f t="shared" si="0"/>
        <v>0</v>
      </c>
    </row>
    <row r="20" spans="1:8" ht="15.75" customHeight="1">
      <c r="A20" s="171" t="s">
        <v>26</v>
      </c>
      <c r="B20" s="11" t="s">
        <v>2</v>
      </c>
      <c r="C20" s="8" t="s">
        <v>8</v>
      </c>
      <c r="D20" s="8" t="s">
        <v>73</v>
      </c>
      <c r="E20" s="8" t="s">
        <v>55</v>
      </c>
      <c r="F20" s="33">
        <v>500</v>
      </c>
      <c r="G20" s="33">
        <v>500</v>
      </c>
      <c r="H20" s="149">
        <f t="shared" si="0"/>
        <v>0</v>
      </c>
    </row>
    <row r="21" spans="1:8" ht="42.75" customHeight="1">
      <c r="A21" s="170" t="s">
        <v>34</v>
      </c>
      <c r="B21" s="173" t="s">
        <v>2</v>
      </c>
      <c r="C21" s="8" t="s">
        <v>8</v>
      </c>
      <c r="D21" s="8" t="s">
        <v>56</v>
      </c>
      <c r="E21" s="8"/>
      <c r="F21" s="33">
        <f>F22</f>
        <v>2000</v>
      </c>
      <c r="G21" s="33">
        <f>G22</f>
        <v>2000</v>
      </c>
      <c r="H21" s="149">
        <f t="shared" si="0"/>
        <v>0</v>
      </c>
    </row>
    <row r="22" spans="1:8" ht="16.5" customHeight="1">
      <c r="A22" s="96" t="s">
        <v>51</v>
      </c>
      <c r="B22" s="21" t="s">
        <v>2</v>
      </c>
      <c r="C22" s="8" t="s">
        <v>8</v>
      </c>
      <c r="D22" s="8" t="s">
        <v>56</v>
      </c>
      <c r="E22" s="44" t="s">
        <v>52</v>
      </c>
      <c r="F22" s="33">
        <v>2000</v>
      </c>
      <c r="G22" s="33">
        <v>2000</v>
      </c>
      <c r="H22" s="149">
        <f t="shared" si="0"/>
        <v>0</v>
      </c>
    </row>
    <row r="23" spans="1:8" ht="16.5" customHeight="1">
      <c r="A23" s="169" t="s">
        <v>31</v>
      </c>
      <c r="B23" s="21" t="s">
        <v>2</v>
      </c>
      <c r="C23" s="8" t="s">
        <v>32</v>
      </c>
      <c r="D23" s="8"/>
      <c r="E23" s="44"/>
      <c r="F23" s="33">
        <f>F24+F26</f>
        <v>627227</v>
      </c>
      <c r="G23" s="33">
        <f>G24+G26</f>
        <v>428561</v>
      </c>
      <c r="H23" s="149">
        <f t="shared" si="0"/>
        <v>-198666</v>
      </c>
    </row>
    <row r="24" spans="1:8" ht="16.5" customHeight="1">
      <c r="A24" s="96" t="s">
        <v>107</v>
      </c>
      <c r="B24" s="21" t="s">
        <v>2</v>
      </c>
      <c r="C24" s="8" t="s">
        <v>32</v>
      </c>
      <c r="D24" s="8" t="s">
        <v>108</v>
      </c>
      <c r="E24" s="44"/>
      <c r="F24" s="33">
        <f>F25</f>
        <v>611697</v>
      </c>
      <c r="G24" s="33">
        <f>G25</f>
        <v>413031</v>
      </c>
      <c r="H24" s="149">
        <f t="shared" si="0"/>
        <v>-198666</v>
      </c>
    </row>
    <row r="25" spans="1:8" ht="16.5" customHeight="1">
      <c r="A25" s="96" t="s">
        <v>51</v>
      </c>
      <c r="B25" s="21" t="s">
        <v>2</v>
      </c>
      <c r="C25" s="8" t="s">
        <v>32</v>
      </c>
      <c r="D25" s="8" t="s">
        <v>108</v>
      </c>
      <c r="E25" s="44" t="s">
        <v>52</v>
      </c>
      <c r="F25" s="33">
        <v>611697</v>
      </c>
      <c r="G25" s="33">
        <v>413031</v>
      </c>
      <c r="H25" s="149">
        <f t="shared" si="0"/>
        <v>-198666</v>
      </c>
    </row>
    <row r="26" spans="1:8" ht="16.5" customHeight="1">
      <c r="A26" s="96" t="s">
        <v>74</v>
      </c>
      <c r="B26" s="21" t="s">
        <v>2</v>
      </c>
      <c r="C26" s="8" t="s">
        <v>32</v>
      </c>
      <c r="D26" s="8" t="s">
        <v>75</v>
      </c>
      <c r="E26" s="44"/>
      <c r="F26" s="33">
        <f>F27+F28</f>
        <v>15530</v>
      </c>
      <c r="G26" s="33">
        <f>G27+G28</f>
        <v>15530</v>
      </c>
      <c r="H26" s="149">
        <f t="shared" si="0"/>
        <v>0</v>
      </c>
    </row>
    <row r="27" spans="1:8" ht="16.5" customHeight="1">
      <c r="A27" s="96" t="s">
        <v>51</v>
      </c>
      <c r="B27" s="21" t="s">
        <v>2</v>
      </c>
      <c r="C27" s="8" t="s">
        <v>32</v>
      </c>
      <c r="D27" s="8" t="s">
        <v>75</v>
      </c>
      <c r="E27" s="44" t="s">
        <v>52</v>
      </c>
      <c r="F27" s="33">
        <v>15530</v>
      </c>
      <c r="G27" s="33">
        <v>15530</v>
      </c>
      <c r="H27" s="149">
        <f t="shared" si="0"/>
        <v>0</v>
      </c>
    </row>
    <row r="28" spans="1:8" ht="16.5" customHeight="1">
      <c r="A28" s="96" t="s">
        <v>84</v>
      </c>
      <c r="B28" s="21" t="s">
        <v>2</v>
      </c>
      <c r="C28" s="8" t="s">
        <v>32</v>
      </c>
      <c r="D28" s="8" t="s">
        <v>75</v>
      </c>
      <c r="E28" s="44" t="s">
        <v>85</v>
      </c>
      <c r="F28" s="33"/>
      <c r="G28" s="33"/>
      <c r="H28" s="149">
        <f t="shared" si="0"/>
        <v>0</v>
      </c>
    </row>
    <row r="29" spans="1:8" ht="16.5" customHeight="1">
      <c r="A29" s="174" t="s">
        <v>18</v>
      </c>
      <c r="B29" s="175" t="s">
        <v>5</v>
      </c>
      <c r="C29" s="176"/>
      <c r="D29" s="176"/>
      <c r="E29" s="177"/>
      <c r="F29" s="178">
        <f>F30</f>
        <v>70000</v>
      </c>
      <c r="G29" s="178">
        <f>G30</f>
        <v>70000</v>
      </c>
      <c r="H29" s="149">
        <f t="shared" si="0"/>
        <v>0</v>
      </c>
    </row>
    <row r="30" spans="1:8" ht="16.5" customHeight="1">
      <c r="A30" s="168" t="s">
        <v>19</v>
      </c>
      <c r="B30" s="11" t="s">
        <v>5</v>
      </c>
      <c r="C30" s="8" t="s">
        <v>7</v>
      </c>
      <c r="D30" s="8"/>
      <c r="E30" s="44"/>
      <c r="F30" s="33">
        <f>F31</f>
        <v>70000</v>
      </c>
      <c r="G30" s="33">
        <f>G31</f>
        <v>70000</v>
      </c>
      <c r="H30" s="149">
        <f t="shared" si="0"/>
        <v>0</v>
      </c>
    </row>
    <row r="31" spans="1:8" ht="25.5">
      <c r="A31" s="179" t="s">
        <v>20</v>
      </c>
      <c r="B31" s="97" t="s">
        <v>5</v>
      </c>
      <c r="C31" s="8" t="s">
        <v>7</v>
      </c>
      <c r="D31" s="8" t="s">
        <v>57</v>
      </c>
      <c r="E31" s="8"/>
      <c r="F31" s="33">
        <f>F32+F33</f>
        <v>70000</v>
      </c>
      <c r="G31" s="33">
        <f>G32+G33</f>
        <v>70000</v>
      </c>
      <c r="H31" s="149">
        <f t="shared" si="0"/>
        <v>0</v>
      </c>
    </row>
    <row r="32" spans="1:8" ht="25.5">
      <c r="A32" s="96" t="s">
        <v>42</v>
      </c>
      <c r="B32" s="97" t="s">
        <v>5</v>
      </c>
      <c r="C32" s="8" t="s">
        <v>7</v>
      </c>
      <c r="D32" s="8" t="s">
        <v>57</v>
      </c>
      <c r="E32" s="8" t="s">
        <v>43</v>
      </c>
      <c r="F32" s="33">
        <v>67000</v>
      </c>
      <c r="G32" s="33">
        <v>67000</v>
      </c>
      <c r="H32" s="149">
        <f t="shared" si="0"/>
        <v>0</v>
      </c>
    </row>
    <row r="33" spans="1:8" ht="14.25" customHeight="1">
      <c r="A33" s="96" t="s">
        <v>51</v>
      </c>
      <c r="B33" s="97" t="s">
        <v>5</v>
      </c>
      <c r="C33" s="8" t="s">
        <v>7</v>
      </c>
      <c r="D33" s="8" t="s">
        <v>57</v>
      </c>
      <c r="E33" s="8" t="s">
        <v>52</v>
      </c>
      <c r="F33" s="33">
        <v>3000</v>
      </c>
      <c r="G33" s="33">
        <v>3000</v>
      </c>
      <c r="H33" s="149">
        <f t="shared" si="0"/>
        <v>0</v>
      </c>
    </row>
    <row r="34" spans="1:8" ht="31.5">
      <c r="A34" s="180" t="s">
        <v>35</v>
      </c>
      <c r="B34" s="181" t="s">
        <v>7</v>
      </c>
      <c r="C34" s="182"/>
      <c r="D34" s="182"/>
      <c r="E34" s="183"/>
      <c r="F34" s="184">
        <f>F35+F38+F41</f>
        <v>49015.17</v>
      </c>
      <c r="G34" s="184">
        <f>G35+G38+G41</f>
        <v>44015.17</v>
      </c>
      <c r="H34" s="149">
        <f t="shared" si="0"/>
        <v>-5000</v>
      </c>
    </row>
    <row r="35" spans="1:8" ht="12.75">
      <c r="A35" s="185" t="s">
        <v>36</v>
      </c>
      <c r="B35" s="21" t="s">
        <v>7</v>
      </c>
      <c r="C35" s="8" t="s">
        <v>33</v>
      </c>
      <c r="D35" s="8"/>
      <c r="E35" s="81"/>
      <c r="F35" s="33">
        <f>F36</f>
        <v>5215.17</v>
      </c>
      <c r="G35" s="33">
        <f>G36</f>
        <v>215.17</v>
      </c>
      <c r="H35" s="149">
        <f t="shared" si="0"/>
        <v>-5000</v>
      </c>
    </row>
    <row r="36" spans="1:8" ht="12.75">
      <c r="A36" s="170" t="s">
        <v>37</v>
      </c>
      <c r="B36" s="21" t="s">
        <v>7</v>
      </c>
      <c r="C36" s="8" t="s">
        <v>33</v>
      </c>
      <c r="D36" s="8" t="s">
        <v>58</v>
      </c>
      <c r="E36" s="81"/>
      <c r="F36" s="33">
        <f>F37</f>
        <v>5215.17</v>
      </c>
      <c r="G36" s="33">
        <f>G37</f>
        <v>215.17</v>
      </c>
      <c r="H36" s="149">
        <f t="shared" si="0"/>
        <v>-5000</v>
      </c>
    </row>
    <row r="37" spans="1:8" ht="25.5">
      <c r="A37" s="96" t="s">
        <v>51</v>
      </c>
      <c r="B37" s="21" t="s">
        <v>7</v>
      </c>
      <c r="C37" s="8" t="s">
        <v>33</v>
      </c>
      <c r="D37" s="8" t="s">
        <v>58</v>
      </c>
      <c r="E37" s="81" t="s">
        <v>52</v>
      </c>
      <c r="F37" s="33">
        <f>6000-784.83</f>
        <v>5215.17</v>
      </c>
      <c r="G37" s="33">
        <v>215.17</v>
      </c>
      <c r="H37" s="149">
        <f t="shared" si="0"/>
        <v>-5000</v>
      </c>
    </row>
    <row r="38" spans="1:8" ht="20.25" customHeight="1">
      <c r="A38" s="186" t="s">
        <v>111</v>
      </c>
      <c r="B38" s="21" t="s">
        <v>7</v>
      </c>
      <c r="C38" s="8" t="s">
        <v>113</v>
      </c>
      <c r="D38" s="8"/>
      <c r="E38" s="81"/>
      <c r="F38" s="33">
        <f>F39</f>
        <v>39818</v>
      </c>
      <c r="G38" s="33">
        <f>G39</f>
        <v>43800</v>
      </c>
      <c r="H38" s="149">
        <f t="shared" si="0"/>
        <v>3982</v>
      </c>
    </row>
    <row r="39" spans="1:8" ht="25.5">
      <c r="A39" s="170" t="s">
        <v>112</v>
      </c>
      <c r="B39" s="21" t="s">
        <v>7</v>
      </c>
      <c r="C39" s="8" t="s">
        <v>113</v>
      </c>
      <c r="D39" s="8" t="s">
        <v>114</v>
      </c>
      <c r="E39" s="81"/>
      <c r="F39" s="33">
        <f>F40</f>
        <v>39818</v>
      </c>
      <c r="G39" s="33">
        <f>G40</f>
        <v>43800</v>
      </c>
      <c r="H39" s="149">
        <f t="shared" si="0"/>
        <v>3982</v>
      </c>
    </row>
    <row r="40" spans="1:8" ht="25.5">
      <c r="A40" s="96" t="s">
        <v>51</v>
      </c>
      <c r="B40" s="21" t="s">
        <v>7</v>
      </c>
      <c r="C40" s="8" t="s">
        <v>113</v>
      </c>
      <c r="D40" s="8" t="s">
        <v>114</v>
      </c>
      <c r="E40" s="81" t="s">
        <v>52</v>
      </c>
      <c r="F40" s="33">
        <v>39818</v>
      </c>
      <c r="G40" s="33">
        <v>43800</v>
      </c>
      <c r="H40" s="149">
        <f t="shared" si="0"/>
        <v>3982</v>
      </c>
    </row>
    <row r="41" spans="1:8" ht="25.5">
      <c r="A41" s="170" t="s">
        <v>121</v>
      </c>
      <c r="B41" s="21" t="s">
        <v>7</v>
      </c>
      <c r="C41" s="8" t="s">
        <v>113</v>
      </c>
      <c r="D41" s="8" t="s">
        <v>120</v>
      </c>
      <c r="E41" s="148"/>
      <c r="F41" s="149">
        <v>3982</v>
      </c>
      <c r="G41" s="149">
        <f>G42</f>
        <v>0</v>
      </c>
      <c r="H41" s="149">
        <f t="shared" si="0"/>
        <v>-3982</v>
      </c>
    </row>
    <row r="42" spans="1:8" ht="25.5">
      <c r="A42" s="96" t="s">
        <v>51</v>
      </c>
      <c r="B42" s="21" t="s">
        <v>7</v>
      </c>
      <c r="C42" s="8" t="s">
        <v>113</v>
      </c>
      <c r="D42" s="8" t="s">
        <v>120</v>
      </c>
      <c r="E42" s="81" t="s">
        <v>52</v>
      </c>
      <c r="F42" s="149">
        <v>3982</v>
      </c>
      <c r="G42" s="149">
        <v>0</v>
      </c>
      <c r="H42" s="149">
        <f t="shared" si="0"/>
        <v>-3982</v>
      </c>
    </row>
    <row r="43" spans="1:8" ht="15.75">
      <c r="A43" s="174" t="s">
        <v>38</v>
      </c>
      <c r="B43" s="187" t="s">
        <v>8</v>
      </c>
      <c r="C43" s="83"/>
      <c r="D43" s="83"/>
      <c r="E43" s="84"/>
      <c r="F43" s="188">
        <f>F44+F51</f>
        <v>1176704.52</v>
      </c>
      <c r="G43" s="188">
        <f>G44+G51</f>
        <v>1156704.52</v>
      </c>
      <c r="H43" s="149">
        <f t="shared" si="0"/>
        <v>-20000</v>
      </c>
    </row>
    <row r="44" spans="1:8" ht="12.75">
      <c r="A44" s="189" t="s">
        <v>39</v>
      </c>
      <c r="B44" s="92" t="s">
        <v>8</v>
      </c>
      <c r="C44" s="93" t="s">
        <v>40</v>
      </c>
      <c r="D44" s="93"/>
      <c r="E44" s="93"/>
      <c r="F44" s="94">
        <f>F45</f>
        <v>1156704.52</v>
      </c>
      <c r="G44" s="94">
        <f>G45</f>
        <v>1156704.52</v>
      </c>
      <c r="H44" s="149">
        <f t="shared" si="0"/>
        <v>0</v>
      </c>
    </row>
    <row r="45" spans="1:8" ht="12.75">
      <c r="A45" s="190" t="s">
        <v>59</v>
      </c>
      <c r="B45" s="92" t="s">
        <v>8</v>
      </c>
      <c r="C45" s="93" t="s">
        <v>40</v>
      </c>
      <c r="D45" s="93" t="s">
        <v>60</v>
      </c>
      <c r="E45" s="93"/>
      <c r="F45" s="94">
        <f>F46+F48</f>
        <v>1156704.52</v>
      </c>
      <c r="G45" s="94">
        <f>G46+G48</f>
        <v>1156704.52</v>
      </c>
      <c r="H45" s="149">
        <f t="shared" si="0"/>
        <v>0</v>
      </c>
    </row>
    <row r="46" spans="1:8" ht="25.5">
      <c r="A46" s="191" t="s">
        <v>61</v>
      </c>
      <c r="B46" s="92" t="s">
        <v>8</v>
      </c>
      <c r="C46" s="93" t="s">
        <v>40</v>
      </c>
      <c r="D46" s="93" t="s">
        <v>62</v>
      </c>
      <c r="E46" s="93"/>
      <c r="F46" s="94">
        <f>F47</f>
        <v>333792.18000000005</v>
      </c>
      <c r="G46" s="94">
        <f>G47</f>
        <v>333792.18000000005</v>
      </c>
      <c r="H46" s="149">
        <f t="shared" si="0"/>
        <v>0</v>
      </c>
    </row>
    <row r="47" spans="1:8" ht="25.5">
      <c r="A47" s="96" t="s">
        <v>51</v>
      </c>
      <c r="B47" s="92" t="s">
        <v>8</v>
      </c>
      <c r="C47" s="93" t="s">
        <v>40</v>
      </c>
      <c r="D47" s="93" t="s">
        <v>62</v>
      </c>
      <c r="E47" s="93" t="s">
        <v>52</v>
      </c>
      <c r="F47" s="94">
        <f>155680.73+178111.45</f>
        <v>333792.18000000005</v>
      </c>
      <c r="G47" s="94">
        <f>155680.73+178111.45</f>
        <v>333792.18000000005</v>
      </c>
      <c r="H47" s="149">
        <f t="shared" si="0"/>
        <v>0</v>
      </c>
    </row>
    <row r="48" spans="1:8" ht="12.75">
      <c r="A48" s="191" t="s">
        <v>63</v>
      </c>
      <c r="B48" s="92" t="s">
        <v>8</v>
      </c>
      <c r="C48" s="93" t="s">
        <v>40</v>
      </c>
      <c r="D48" s="93" t="s">
        <v>64</v>
      </c>
      <c r="E48" s="93"/>
      <c r="F48" s="94">
        <f>F49+F50</f>
        <v>822912.34</v>
      </c>
      <c r="G48" s="94">
        <f>G49+G50</f>
        <v>822912.34</v>
      </c>
      <c r="H48" s="149">
        <f t="shared" si="0"/>
        <v>0</v>
      </c>
    </row>
    <row r="49" spans="1:8" ht="25.5">
      <c r="A49" s="96" t="s">
        <v>51</v>
      </c>
      <c r="B49" s="92" t="s">
        <v>8</v>
      </c>
      <c r="C49" s="93" t="s">
        <v>40</v>
      </c>
      <c r="D49" s="93" t="s">
        <v>64</v>
      </c>
      <c r="E49" s="93" t="s">
        <v>52</v>
      </c>
      <c r="F49" s="94">
        <f>600000</f>
        <v>600000</v>
      </c>
      <c r="G49" s="94">
        <f>600000</f>
        <v>600000</v>
      </c>
      <c r="H49" s="149">
        <f t="shared" si="0"/>
        <v>0</v>
      </c>
    </row>
    <row r="50" spans="1:8" ht="25.5">
      <c r="A50" s="96" t="s">
        <v>106</v>
      </c>
      <c r="B50" s="92" t="s">
        <v>8</v>
      </c>
      <c r="C50" s="93" t="s">
        <v>40</v>
      </c>
      <c r="D50" s="93" t="s">
        <v>64</v>
      </c>
      <c r="E50" s="93" t="s">
        <v>52</v>
      </c>
      <c r="F50" s="94">
        <v>222912.34</v>
      </c>
      <c r="G50" s="94">
        <v>222912.34</v>
      </c>
      <c r="H50" s="149">
        <f>G50-F50</f>
        <v>0</v>
      </c>
    </row>
    <row r="51" spans="1:8" ht="12.75">
      <c r="A51" s="96" t="s">
        <v>102</v>
      </c>
      <c r="B51" s="192" t="s">
        <v>8</v>
      </c>
      <c r="C51" s="98" t="s">
        <v>100</v>
      </c>
      <c r="D51" s="8"/>
      <c r="E51" s="98"/>
      <c r="F51" s="33">
        <f>F52</f>
        <v>20000</v>
      </c>
      <c r="G51" s="33">
        <f>G52</f>
        <v>0</v>
      </c>
      <c r="H51" s="149">
        <f t="shared" si="0"/>
        <v>-20000</v>
      </c>
    </row>
    <row r="52" spans="1:8" ht="63.75">
      <c r="A52" s="167" t="s">
        <v>99</v>
      </c>
      <c r="B52" s="129" t="s">
        <v>8</v>
      </c>
      <c r="C52" s="98" t="s">
        <v>100</v>
      </c>
      <c r="D52" s="8" t="s">
        <v>101</v>
      </c>
      <c r="E52" s="98"/>
      <c r="F52" s="33">
        <f>F53</f>
        <v>20000</v>
      </c>
      <c r="G52" s="33">
        <f>G53</f>
        <v>0</v>
      </c>
      <c r="H52" s="149">
        <f t="shared" si="0"/>
        <v>-20000</v>
      </c>
    </row>
    <row r="53" spans="1:8" ht="25.5">
      <c r="A53" s="96" t="s">
        <v>51</v>
      </c>
      <c r="B53" s="129" t="s">
        <v>8</v>
      </c>
      <c r="C53" s="44" t="s">
        <v>100</v>
      </c>
      <c r="D53" s="8" t="s">
        <v>101</v>
      </c>
      <c r="E53" s="130" t="s">
        <v>52</v>
      </c>
      <c r="F53" s="33">
        <v>20000</v>
      </c>
      <c r="G53" s="33">
        <v>0</v>
      </c>
      <c r="H53" s="149">
        <f t="shared" si="0"/>
        <v>-20000</v>
      </c>
    </row>
    <row r="54" spans="1:8" ht="15.75">
      <c r="A54" s="174" t="s">
        <v>15</v>
      </c>
      <c r="B54" s="187" t="s">
        <v>4</v>
      </c>
      <c r="C54" s="193"/>
      <c r="D54" s="193"/>
      <c r="E54" s="194"/>
      <c r="F54" s="178">
        <f>F55+F60+F63</f>
        <v>377105.20999999996</v>
      </c>
      <c r="G54" s="178">
        <f>G55+G60+G63</f>
        <v>631289.21</v>
      </c>
      <c r="H54" s="149">
        <f t="shared" si="0"/>
        <v>254184</v>
      </c>
    </row>
    <row r="55" spans="1:8" ht="18.75" customHeight="1">
      <c r="A55" s="195" t="s">
        <v>76</v>
      </c>
      <c r="B55" s="196" t="s">
        <v>4</v>
      </c>
      <c r="C55" s="93" t="s">
        <v>2</v>
      </c>
      <c r="D55" s="93"/>
      <c r="E55" s="197"/>
      <c r="F55" s="94">
        <f>F56+F58</f>
        <v>175287.21</v>
      </c>
      <c r="G55" s="198">
        <f>G56+G58</f>
        <v>234787.21</v>
      </c>
      <c r="H55" s="149">
        <f t="shared" si="0"/>
        <v>59500</v>
      </c>
    </row>
    <row r="56" spans="1:8" ht="59.25" customHeight="1">
      <c r="A56" s="199" t="s">
        <v>97</v>
      </c>
      <c r="B56" s="11" t="s">
        <v>4</v>
      </c>
      <c r="C56" s="8" t="s">
        <v>2</v>
      </c>
      <c r="D56" s="8" t="s">
        <v>98</v>
      </c>
      <c r="E56" s="44"/>
      <c r="F56" s="33">
        <f>F57</f>
        <v>500</v>
      </c>
      <c r="G56" s="33">
        <f>G57</f>
        <v>60000</v>
      </c>
      <c r="H56" s="149">
        <f t="shared" si="0"/>
        <v>59500</v>
      </c>
    </row>
    <row r="57" spans="1:8" ht="21.75" customHeight="1">
      <c r="A57" s="96" t="s">
        <v>51</v>
      </c>
      <c r="B57" s="11" t="s">
        <v>4</v>
      </c>
      <c r="C57" s="8" t="s">
        <v>2</v>
      </c>
      <c r="D57" s="8" t="s">
        <v>98</v>
      </c>
      <c r="E57" s="44" t="s">
        <v>52</v>
      </c>
      <c r="F57" s="33">
        <v>500</v>
      </c>
      <c r="G57" s="33">
        <v>60000</v>
      </c>
      <c r="H57" s="149">
        <f t="shared" si="0"/>
        <v>59500</v>
      </c>
    </row>
    <row r="58" spans="1:8" ht="26.25" customHeight="1">
      <c r="A58" s="199" t="s">
        <v>94</v>
      </c>
      <c r="B58" s="11" t="s">
        <v>4</v>
      </c>
      <c r="C58" s="8" t="s">
        <v>2</v>
      </c>
      <c r="D58" s="8" t="s">
        <v>95</v>
      </c>
      <c r="E58" s="44"/>
      <c r="F58" s="33">
        <f>F59</f>
        <v>174787.21</v>
      </c>
      <c r="G58" s="33">
        <f>G59</f>
        <v>174787.21</v>
      </c>
      <c r="H58" s="149">
        <f aca="true" t="shared" si="1" ref="H58:H65">G58-F58</f>
        <v>0</v>
      </c>
    </row>
    <row r="59" spans="1:8" ht="25.5">
      <c r="A59" s="96" t="s">
        <v>96</v>
      </c>
      <c r="B59" s="11" t="s">
        <v>4</v>
      </c>
      <c r="C59" s="8" t="s">
        <v>2</v>
      </c>
      <c r="D59" s="8" t="s">
        <v>95</v>
      </c>
      <c r="E59" s="44" t="s">
        <v>89</v>
      </c>
      <c r="F59" s="33">
        <v>174787.21</v>
      </c>
      <c r="G59" s="33">
        <v>174787.21</v>
      </c>
      <c r="H59" s="149">
        <f t="shared" si="1"/>
        <v>0</v>
      </c>
    </row>
    <row r="60" spans="1:8" ht="15" customHeight="1">
      <c r="A60" s="195" t="s">
        <v>115</v>
      </c>
      <c r="B60" s="196" t="s">
        <v>4</v>
      </c>
      <c r="C60" s="93" t="s">
        <v>5</v>
      </c>
      <c r="D60" s="93"/>
      <c r="E60" s="197"/>
      <c r="F60" s="198">
        <f>F61</f>
        <v>181818</v>
      </c>
      <c r="G60" s="198">
        <f>G61</f>
        <v>376502</v>
      </c>
      <c r="H60" s="149">
        <f t="shared" si="1"/>
        <v>194684</v>
      </c>
    </row>
    <row r="61" spans="1:8" ht="25.5">
      <c r="A61" s="172" t="s">
        <v>112</v>
      </c>
      <c r="B61" s="11" t="s">
        <v>4</v>
      </c>
      <c r="C61" s="8" t="s">
        <v>5</v>
      </c>
      <c r="D61" s="8" t="s">
        <v>116</v>
      </c>
      <c r="E61" s="44"/>
      <c r="F61" s="33">
        <f>F62</f>
        <v>181818</v>
      </c>
      <c r="G61" s="33">
        <f>G62</f>
        <v>376502</v>
      </c>
      <c r="H61" s="149">
        <f t="shared" si="1"/>
        <v>194684</v>
      </c>
    </row>
    <row r="62" spans="1:8" ht="25.5">
      <c r="A62" s="96" t="s">
        <v>51</v>
      </c>
      <c r="B62" s="11" t="s">
        <v>4</v>
      </c>
      <c r="C62" s="8" t="s">
        <v>5</v>
      </c>
      <c r="D62" s="8" t="s">
        <v>116</v>
      </c>
      <c r="E62" s="44" t="s">
        <v>52</v>
      </c>
      <c r="F62" s="33">
        <v>181818</v>
      </c>
      <c r="G62" s="33">
        <v>376502</v>
      </c>
      <c r="H62" s="149">
        <f t="shared" si="1"/>
        <v>194684</v>
      </c>
    </row>
    <row r="63" spans="1:8" ht="12.75">
      <c r="A63" s="200" t="s">
        <v>105</v>
      </c>
      <c r="B63" s="201" t="s">
        <v>4</v>
      </c>
      <c r="C63" s="202" t="s">
        <v>7</v>
      </c>
      <c r="D63" s="8"/>
      <c r="E63" s="202"/>
      <c r="F63" s="33">
        <f>F64</f>
        <v>20000</v>
      </c>
      <c r="G63" s="33">
        <f>G64</f>
        <v>20000</v>
      </c>
      <c r="H63" s="149">
        <f t="shared" si="1"/>
        <v>0</v>
      </c>
    </row>
    <row r="64" spans="1:8" ht="63.75">
      <c r="A64" s="167" t="s">
        <v>103</v>
      </c>
      <c r="B64" s="137" t="s">
        <v>4</v>
      </c>
      <c r="C64" s="129" t="s">
        <v>7</v>
      </c>
      <c r="D64" s="129" t="s">
        <v>104</v>
      </c>
      <c r="E64" s="203"/>
      <c r="F64" s="204">
        <f>F65</f>
        <v>20000</v>
      </c>
      <c r="G64" s="204">
        <f>G65</f>
        <v>20000</v>
      </c>
      <c r="H64" s="149">
        <f t="shared" si="1"/>
        <v>0</v>
      </c>
    </row>
    <row r="65" spans="1:8" ht="25.5">
      <c r="A65" s="96" t="s">
        <v>51</v>
      </c>
      <c r="B65" s="137" t="s">
        <v>4</v>
      </c>
      <c r="C65" s="129" t="s">
        <v>7</v>
      </c>
      <c r="D65" s="129" t="s">
        <v>104</v>
      </c>
      <c r="E65" s="98" t="s">
        <v>52</v>
      </c>
      <c r="F65" s="33">
        <v>20000</v>
      </c>
      <c r="G65" s="33">
        <v>20000</v>
      </c>
      <c r="H65" s="149">
        <f t="shared" si="1"/>
        <v>0</v>
      </c>
    </row>
    <row r="66" spans="1:8" ht="15.75">
      <c r="A66" s="174" t="s">
        <v>29</v>
      </c>
      <c r="B66" s="175" t="s">
        <v>3</v>
      </c>
      <c r="C66" s="193"/>
      <c r="D66" s="193"/>
      <c r="E66" s="194"/>
      <c r="F66" s="178">
        <f>F67</f>
        <v>2206784.97</v>
      </c>
      <c r="G66" s="178">
        <f>G67</f>
        <v>2215784.97</v>
      </c>
      <c r="H66" s="149">
        <f t="shared" si="0"/>
        <v>9000</v>
      </c>
    </row>
    <row r="67" spans="1:8" ht="12.75">
      <c r="A67" s="205" t="s">
        <v>14</v>
      </c>
      <c r="B67" s="206" t="s">
        <v>3</v>
      </c>
      <c r="C67" s="8" t="s">
        <v>2</v>
      </c>
      <c r="D67" s="8"/>
      <c r="E67" s="81"/>
      <c r="F67" s="33">
        <f>F68+F70+F72+F74+F76+F82+F80</f>
        <v>2206784.97</v>
      </c>
      <c r="G67" s="33">
        <f>G68+G70+G72+G74+G76+G82+G80+G78</f>
        <v>2215784.97</v>
      </c>
      <c r="H67" s="149">
        <f t="shared" si="0"/>
        <v>9000</v>
      </c>
    </row>
    <row r="68" spans="1:8" ht="12.75">
      <c r="A68" s="169" t="s">
        <v>30</v>
      </c>
      <c r="B68" s="97" t="s">
        <v>3</v>
      </c>
      <c r="C68" s="8" t="s">
        <v>2</v>
      </c>
      <c r="D68" s="8" t="s">
        <v>65</v>
      </c>
      <c r="E68" s="8"/>
      <c r="F68" s="33">
        <f>F69</f>
        <v>659500</v>
      </c>
      <c r="G68" s="33">
        <f>G69</f>
        <v>664500</v>
      </c>
      <c r="H68" s="149">
        <f t="shared" si="0"/>
        <v>5000</v>
      </c>
    </row>
    <row r="69" spans="1:8" ht="35.25" customHeight="1">
      <c r="A69" s="96" t="s">
        <v>66</v>
      </c>
      <c r="B69" s="207" t="s">
        <v>3</v>
      </c>
      <c r="C69" s="8" t="s">
        <v>2</v>
      </c>
      <c r="D69" s="8" t="s">
        <v>65</v>
      </c>
      <c r="E69" s="8" t="s">
        <v>67</v>
      </c>
      <c r="F69" s="37">
        <v>659500</v>
      </c>
      <c r="G69" s="37">
        <v>664500</v>
      </c>
      <c r="H69" s="149">
        <f t="shared" si="0"/>
        <v>5000</v>
      </c>
    </row>
    <row r="70" spans="1:8" ht="35.25" customHeight="1">
      <c r="A70" s="169" t="s">
        <v>117</v>
      </c>
      <c r="B70" s="97" t="s">
        <v>3</v>
      </c>
      <c r="C70" s="8" t="s">
        <v>2</v>
      </c>
      <c r="D70" s="8" t="s">
        <v>118</v>
      </c>
      <c r="E70" s="8"/>
      <c r="F70" s="33">
        <f>F71</f>
        <v>70451.83</v>
      </c>
      <c r="G70" s="33">
        <f>G71</f>
        <v>70451.83</v>
      </c>
      <c r="H70" s="149">
        <f>G70-F70</f>
        <v>0</v>
      </c>
    </row>
    <row r="71" spans="1:8" ht="30" customHeight="1">
      <c r="A71" s="96" t="s">
        <v>51</v>
      </c>
      <c r="B71" s="207" t="s">
        <v>3</v>
      </c>
      <c r="C71" s="8" t="s">
        <v>2</v>
      </c>
      <c r="D71" s="8" t="s">
        <v>118</v>
      </c>
      <c r="E71" s="8" t="s">
        <v>52</v>
      </c>
      <c r="F71" s="37">
        <v>70451.83</v>
      </c>
      <c r="G71" s="37">
        <v>70451.83</v>
      </c>
      <c r="H71" s="149">
        <f>G71-F71</f>
        <v>0</v>
      </c>
    </row>
    <row r="72" spans="1:8" ht="39.75" customHeight="1">
      <c r="A72" s="172" t="s">
        <v>82</v>
      </c>
      <c r="B72" s="11" t="s">
        <v>3</v>
      </c>
      <c r="C72" s="8" t="s">
        <v>2</v>
      </c>
      <c r="D72" s="8" t="s">
        <v>83</v>
      </c>
      <c r="E72" s="44"/>
      <c r="F72" s="33">
        <f>F73</f>
        <v>54560</v>
      </c>
      <c r="G72" s="33">
        <f>G73</f>
        <v>54560</v>
      </c>
      <c r="H72" s="149">
        <f t="shared" si="0"/>
        <v>0</v>
      </c>
    </row>
    <row r="73" spans="1:8" ht="25.5">
      <c r="A73" s="96" t="s">
        <v>51</v>
      </c>
      <c r="B73" s="11" t="s">
        <v>3</v>
      </c>
      <c r="C73" s="8" t="s">
        <v>2</v>
      </c>
      <c r="D73" s="8" t="s">
        <v>83</v>
      </c>
      <c r="E73" s="44" t="s">
        <v>52</v>
      </c>
      <c r="F73" s="33">
        <v>54560</v>
      </c>
      <c r="G73" s="33">
        <v>54560</v>
      </c>
      <c r="H73" s="149">
        <f t="shared" si="0"/>
        <v>0</v>
      </c>
    </row>
    <row r="74" spans="1:8" ht="39.75" customHeight="1">
      <c r="A74" s="172" t="s">
        <v>90</v>
      </c>
      <c r="B74" s="11" t="s">
        <v>3</v>
      </c>
      <c r="C74" s="8" t="s">
        <v>2</v>
      </c>
      <c r="D74" s="8" t="s">
        <v>92</v>
      </c>
      <c r="E74" s="44"/>
      <c r="F74" s="33">
        <f>F75</f>
        <v>490300</v>
      </c>
      <c r="G74" s="33">
        <f>G75</f>
        <v>490300</v>
      </c>
      <c r="H74" s="149">
        <f aca="true" t="shared" si="2" ref="H74:H83">G74-F74</f>
        <v>0</v>
      </c>
    </row>
    <row r="75" spans="1:8" ht="25.5">
      <c r="A75" s="96" t="s">
        <v>51</v>
      </c>
      <c r="B75" s="11" t="s">
        <v>3</v>
      </c>
      <c r="C75" s="8" t="s">
        <v>2</v>
      </c>
      <c r="D75" s="8" t="s">
        <v>92</v>
      </c>
      <c r="E75" s="44" t="s">
        <v>52</v>
      </c>
      <c r="F75" s="33">
        <v>490300</v>
      </c>
      <c r="G75" s="33">
        <v>490300</v>
      </c>
      <c r="H75" s="149">
        <f t="shared" si="2"/>
        <v>0</v>
      </c>
    </row>
    <row r="76" spans="1:8" ht="25.5" customHeight="1">
      <c r="A76" s="172" t="s">
        <v>93</v>
      </c>
      <c r="B76" s="11" t="s">
        <v>3</v>
      </c>
      <c r="C76" s="8" t="s">
        <v>2</v>
      </c>
      <c r="D76" s="8" t="s">
        <v>91</v>
      </c>
      <c r="E76" s="44"/>
      <c r="F76" s="33">
        <f>F77</f>
        <v>800000</v>
      </c>
      <c r="G76" s="33">
        <f>G77</f>
        <v>800000</v>
      </c>
      <c r="H76" s="149">
        <f t="shared" si="2"/>
        <v>0</v>
      </c>
    </row>
    <row r="77" spans="1:8" ht="25.5">
      <c r="A77" s="96" t="s">
        <v>51</v>
      </c>
      <c r="B77" s="11" t="s">
        <v>3</v>
      </c>
      <c r="C77" s="8" t="s">
        <v>2</v>
      </c>
      <c r="D77" s="8" t="s">
        <v>91</v>
      </c>
      <c r="E77" s="44" t="s">
        <v>52</v>
      </c>
      <c r="F77" s="33">
        <v>800000</v>
      </c>
      <c r="G77" s="33">
        <v>800000</v>
      </c>
      <c r="H77" s="149">
        <f t="shared" si="2"/>
        <v>0</v>
      </c>
    </row>
    <row r="78" spans="1:8" ht="28.5" customHeight="1">
      <c r="A78" s="208" t="s">
        <v>124</v>
      </c>
      <c r="B78" s="11" t="s">
        <v>3</v>
      </c>
      <c r="C78" s="8" t="s">
        <v>2</v>
      </c>
      <c r="D78" s="8" t="s">
        <v>125</v>
      </c>
      <c r="E78" s="44"/>
      <c r="F78" s="33">
        <v>0</v>
      </c>
      <c r="G78" s="33">
        <v>3800</v>
      </c>
      <c r="H78" s="149">
        <f t="shared" si="2"/>
        <v>3800</v>
      </c>
    </row>
    <row r="79" spans="1:8" ht="38.25">
      <c r="A79" s="96" t="s">
        <v>66</v>
      </c>
      <c r="B79" s="11" t="s">
        <v>3</v>
      </c>
      <c r="C79" s="8" t="s">
        <v>2</v>
      </c>
      <c r="D79" s="8" t="s">
        <v>126</v>
      </c>
      <c r="E79" s="44" t="s">
        <v>67</v>
      </c>
      <c r="F79" s="33">
        <v>0</v>
      </c>
      <c r="G79" s="33">
        <v>3800</v>
      </c>
      <c r="H79" s="149">
        <f t="shared" si="2"/>
        <v>3800</v>
      </c>
    </row>
    <row r="80" spans="1:8" ht="29.25" customHeight="1">
      <c r="A80" s="208" t="s">
        <v>122</v>
      </c>
      <c r="B80" s="11" t="s">
        <v>3</v>
      </c>
      <c r="C80" s="8" t="s">
        <v>2</v>
      </c>
      <c r="D80" s="8" t="s">
        <v>123</v>
      </c>
      <c r="E80" s="44"/>
      <c r="F80" s="33">
        <v>0</v>
      </c>
      <c r="G80" s="33">
        <v>200</v>
      </c>
      <c r="H80" s="149">
        <f t="shared" si="2"/>
        <v>200</v>
      </c>
    </row>
    <row r="81" spans="1:8" ht="38.25">
      <c r="A81" s="96" t="s">
        <v>66</v>
      </c>
      <c r="B81" s="11" t="s">
        <v>3</v>
      </c>
      <c r="C81" s="8" t="s">
        <v>2</v>
      </c>
      <c r="D81" s="8" t="s">
        <v>123</v>
      </c>
      <c r="E81" s="44" t="s">
        <v>67</v>
      </c>
      <c r="F81" s="33">
        <v>0</v>
      </c>
      <c r="G81" s="33">
        <v>200</v>
      </c>
      <c r="H81" s="149">
        <f t="shared" si="2"/>
        <v>200</v>
      </c>
    </row>
    <row r="82" spans="1:8" ht="38.25">
      <c r="A82" s="172" t="s">
        <v>109</v>
      </c>
      <c r="B82" s="11" t="s">
        <v>3</v>
      </c>
      <c r="C82" s="8" t="s">
        <v>2</v>
      </c>
      <c r="D82" s="8" t="s">
        <v>110</v>
      </c>
      <c r="E82" s="44"/>
      <c r="F82" s="33">
        <f>F83</f>
        <v>131973.14</v>
      </c>
      <c r="G82" s="33">
        <f>G83</f>
        <v>131973.14</v>
      </c>
      <c r="H82" s="149">
        <f t="shared" si="2"/>
        <v>0</v>
      </c>
    </row>
    <row r="83" spans="1:8" ht="25.5">
      <c r="A83" s="96" t="s">
        <v>51</v>
      </c>
      <c r="B83" s="11" t="s">
        <v>3</v>
      </c>
      <c r="C83" s="8" t="s">
        <v>2</v>
      </c>
      <c r="D83" s="8" t="s">
        <v>110</v>
      </c>
      <c r="E83" s="44" t="s">
        <v>52</v>
      </c>
      <c r="F83" s="33">
        <v>131973.14</v>
      </c>
      <c r="G83" s="33">
        <v>131973.14</v>
      </c>
      <c r="H83" s="149">
        <f t="shared" si="2"/>
        <v>0</v>
      </c>
    </row>
    <row r="84" spans="1:8" ht="15.75">
      <c r="A84" s="209" t="s">
        <v>10</v>
      </c>
      <c r="B84" s="210"/>
      <c r="C84" s="210"/>
      <c r="D84" s="211"/>
      <c r="E84" s="212"/>
      <c r="F84" s="178">
        <f>F4+F29+F34+F43+F54+F66</f>
        <v>5271982</v>
      </c>
      <c r="G84" s="178">
        <f>G4+G29+G34+G43+G54+G66</f>
        <v>5335282</v>
      </c>
      <c r="H84" s="149">
        <f t="shared" si="0"/>
        <v>63300</v>
      </c>
    </row>
    <row r="85" spans="1:8" ht="14.25" customHeight="1">
      <c r="A85" s="213"/>
      <c r="B85" s="213"/>
      <c r="C85" s="213"/>
      <c r="D85" s="213"/>
      <c r="E85" s="213"/>
      <c r="F85" s="213"/>
      <c r="G85" s="213"/>
      <c r="H85" s="149"/>
    </row>
    <row r="86" spans="1:8" ht="12.75">
      <c r="A86" s="213"/>
      <c r="B86" s="213"/>
      <c r="C86" s="213"/>
      <c r="D86" s="214" t="s">
        <v>68</v>
      </c>
      <c r="E86" s="214"/>
      <c r="F86" s="215">
        <f>F22+F25+F31+F40+F62+F74+F76</f>
        <v>2195633</v>
      </c>
      <c r="G86" s="215">
        <f>G22+G25+G31+G40+G62+G74+G76+G78</f>
        <v>2199433</v>
      </c>
      <c r="H86" s="149">
        <f t="shared" si="0"/>
        <v>3800</v>
      </c>
    </row>
    <row r="87" spans="1:8" ht="12.75">
      <c r="A87" s="213"/>
      <c r="B87" s="213"/>
      <c r="C87" s="213"/>
      <c r="D87" s="214" t="s">
        <v>69</v>
      </c>
      <c r="E87" s="214"/>
      <c r="F87" s="215">
        <f>F7+F10+F17+F19+F26+F36+F46+F48+F68+F72+F83+F42</f>
        <v>2790609.96</v>
      </c>
      <c r="G87" s="215">
        <f>G7+G10+G17+G19+G26+G36+G46+G48+G68+G72+G83+G42+G80</f>
        <v>2790609.96</v>
      </c>
      <c r="H87" s="149">
        <f t="shared" si="0"/>
        <v>0</v>
      </c>
    </row>
    <row r="88" spans="1:8" ht="15" customHeight="1">
      <c r="A88" s="213"/>
      <c r="B88" s="213"/>
      <c r="C88" s="213"/>
      <c r="D88" s="214" t="s">
        <v>70</v>
      </c>
      <c r="E88" s="214"/>
      <c r="F88" s="215">
        <f>F59+F56+F52+F64</f>
        <v>215287.21</v>
      </c>
      <c r="G88" s="215">
        <f>G8+G52+G56+G58+G64</f>
        <v>274787.20999999996</v>
      </c>
      <c r="H88" s="149">
        <f t="shared" si="0"/>
        <v>59499.99999999997</v>
      </c>
    </row>
    <row r="89" spans="1:8" ht="15" customHeight="1">
      <c r="A89" s="213"/>
      <c r="B89" s="213"/>
      <c r="C89" s="213"/>
      <c r="D89" s="214" t="s">
        <v>119</v>
      </c>
      <c r="E89" s="214"/>
      <c r="F89" s="215">
        <f>F71</f>
        <v>70451.83</v>
      </c>
      <c r="G89" s="215">
        <f>G71</f>
        <v>70451.83</v>
      </c>
      <c r="H89" s="149"/>
    </row>
    <row r="90" spans="1:8" ht="12.75">
      <c r="A90" s="213"/>
      <c r="B90" s="213"/>
      <c r="C90" s="213"/>
      <c r="D90" s="214"/>
      <c r="E90" s="214"/>
      <c r="F90" s="215">
        <f>SUM(F86:F89)</f>
        <v>5271982</v>
      </c>
      <c r="G90" s="215">
        <f>SUM(G86:G89)</f>
        <v>5335282</v>
      </c>
      <c r="H90" s="149">
        <f t="shared" si="0"/>
        <v>63300</v>
      </c>
    </row>
    <row r="91" spans="1:8" ht="12.75">
      <c r="A91" s="213"/>
      <c r="B91" s="213"/>
      <c r="C91" s="213"/>
      <c r="D91" s="213"/>
      <c r="E91" s="213"/>
      <c r="F91" s="213"/>
      <c r="G91" s="213"/>
      <c r="H91" s="213"/>
    </row>
  </sheetData>
  <sheetProtection/>
  <mergeCells count="1">
    <mergeCell ref="A1:F1"/>
  </mergeCells>
  <printOptions/>
  <pageMargins left="0.7" right="0.7" top="0.75" bottom="0.75" header="0.3" footer="0.3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Ирина</cp:lastModifiedBy>
  <cp:lastPrinted>2015-11-17T12:43:47Z</cp:lastPrinted>
  <dcterms:created xsi:type="dcterms:W3CDTF">2004-09-08T10:28:32Z</dcterms:created>
  <dcterms:modified xsi:type="dcterms:W3CDTF">2015-11-17T12:56:41Z</dcterms:modified>
  <cp:category/>
  <cp:version/>
  <cp:contentType/>
  <cp:contentStatus/>
</cp:coreProperties>
</file>