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195" windowHeight="115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<sst xmlns="http://schemas.openxmlformats.org/spreadsheetml/2006/main" count="1454" uniqueCount="344">
  <si>
    <t>Наименование</t>
  </si>
  <si>
    <t>01 0 0000</t>
  </si>
  <si>
    <t>Муниципальная программа "Развитие образования в Суоярвском районе"</t>
  </si>
  <si>
    <t>07</t>
  </si>
  <si>
    <t>01</t>
  </si>
  <si>
    <t>02</t>
  </si>
  <si>
    <t>09</t>
  </si>
  <si>
    <t>Подпрограмма "Организация отдыха и оздоровление детей"</t>
  </si>
  <si>
    <t>01 9 4301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</si>
  <si>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</si>
  <si>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</si>
  <si>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01 3 7795</t>
  </si>
  <si>
    <t>02 0 0000</t>
  </si>
  <si>
    <t>02 0 7795</t>
  </si>
  <si>
    <t>Муниципальная программа "Развитие культуры Суоярвского района"</t>
  </si>
  <si>
    <t>03 0 0000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</si>
  <si>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</si>
  <si>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03 1 2442</t>
  </si>
  <si>
    <t>08</t>
  </si>
  <si>
    <t>03 1 2114</t>
  </si>
  <si>
    <t>03 1 0000</t>
  </si>
  <si>
    <t>Подпрограмма "Комплектование фонда МУК "Суоярвская ЦБС"</t>
  </si>
  <si>
    <t>03 2 0000</t>
  </si>
  <si>
    <t>03 2 7310</t>
  </si>
  <si>
    <t>Подпрограмма "Подписка"</t>
  </si>
  <si>
    <t>03 3 0000</t>
  </si>
  <si>
    <t>03 3 7226</t>
  </si>
  <si>
    <t>Подпрограмма "Модернизация материально-технической базы"</t>
  </si>
  <si>
    <t>03 4 0000</t>
  </si>
  <si>
    <t>03 4 7795</t>
  </si>
  <si>
    <t>03 5 0000</t>
  </si>
  <si>
    <t>03 5 7795</t>
  </si>
  <si>
    <t>Муниципальная программа "Ветеран"</t>
  </si>
  <si>
    <t>04 0 0000</t>
  </si>
  <si>
    <t>10</t>
  </si>
  <si>
    <t>03</t>
  </si>
  <si>
    <t>06</t>
  </si>
  <si>
    <t>05 0 0000</t>
  </si>
  <si>
    <t>05 0 7795</t>
  </si>
  <si>
    <t>11</t>
  </si>
  <si>
    <t>05</t>
  </si>
  <si>
    <t>Муниципальная программа "Управление муниципальными финансами"</t>
  </si>
  <si>
    <t>06 0 0000</t>
  </si>
  <si>
    <t>Подпрограмма "Управление муниципальным долгом МО "Суоярвский район"</t>
  </si>
  <si>
    <t>06 1 7065</t>
  </si>
  <si>
    <t>Подпрограмма "Предоставление межбюджетных трансфертов"</t>
  </si>
  <si>
    <t>06 2 6130</t>
  </si>
  <si>
    <t>06 1 0000</t>
  </si>
  <si>
    <t>06 2 0000</t>
  </si>
  <si>
    <t>14</t>
  </si>
  <si>
    <t>06 2 4215</t>
  </si>
  <si>
    <t>Муниципальная программа "Обеспечение населения Суоярвского района питьевой водой"</t>
  </si>
  <si>
    <t>07 0 0000</t>
  </si>
  <si>
    <t>07 0 7795</t>
  </si>
  <si>
    <t>Муниципальная программа "Адресная социальная помощь"</t>
  </si>
  <si>
    <t>08 0 0000</t>
  </si>
  <si>
    <t>Муниципальная программа развития и поддержки малого и среднего предпринимательства в Суоярвском районе</t>
  </si>
  <si>
    <t>09 0 0000</t>
  </si>
  <si>
    <t>04</t>
  </si>
  <si>
    <t>12</t>
  </si>
  <si>
    <t>09 0 7795</t>
  </si>
  <si>
    <t>Муниципальная программа "Молодежь Суоярвского района"</t>
  </si>
  <si>
    <t>06 0 7050</t>
  </si>
  <si>
    <t>03 1 6445</t>
  </si>
  <si>
    <t>04 0 8795</t>
  </si>
  <si>
    <t>01 9 4302</t>
  </si>
  <si>
    <t>01 9 0402</t>
  </si>
  <si>
    <t>Осуществление первичного воинского учета на территориях, где отсутствуют военные комиссариаты</t>
  </si>
  <si>
    <t>06 2 5118</t>
  </si>
  <si>
    <t xml:space="preserve">к решению Совета депутатов муниципального   </t>
  </si>
  <si>
    <t>образования "Суоярвский район"</t>
  </si>
  <si>
    <t>(рублей)</t>
  </si>
  <si>
    <t>Раздел</t>
  </si>
  <si>
    <t>Подраздел</t>
  </si>
  <si>
    <t>Целевая статья</t>
  </si>
  <si>
    <t>Вид расходов</t>
  </si>
  <si>
    <t>расходы по основной деятельности</t>
  </si>
  <si>
    <t>Прочие закупки товаров, работ и услуг для государственных (муниципальных) нужд</t>
  </si>
  <si>
    <t>244</t>
  </si>
  <si>
    <t>Осуществление полномочий местной администрацией (исполнительно-распорядительного органа муниципального образования)</t>
  </si>
  <si>
    <t>Фонд оплаты труда муниципальных органов и взносы по обязательному социальному страхованию</t>
  </si>
  <si>
    <t>121</t>
  </si>
  <si>
    <t>Иные выплаты персоналу, за исключением фонда оплаты труда</t>
  </si>
  <si>
    <t xml:space="preserve">01 </t>
  </si>
  <si>
    <t>122</t>
  </si>
  <si>
    <t>Закупка товаров, работ и услуг в сфере информационно-коммуникационных технологий</t>
  </si>
  <si>
    <t>242</t>
  </si>
  <si>
    <t>Пособия, компенсации, меры социальной поддержки по публичным нормативным обязательствам</t>
  </si>
  <si>
    <t>313</t>
  </si>
  <si>
    <t>Глава местной администрации (исполнительно-распорядительного органа муниципального образования)</t>
  </si>
  <si>
    <t>Создание комиссий по делам несовершеннолетних и защите их прав и организация деятельности таких комиссий</t>
  </si>
  <si>
    <t>регулирование цен (тарифов) на отдельные виды продукции, товаров и услуг</t>
  </si>
  <si>
    <t>Производство и оборот этилового спирта, алкогольной и спиртосодержащей продукции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</si>
  <si>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</si>
  <si>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Субвенции</t>
  </si>
  <si>
    <t>530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</si>
  <si>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служб и аварийно-спасательных формирований на территории поселения</t>
  </si>
  <si>
    <t>Средства, передаваемые бюджету муниципального района на формирование и исполнение бюджетов сельских поселений</t>
  </si>
  <si>
    <t>Мероприятия по обеспечению безопасности людей на водных объектах от Суоярвского городского поселения</t>
  </si>
  <si>
    <t>Мероприятия по гражданской обороне , защите населения и террит.поселения от ЧС от Суоярвского городского поселения</t>
  </si>
  <si>
    <t>Создание, содержание и организация деятельности аварийно-спасательных служб от Суоярвского городского поселения</t>
  </si>
  <si>
    <t>Резервные фонды местных администраций</t>
  </si>
  <si>
    <t>Резервные средства</t>
  </si>
  <si>
    <t>870</t>
  </si>
  <si>
    <t>13</t>
  </si>
  <si>
    <t>Реализация государственных функций, связанных с общегосударственным управлением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</si>
  <si>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</si>
  <si>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</si>
  <si>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</si>
  <si>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</si>
  <si>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</si>
  <si>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</si>
  <si>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</si>
  <si>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</si>
  <si>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МКУ "Хозяйственная группа"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</si>
  <si>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</si>
  <si>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</si>
  <si>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</si>
  <si>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</si>
  <si>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государственных (муниципальных) нужд</t>
  </si>
  <si>
    <t>Дошкольное образование</t>
  </si>
  <si>
    <t>Оказание платных услуг по ДДОУ</t>
  </si>
  <si>
    <t>Расходы на содержание и обеспечение деятельности дошкольных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</si>
  <si>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</si>
  <si>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</si>
  <si>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</si>
  <si>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Субсидии бюджетным учреждениям на иные цели</t>
  </si>
  <si>
    <t>612</t>
  </si>
  <si>
    <t>Компенсация малообеспеченным семьям, не получивших направление в детский сад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</si>
  <si>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</si>
  <si>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Общее образование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</si>
  <si>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</si>
  <si>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</si>
  <si>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</si>
  <si>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</si>
  <si>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Молодежная политика и оздоровление детей</t>
  </si>
  <si>
    <t>Другие вопросы в области образования</t>
  </si>
  <si>
    <t>Реализация мероприятий федеральной целевой программы "Культура России (2012-2018 годы)"за счет средств бюджета РК</t>
  </si>
  <si>
    <t>03 0 7600</t>
  </si>
  <si>
    <t>Субсидии, за исключением субсидий
на софинансирование капитальных вложений в объекты государственной (муниципальной) собственности</t>
  </si>
  <si>
    <t>521</t>
  </si>
  <si>
    <t>Доплаты к пенсиям муниципальных служащих</t>
  </si>
  <si>
    <t>Иные пенсии, социальные доплаты к пенсиям</t>
  </si>
  <si>
    <t>312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</si>
  <si>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</si>
  <si>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</si>
  <si>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Социальное обеспечение населения</t>
  </si>
  <si>
    <t xml:space="preserve">Подпрограмма "Обеспечение жильем молодых семей" за счет средств РК  </t>
  </si>
  <si>
    <t>Субсидии гражданам на приобретение жилья (за счет остатка на 01.01.2014 )</t>
  </si>
  <si>
    <t>322</t>
  </si>
  <si>
    <t>Подпрограмма "Обеспечение жильем молодых семей"  за счет средств ФБ</t>
  </si>
  <si>
    <t>Субсидии гражданам на приобретение жилья</t>
  </si>
  <si>
    <t>Программа оказания гражданам государственной социальной помощи "Адресная социальная помощь"</t>
  </si>
  <si>
    <t>Охрана семьи и детства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</si>
  <si>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</si>
  <si>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Организация и осуществление деятельности по опеке и попечительству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</si>
  <si>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счета бюджета РК</t>
  </si>
  <si>
    <t>412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</si>
  <si>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</si>
  <si>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10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</si>
  <si>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</si>
  <si>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</si>
  <si>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обеспечение молоком (заменяющими продуктами) обучающихся общеобразовательных учреждений</t>
  </si>
  <si>
    <t>Обслуживание муниципального долга</t>
  </si>
  <si>
    <t>730</t>
  </si>
  <si>
    <t>Выравнивание бюджетной обеспеченности поселений</t>
  </si>
  <si>
    <t xml:space="preserve">Дотации на выравнивание бюджетной обеспеченности </t>
  </si>
  <si>
    <t>511</t>
  </si>
  <si>
    <t>Расчет и предоставление дотаций бюджетам поселений, входящих в состав соответствующего муниципального района</t>
  </si>
  <si>
    <t>Распределение бюджетных ассигнований по целевым статьям (муниципальным программам и непрограммным направлениям деятельности), видам расходов, разделам, подразделам классификации расходов районного на 2015 год</t>
  </si>
  <si>
    <t>Оказание платных услуг по школам</t>
  </si>
  <si>
    <t>Оказание платных услуг по детскому дому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</si>
  <si>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</si>
  <si>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</si>
  <si>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Расходы на обеспечение деятельности учреждений, обеспечивающих предоставление услуг в сфере образования</t>
  </si>
  <si>
    <t>01 1 0000</t>
  </si>
  <si>
    <t>Подпрограмма "Организация отдыха и оздоровление детей" Субсидии на организацию отдыха детей в каникулярное время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</si>
  <si>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</si>
  <si>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01 2 0000</t>
  </si>
  <si>
    <t>Мероприятия по подготовке празднования к 100-летию образования  Республики Карелия в рамках подпрограммы "Комплексная безопасность муниципальных образовательных организаций"</t>
  </si>
  <si>
    <t>01 3 0000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</si>
  <si>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</si>
  <si>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 : оказание платных услуг по библиотеке</t>
  </si>
  <si>
    <t>Расходы на  обеспечение деятельности учреждения</t>
  </si>
  <si>
    <t>формирование и сохранность библиотечного фонда в рамках Подпрограммы "Комплектование фонда МУК "Суоярвская ЦБС"</t>
  </si>
  <si>
    <t>реализация мероприятий в рамках Подпрограммы "Подписка"</t>
  </si>
  <si>
    <t xml:space="preserve">Реализация мероприятий в рамках Подпрограммы "Энергосбережение и повышение энергетической эффективности" </t>
  </si>
  <si>
    <t>Реализация мероприятий по модернизации материально-технической базы учреждения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</si>
  <si>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</si>
  <si>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</si>
  <si>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</si>
  <si>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05 0 9795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</si>
  <si>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</si>
  <si>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</si>
  <si>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Своевременная уплата процентов по долговым обязательствам</t>
  </si>
  <si>
    <t>06 0 7470</t>
  </si>
  <si>
    <t>08 1 0000</t>
  </si>
  <si>
    <t>08 1 1202</t>
  </si>
  <si>
    <t>08 1 1208</t>
  </si>
  <si>
    <t>08 1 4202</t>
  </si>
  <si>
    <t>08 1 4212</t>
  </si>
  <si>
    <t>08 1 4213</t>
  </si>
  <si>
    <t>08 1 4214</t>
  </si>
  <si>
    <t>08 1 6203</t>
  </si>
  <si>
    <t>08 1 6204</t>
  </si>
  <si>
    <t>08 1 6206</t>
  </si>
  <si>
    <t>08 1 6218</t>
  </si>
  <si>
    <t>08 1 6219</t>
  </si>
  <si>
    <t>08 1 6302</t>
  </si>
  <si>
    <t>08 1 7501</t>
  </si>
  <si>
    <t>08 1 2203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</si>
  <si>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</si>
  <si>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Подпрограмма "Функционирование администрации"</t>
  </si>
  <si>
    <t>Муниципальная программа "Осуществление полномочий местной администрацией"</t>
  </si>
  <si>
    <t>Подпрограмма "Национальная экономика"</t>
  </si>
  <si>
    <t>08 2 0000</t>
  </si>
  <si>
    <t>Подпрограмма "Жилищно-коммунальное хозяйство"</t>
  </si>
  <si>
    <t xml:space="preserve">Софинансирование программы "Обеспечение жильем молодых семей" </t>
  </si>
  <si>
    <t>08 9 7795</t>
  </si>
  <si>
    <t>Подпрограмма "Социальная политика"</t>
  </si>
  <si>
    <t>08 3 0000</t>
  </si>
  <si>
    <t>08 4 0000</t>
  </si>
  <si>
    <t>08 4 8491</t>
  </si>
  <si>
    <t>08 4 4208</t>
  </si>
  <si>
    <t>08 4 4211</t>
  </si>
  <si>
    <t>08 4 0120</t>
  </si>
  <si>
    <t>08 4 5020</t>
  </si>
  <si>
    <t>01 4 0000</t>
  </si>
  <si>
    <t>10 0 0000</t>
  </si>
  <si>
    <t>08 4 4209</t>
  </si>
  <si>
    <t>08 4 4216</t>
  </si>
  <si>
    <t>08 4 5082</t>
  </si>
  <si>
    <t>Подпрограмма "Средства массовой информации"</t>
  </si>
  <si>
    <t>08 5 0000</t>
  </si>
  <si>
    <t>Поддержка периодических изданий,  учрежденных органами  законодательной и исполнительной власти</t>
  </si>
  <si>
    <t>Всего по муниципальным программам</t>
  </si>
  <si>
    <t>00 0 0000</t>
  </si>
  <si>
    <t>10 0 8795</t>
  </si>
  <si>
    <t>01 1 2111</t>
  </si>
  <si>
    <t>01 1 2420</t>
  </si>
  <si>
    <t>01 1 4206</t>
  </si>
  <si>
    <t>01 1 4204</t>
  </si>
  <si>
    <t>01 1 4210</t>
  </si>
  <si>
    <t>01 1 4302</t>
  </si>
  <si>
    <t>01 1 2112</t>
  </si>
  <si>
    <t>01 1 2113</t>
  </si>
  <si>
    <t>01 1 2421</t>
  </si>
  <si>
    <t>01 1 2423</t>
  </si>
  <si>
    <t>01 1 4205</t>
  </si>
  <si>
    <t>01 1 4207</t>
  </si>
  <si>
    <t>01 1 4401</t>
  </si>
  <si>
    <t>01 1 2435</t>
  </si>
  <si>
    <t>01 2 4301</t>
  </si>
  <si>
    <t>01 3 7100</t>
  </si>
  <si>
    <t>01 4 7795</t>
  </si>
  <si>
    <t>01 5 0000</t>
  </si>
  <si>
    <t>01 5 4210</t>
  </si>
  <si>
    <t>01 5 4207</t>
  </si>
  <si>
    <t>01 5 4203</t>
  </si>
  <si>
    <t>01 5 4310</t>
  </si>
  <si>
    <t>Муниципальная программа "Профилактика правонарушений и преступлений в Суоярвском муниципальном районе"</t>
  </si>
  <si>
    <t>11 0 0000</t>
  </si>
  <si>
    <t>Мероприятия по муниципальной программе "Профилактика правонарушений и преступлений в Суоярвском муниципальном районе"</t>
  </si>
  <si>
    <t>11 0 7795</t>
  </si>
  <si>
    <t xml:space="preserve">Подпрограмма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 </t>
  </si>
  <si>
    <t>Приложение № 10</t>
  </si>
  <si>
    <t>123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</si>
  <si>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</si>
  <si>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</si>
  <si>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</si>
  <si>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08 5 7457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</si>
  <si>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</si>
  <si>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</si>
  <si>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Погашение кредиторской задолженности по Суоярвской ЦРБ</t>
  </si>
  <si>
    <t>мероприятия в рамках муниципальной программы "Обеспечение населения Суоярвского района питьевой водой"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</si>
  <si>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</si>
  <si>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</si>
  <si>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</si>
  <si>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01 1 4305</t>
  </si>
  <si>
    <t>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</si>
  <si>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01 1 4312</t>
  </si>
  <si>
    <t>Софинансирование за счет местного бюджета 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</si>
  <si>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01 9 4312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</si>
  <si>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</si>
  <si>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01 1 7795</t>
  </si>
  <si>
    <t>01 5 7402</t>
  </si>
  <si>
    <t>Приобретение товаров, работ, услуг в пользу граждан в целях их социального обеспечения</t>
  </si>
  <si>
    <t>323</t>
  </si>
  <si>
    <t>Реализация мероприятий по сохранению мемориальных, военно-исторических объектов и памятников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</si>
  <si>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</si>
  <si>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06 2 4303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</si>
  <si>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ритуальных услуг и содержание мест захоронения...)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</si>
  <si>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</si>
  <si>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сбора и вывоза бытовых отходов и мусора...)</t>
  </si>
  <si>
    <t>06 2 6604</t>
  </si>
  <si>
    <t>06 2 6605</t>
  </si>
  <si>
    <t>540</t>
  </si>
  <si>
    <t>Субсидия на выравнивание обеспеченности муниципальных образований по реализации расходных обязательств,связанных с оказанием муниципальных услуг</t>
  </si>
  <si>
    <t>Субсидии, за исключением субсидий на софинансирование капитальных вложений в объекты государственной (муниципальной) собственности (остаток на 01.01.2015)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</si>
  <si>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поселений электро-, тепло-, газо- и водоснабжения населения...)</t>
  </si>
  <si>
    <t>06 2 4305</t>
  </si>
  <si>
    <t>06 2 6351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</si>
  <si>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проживающих в поселении и нуждающихся в жилых помещениях малоимущих...)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</si>
  <si>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софинансирование из аварийного жилья)</t>
  </si>
  <si>
    <t>06 2 6350</t>
  </si>
  <si>
    <t>06 2 9602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</si>
  <si>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(утверждение генеральных планов поселения и т.д.)</t>
  </si>
  <si>
    <t>06 2 6338</t>
  </si>
  <si>
    <t>06  2 4305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</si>
  <si>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</si>
  <si>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08 2 4218</t>
  </si>
  <si>
    <t>Объекты строительства и реконструкции государственной и муниципальной собственности</t>
  </si>
  <si>
    <t>Субсидии на софинансирование капитальных вложений в объекты государственной (муниципальной) собственности (остаток на 01.01.2015)</t>
  </si>
  <si>
    <t>Субсидии на софинансирование капитальных вложений в объекты государственной (муниципальной) собственности</t>
  </si>
  <si>
    <t>08 3 9040</t>
  </si>
  <si>
    <t>522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</si>
  <si>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</si>
  <si>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</si>
  <si>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</si>
  <si>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08 3 7600</t>
  </si>
  <si>
    <t>08 3 7604</t>
  </si>
  <si>
    <t>08 3 7605</t>
  </si>
  <si>
    <t>Средства,передаваемые для компенсации дополнительных расходов,возникающих в результате решений,принятых органами власти</t>
  </si>
  <si>
    <t>08 0 6520</t>
  </si>
  <si>
    <t>0104</t>
  </si>
  <si>
    <t>0111</t>
  </si>
  <si>
    <t>0113</t>
  </si>
  <si>
    <t>0203</t>
  </si>
  <si>
    <t>0314</t>
  </si>
  <si>
    <t>0405</t>
  </si>
  <si>
    <t>0412</t>
  </si>
  <si>
    <t>0501</t>
  </si>
  <si>
    <t>0502</t>
  </si>
  <si>
    <t>0503</t>
  </si>
  <si>
    <t>0505</t>
  </si>
  <si>
    <t>0701</t>
  </si>
  <si>
    <t>0702</t>
  </si>
  <si>
    <t>0707</t>
  </si>
  <si>
    <t>0709</t>
  </si>
  <si>
    <t>0801</t>
  </si>
  <si>
    <t>0901</t>
  </si>
  <si>
    <t>1001</t>
  </si>
  <si>
    <t>Льготное питание по ДДОУ</t>
  </si>
  <si>
    <t>01 1 2340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</si>
</sst>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</numFmts>
  <fonts count="39"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17"/>
      <name val="Times New Roman"/>
      <family val="1"/>
    </font>
    <font>
      <sz val="10"/>
      <name val="Arial"/>
      <family val="2"/>
    </font>
    <font>
      <sz val="10"/>
      <color indexed="57"/>
      <name val="Times New Roman"/>
      <family val="1"/>
    </font>
    <font>
      <i/>
      <sz val="1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b/>
      <sz val="11"/>
      <color indexed="60"/>
      <name val="Times New Roman"/>
      <family val="1"/>
    </font>
    <font>
      <b/>
      <sz val="12"/>
      <color indexed="6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05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 applyProtection="1">
      <alignment vertical="top"/>
      <protection/>
    </xf>
    <xf numFmtId="49" fontId="1" fillId="0" borderId="0" xfId="0" applyNumberFormat="1" applyFont="1" applyBorder="1" applyAlignment="1">
      <alignment horizontal="centerContinuous"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6" fillId="22" borderId="10" xfId="0" applyFont="1" applyFill="1" applyBorder="1" applyAlignment="1">
      <alignment horizontal="left" vertical="top" wrapText="1"/>
    </xf>
    <xf numFmtId="49" fontId="6" fillId="22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49" fontId="8" fillId="0" borderId="11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" fontId="8" fillId="0" borderId="10" xfId="0" applyNumberFormat="1" applyFont="1" applyBorder="1" applyAlignment="1">
      <alignment vertical="top"/>
    </xf>
    <xf numFmtId="49" fontId="1" fillId="0" borderId="11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4" fontId="1" fillId="0" borderId="10" xfId="0" applyNumberFormat="1" applyFont="1" applyBorder="1" applyAlignment="1">
      <alignment vertical="top"/>
    </xf>
    <xf numFmtId="49" fontId="8" fillId="0" borderId="11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2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3" xfId="0" applyNumberFormat="1" applyFont="1" applyFill="1" applyBorder="1" applyAlignment="1" applyProtection="1">
      <alignment horizontal="center" vertical="top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49" fontId="7" fillId="0" borderId="1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" fontId="12" fillId="0" borderId="0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 applyProtection="1">
      <alignment horizontal="center" vertical="top"/>
      <protection locked="0"/>
    </xf>
    <xf numFmtId="49" fontId="13" fillId="0" borderId="11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4" fillId="0" borderId="11" xfId="0" applyNumberFormat="1" applyFont="1" applyFill="1" applyBorder="1" applyAlignment="1" applyProtection="1">
      <alignment horizontal="center" vertical="top"/>
      <protection locked="0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49" fontId="14" fillId="0" borderId="11" xfId="0" applyNumberFormat="1" applyFont="1" applyFill="1" applyBorder="1" applyAlignment="1">
      <alignment horizontal="center" vertical="top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4" fillId="0" borderId="11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vertical="top"/>
    </xf>
    <xf numFmtId="49" fontId="14" fillId="0" borderId="15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top"/>
      <protection/>
    </xf>
    <xf numFmtId="49" fontId="8" fillId="0" borderId="16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8" fillId="0" borderId="11" xfId="0" applyNumberFormat="1" applyFont="1" applyFill="1" applyBorder="1" applyAlignment="1" applyProtection="1">
      <alignment horizontal="center" vertical="top"/>
      <protection locked="0"/>
    </xf>
    <xf numFmtId="49" fontId="1" fillId="0" borderId="11" xfId="0" applyNumberFormat="1" applyFont="1" applyFill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8" fillId="0" borderId="17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8" xfId="0" applyNumberFormat="1" applyFont="1" applyFill="1" applyBorder="1" applyAlignment="1" applyProtection="1">
      <alignment horizontal="center" vertical="top"/>
      <protection/>
    </xf>
    <xf numFmtId="49" fontId="37" fillId="23" borderId="11" xfId="0" applyNumberFormat="1" applyFont="1" applyFill="1" applyBorder="1" applyAlignment="1">
      <alignment horizontal="center" vertical="top"/>
    </xf>
    <xf numFmtId="49" fontId="37" fillId="23" borderId="10" xfId="0" applyNumberFormat="1" applyFont="1" applyFill="1" applyBorder="1" applyAlignment="1" applyProtection="1">
      <alignment horizontal="center" vertical="top"/>
      <protection locked="0"/>
    </xf>
    <xf numFmtId="49" fontId="14" fillId="0" borderId="11" xfId="0" applyNumberFormat="1" applyFont="1" applyFill="1" applyBorder="1" applyAlignment="1">
      <alignment horizontal="center" vertical="top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Fill="1" applyBorder="1" applyAlignment="1" applyProtection="1">
      <alignment horizontal="center" vertical="top"/>
      <protection/>
    </xf>
    <xf numFmtId="49" fontId="8" fillId="0" borderId="11" xfId="0" applyNumberFormat="1" applyFont="1" applyFill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9" fontId="8" fillId="0" borderId="16" xfId="0" applyNumberFormat="1" applyFont="1" applyFill="1" applyBorder="1" applyAlignment="1" applyProtection="1">
      <alignment horizontal="center" vertical="top"/>
      <protection/>
    </xf>
    <xf numFmtId="4" fontId="6" fillId="22" borderId="11" xfId="0" applyNumberFormat="1" applyFont="1" applyFill="1" applyBorder="1" applyAlignment="1">
      <alignment vertical="top"/>
    </xf>
    <xf numFmtId="4" fontId="13" fillId="0" borderId="11" xfId="0" applyNumberFormat="1" applyFont="1" applyBorder="1" applyAlignment="1">
      <alignment vertical="top"/>
    </xf>
    <xf numFmtId="4" fontId="14" fillId="0" borderId="11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vertical="top"/>
    </xf>
    <xf numFmtId="4" fontId="8" fillId="0" borderId="11" xfId="0" applyNumberFormat="1" applyFont="1" applyBorder="1" applyAlignment="1">
      <alignment vertical="top"/>
    </xf>
    <xf numFmtId="4" fontId="8" fillId="0" borderId="11" xfId="0" applyNumberFormat="1" applyFont="1" applyBorder="1" applyAlignment="1">
      <alignment vertical="top"/>
    </xf>
    <xf numFmtId="4" fontId="14" fillId="0" borderId="11" xfId="0" applyNumberFormat="1" applyFont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4" fontId="7" fillId="0" borderId="11" xfId="0" applyNumberFormat="1" applyFont="1" applyBorder="1" applyAlignment="1">
      <alignment vertical="top"/>
    </xf>
    <xf numFmtId="4" fontId="37" fillId="23" borderId="11" xfId="0" applyNumberFormat="1" applyFont="1" applyFill="1" applyBorder="1" applyAlignment="1">
      <alignment horizontal="right" vertical="top"/>
    </xf>
    <xf numFmtId="4" fontId="7" fillId="0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4" fontId="14" fillId="0" borderId="11" xfId="0" applyNumberFormat="1" applyFont="1" applyBorder="1" applyAlignment="1">
      <alignment vertical="top"/>
    </xf>
    <xf numFmtId="4" fontId="8" fillId="0" borderId="11" xfId="0" applyNumberFormat="1" applyFont="1" applyBorder="1" applyAlignment="1">
      <alignment vertical="top"/>
    </xf>
    <xf numFmtId="4" fontId="1" fillId="0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4" fontId="8" fillId="0" borderId="15" xfId="0" applyNumberFormat="1" applyFont="1" applyBorder="1" applyAlignment="1">
      <alignment vertical="top"/>
    </xf>
    <xf numFmtId="4" fontId="1" fillId="0" borderId="16" xfId="0" applyNumberFormat="1" applyFont="1" applyFill="1" applyBorder="1" applyAlignment="1">
      <alignment vertical="top"/>
    </xf>
    <xf numFmtId="4" fontId="8" fillId="0" borderId="13" xfId="0" applyNumberFormat="1" applyFont="1" applyBorder="1" applyAlignment="1">
      <alignment vertical="top"/>
    </xf>
    <xf numFmtId="4" fontId="8" fillId="0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49" fontId="38" fillId="23" borderId="10" xfId="0" applyNumberFormat="1" applyFont="1" applyFill="1" applyBorder="1" applyAlignment="1">
      <alignment horizontal="center" vertical="top"/>
    </xf>
    <xf numFmtId="49" fontId="38" fillId="23" borderId="11" xfId="0" applyNumberFormat="1" applyFont="1" applyFill="1" applyBorder="1" applyAlignment="1">
      <alignment horizontal="center" vertical="top"/>
    </xf>
    <xf numFmtId="4" fontId="38" fillId="23" borderId="11" xfId="0" applyNumberFormat="1" applyFont="1" applyFill="1" applyBorder="1" applyAlignment="1">
      <alignment vertical="top"/>
    </xf>
    <xf numFmtId="4" fontId="14" fillId="0" borderId="10" xfId="0" applyNumberFormat="1" applyFont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1" fillId="0" borderId="18" xfId="0" applyNumberFormat="1" applyFont="1" applyBorder="1" applyAlignment="1">
      <alignment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7" xfId="0" applyNumberFormat="1" applyFont="1" applyBorder="1" applyAlignment="1" applyProtection="1">
      <alignment horizontal="center" vertical="top"/>
      <protection locked="0"/>
    </xf>
    <xf numFmtId="49" fontId="1" fillId="0" borderId="17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 applyProtection="1">
      <alignment horizontal="center" vertical="top"/>
      <protection locked="0"/>
    </xf>
    <xf numFmtId="49" fontId="1" fillId="0" borderId="17" xfId="0" applyNumberFormat="1" applyFont="1" applyBorder="1" applyAlignment="1" applyProtection="1">
      <alignment horizontal="center" vertical="top"/>
      <protection locked="0"/>
    </xf>
    <xf numFmtId="49" fontId="8" fillId="0" borderId="19" xfId="0" applyNumberFormat="1" applyFont="1" applyFill="1" applyBorder="1" applyAlignment="1" applyProtection="1">
      <alignment horizontal="center" vertical="top"/>
      <protection locked="0"/>
    </xf>
    <xf numFmtId="49" fontId="1" fillId="0" borderId="19" xfId="0" applyNumberFormat="1" applyFont="1" applyFill="1" applyBorder="1" applyAlignment="1" applyProtection="1">
      <alignment horizontal="center" vertical="top"/>
      <protection locked="0"/>
    </xf>
    <xf numFmtId="4" fontId="8" fillId="0" borderId="10" xfId="0" applyNumberFormat="1" applyFont="1" applyFill="1" applyBorder="1" applyAlignment="1">
      <alignment vertical="top"/>
    </xf>
    <xf numFmtId="49" fontId="6" fillId="0" borderId="19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 applyProtection="1">
      <alignment horizontal="center" vertical="top"/>
      <protection/>
    </xf>
    <xf numFmtId="49" fontId="8" fillId="0" borderId="19" xfId="0" applyNumberFormat="1" applyFont="1" applyFill="1" applyBorder="1" applyAlignment="1" applyProtection="1">
      <alignment horizontal="center" vertical="top"/>
      <protection locked="0"/>
    </xf>
    <xf numFmtId="49" fontId="8" fillId="0" borderId="19" xfId="0" applyNumberFormat="1" applyFont="1" applyBorder="1" applyAlignment="1" applyProtection="1">
      <alignment horizontal="center" vertical="top"/>
      <protection locked="0"/>
    </xf>
    <xf numFmtId="49" fontId="1" fillId="0" borderId="11" xfId="0" applyNumberFormat="1" applyFont="1" applyBorder="1" applyAlignment="1" applyProtection="1">
      <alignment horizontal="center" vertical="top"/>
      <protection locked="0"/>
    </xf>
    <xf numFmtId="49" fontId="8" fillId="0" borderId="17" xfId="0" applyNumberFormat="1" applyFont="1" applyBorder="1" applyAlignment="1" applyProtection="1">
      <alignment horizontal="center" vertical="top"/>
      <protection locked="0"/>
    </xf>
    <xf numFmtId="49" fontId="14" fillId="0" borderId="20" xfId="0" applyNumberFormat="1" applyFont="1" applyFill="1" applyBorder="1" applyAlignment="1">
      <alignment horizontal="center" vertical="top"/>
    </xf>
    <xf numFmtId="49" fontId="8" fillId="0" borderId="19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0" fillId="0" borderId="0" xfId="0" applyNumberFormat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49" fontId="4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32" xfId="0" applyNumberFormat="1" applyFont="1" applyFill="1" applyBorder="1" applyAlignment="1" applyProtection="1">
      <alignment horizontal="center" vertical="center" textRotation="90" wrapText="1"/>
      <protection/>
    </xf>
    <xf numFmtId="2" fontId="38" fillId="23" borderId="19" xfId="0" applyNumberFormat="1" applyFont="1" applyFill="1" applyBorder="1" applyAlignment="1">
      <alignment horizontal="left" vertical="top" wrapText="1"/>
    </xf>
    <xf numFmtId="2" fontId="11" fillId="0" borderId="33" xfId="0" applyNumberFormat="1" applyFont="1" applyBorder="1" applyAlignment="1">
      <alignment horizontal="left" vertical="top" wrapText="1"/>
    </xf>
    <xf numFmtId="2" fontId="14" fillId="0" borderId="33" xfId="0" applyNumberFormat="1" applyFont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center" wrapText="1"/>
    </xf>
    <xf numFmtId="2" fontId="14" fillId="0" borderId="33" xfId="0" applyNumberFormat="1" applyFont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Border="1" applyAlignment="1">
      <alignment wrapText="1"/>
    </xf>
    <xf numFmtId="2" fontId="8" fillId="0" borderId="33" xfId="0" applyNumberFormat="1" applyFont="1" applyBorder="1" applyAlignment="1">
      <alignment horizontal="left" vertical="top" wrapText="1"/>
    </xf>
    <xf numFmtId="2" fontId="1" fillId="0" borderId="33" xfId="0" applyNumberFormat="1" applyFont="1" applyBorder="1" applyAlignment="1">
      <alignment horizontal="left" vertical="top" wrapText="1"/>
    </xf>
    <xf numFmtId="2" fontId="8" fillId="0" borderId="33" xfId="0" applyNumberFormat="1" applyFont="1" applyBorder="1" applyAlignment="1">
      <alignment horizontal="left" vertical="top" wrapText="1"/>
    </xf>
    <xf numFmtId="2" fontId="8" fillId="0" borderId="33" xfId="0" applyNumberFormat="1" applyFont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2" fontId="14" fillId="0" borderId="34" xfId="0" applyNumberFormat="1" applyFont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left" vertical="center" wrapText="1"/>
    </xf>
    <xf numFmtId="2" fontId="14" fillId="0" borderId="10" xfId="0" applyNumberFormat="1" applyFont="1" applyBorder="1" applyAlignment="1">
      <alignment wrapText="1"/>
    </xf>
    <xf numFmtId="2" fontId="8" fillId="0" borderId="34" xfId="0" applyNumberFormat="1" applyFont="1" applyBorder="1" applyAlignment="1">
      <alignment horizontal="left" vertical="top" wrapText="1"/>
    </xf>
    <xf numFmtId="2" fontId="4" fillId="0" borderId="35" xfId="0" applyNumberFormat="1" applyFont="1" applyBorder="1" applyAlignment="1">
      <alignment/>
    </xf>
    <xf numFmtId="2" fontId="8" fillId="0" borderId="10" xfId="0" applyNumberFormat="1" applyFont="1" applyBorder="1" applyAlignment="1">
      <alignment horizontal="left" vertical="top" wrapText="1"/>
    </xf>
    <xf numFmtId="2" fontId="37" fillId="23" borderId="10" xfId="0" applyNumberFormat="1" applyFont="1" applyFill="1" applyBorder="1" applyAlignment="1">
      <alignment/>
    </xf>
    <xf numFmtId="2" fontId="11" fillId="0" borderId="33" xfId="0" applyNumberFormat="1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left" vertical="top" wrapText="1"/>
    </xf>
    <xf numFmtId="2" fontId="37" fillId="23" borderId="10" xfId="0" applyNumberFormat="1" applyFont="1" applyFill="1" applyBorder="1" applyAlignment="1">
      <alignment wrapText="1"/>
    </xf>
    <xf numFmtId="2" fontId="7" fillId="0" borderId="33" xfId="0" applyNumberFormat="1" applyFont="1" applyBorder="1" applyAlignment="1">
      <alignment horizontal="left" vertical="top" wrapText="1"/>
    </xf>
    <xf numFmtId="2" fontId="6" fillId="22" borderId="10" xfId="0" applyNumberFormat="1" applyFont="1" applyFill="1" applyBorder="1" applyAlignment="1">
      <alignment horizontal="left" vertical="top" wrapText="1"/>
    </xf>
    <xf numFmtId="2" fontId="8" fillId="0" borderId="19" xfId="0" applyNumberFormat="1" applyFont="1" applyFill="1" applyBorder="1" applyAlignment="1">
      <alignment horizontal="left" vertical="center" wrapText="1"/>
    </xf>
    <xf numFmtId="2" fontId="8" fillId="0" borderId="33" xfId="0" applyNumberFormat="1" applyFont="1" applyBorder="1" applyAlignment="1">
      <alignment/>
    </xf>
    <xf numFmtId="2" fontId="8" fillId="0" borderId="33" xfId="0" applyNumberFormat="1" applyFont="1" applyBorder="1" applyAlignment="1">
      <alignment horizontal="left" vertical="center" wrapText="1"/>
    </xf>
    <xf numFmtId="2" fontId="1" fillId="0" borderId="33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top" wrapText="1"/>
    </xf>
    <xf numFmtId="2" fontId="8" fillId="0" borderId="19" xfId="0" applyNumberFormat="1" applyFont="1" applyBorder="1" applyAlignment="1">
      <alignment horizontal="left" vertical="top" wrapText="1"/>
    </xf>
    <xf numFmtId="2" fontId="1" fillId="0" borderId="19" xfId="0" applyNumberFormat="1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wrapText="1"/>
    </xf>
    <xf numFmtId="2" fontId="8" fillId="0" borderId="35" xfId="0" applyNumberFormat="1" applyFont="1" applyBorder="1" applyAlignment="1">
      <alignment wrapText="1"/>
    </xf>
    <xf numFmtId="2" fontId="8" fillId="0" borderId="0" xfId="0" applyNumberFormat="1" applyFont="1" applyAlignment="1">
      <alignment wrapText="1"/>
    </xf>
    <xf numFmtId="2" fontId="8" fillId="0" borderId="34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top" wrapText="1"/>
    </xf>
    <xf numFmtId="2" fontId="8" fillId="0" borderId="36" xfId="0" applyNumberFormat="1" applyFont="1" applyFill="1" applyBorder="1" applyAlignment="1">
      <alignment horizontal="left" vertical="center" wrapText="1"/>
    </xf>
    <xf numFmtId="2" fontId="1" fillId="0" borderId="35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center" wrapText="1"/>
    </xf>
    <xf numFmtId="2" fontId="8" fillId="0" borderId="35" xfId="0" applyNumberFormat="1" applyFont="1" applyFill="1" applyBorder="1" applyAlignment="1">
      <alignment horizontal="left" vertical="center" wrapText="1"/>
    </xf>
    <xf numFmtId="2" fontId="8" fillId="0" borderId="35" xfId="0" applyNumberFormat="1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wrapText="1"/>
    </xf>
    <xf numFmtId="2" fontId="8" fillId="0" borderId="10" xfId="0" applyNumberFormat="1" applyFont="1" applyFill="1" applyBorder="1" applyAlignment="1">
      <alignment horizontal="left" vertical="center" wrapText="1"/>
    </xf>
    <xf numFmtId="2" fontId="1" fillId="0" borderId="35" xfId="0" applyNumberFormat="1" applyFont="1" applyFill="1" applyBorder="1" applyAlignment="1">
      <alignment horizontal="left" vertical="center" wrapText="1"/>
    </xf>
    <xf numFmtId="2" fontId="8" fillId="0" borderId="17" xfId="0" applyNumberFormat="1" applyFont="1" applyBorder="1" applyAlignment="1">
      <alignment wrapText="1"/>
    </xf>
    <xf numFmtId="2" fontId="17" fillId="0" borderId="33" xfId="0" applyNumberFormat="1" applyFont="1" applyBorder="1" applyAlignment="1">
      <alignment horizontal="left" vertical="top" wrapText="1"/>
    </xf>
    <xf numFmtId="2" fontId="36" fillId="0" borderId="10" xfId="53" applyNumberFormat="1" applyFont="1" applyFill="1" applyBorder="1" applyAlignment="1" applyProtection="1">
      <alignment horizontal="left" vertical="top" wrapText="1"/>
      <protection hidden="1"/>
    </xf>
    <xf numFmtId="2" fontId="8" fillId="0" borderId="33" xfId="0" applyNumberFormat="1" applyFont="1" applyBorder="1" applyAlignment="1">
      <alignment horizontal="left" vertical="top" wrapText="1"/>
    </xf>
    <xf numFmtId="2" fontId="14" fillId="0" borderId="10" xfId="0" applyNumberFormat="1" applyFont="1" applyBorder="1" applyAlignment="1">
      <alignment wrapText="1"/>
    </xf>
    <xf numFmtId="2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6"/>
  <sheetViews>
    <sheetView tabSelected="1" zoomScalePageLayoutView="0" workbookViewId="0" topLeftCell="A17">
      <selection activeCell="K25" sqref="K25"/>
    </sheetView>
  </sheetViews>
  <sheetFormatPr defaultColWidth="9.140625" defaultRowHeight="15"/>
  <cols>
    <col min="1" max="1" width="74.28125" style="0" customWidth="1"/>
    <col min="2" max="2" width="13.421875" style="0" customWidth="1"/>
    <col min="3" max="3" width="6.421875" style="0" customWidth="1"/>
    <col min="4" max="4" width="5.140625" style="0" customWidth="1"/>
    <col min="5" max="5" width="5.8515625" style="0" customWidth="1"/>
    <col min="6" max="6" width="17.8515625" style="0" customWidth="1"/>
    <col min="8" max="8" width="15.28125" style="0" customWidth="1"/>
  </cols>
  <sheetData>
    <row r="1" ht="15">
      <c r="D1" s="1" t="s">
        <v>265</v>
      </c>
    </row>
    <row r="2" ht="15">
      <c r="C2" s="1" t="s">
        <v>69</v>
      </c>
    </row>
    <row r="3" ht="15">
      <c r="D3" s="1" t="s">
        <v>70</v>
      </c>
    </row>
    <row r="4" ht="15">
      <c r="F4" s="1"/>
    </row>
    <row r="5" spans="1:6" ht="56.25" customHeight="1">
      <c r="A5" s="139" t="s">
        <v>169</v>
      </c>
      <c r="B5" s="139"/>
      <c r="C5" s="139"/>
      <c r="D5" s="139"/>
      <c r="E5" s="139"/>
      <c r="F5" s="2"/>
    </row>
    <row r="6" spans="1:6" ht="15.75" thickBot="1">
      <c r="A6" s="3"/>
      <c r="B6" s="4"/>
      <c r="C6" s="4"/>
      <c r="D6" s="5"/>
      <c r="E6" s="5"/>
      <c r="F6" s="6" t="s">
        <v>71</v>
      </c>
    </row>
    <row r="7" spans="1:6" ht="12.75" customHeight="1">
      <c r="A7" s="140" t="s">
        <v>0</v>
      </c>
      <c r="B7" s="149" t="s">
        <v>74</v>
      </c>
      <c r="C7" s="143" t="s">
        <v>72</v>
      </c>
      <c r="D7" s="146" t="s">
        <v>73</v>
      </c>
      <c r="E7" s="152" t="s">
        <v>75</v>
      </c>
      <c r="F7" s="136" t="s">
        <v>76</v>
      </c>
    </row>
    <row r="8" spans="1:6" ht="15">
      <c r="A8" s="141"/>
      <c r="B8" s="150"/>
      <c r="C8" s="144"/>
      <c r="D8" s="147"/>
      <c r="E8" s="153"/>
      <c r="F8" s="137"/>
    </row>
    <row r="9" spans="1:6" ht="15">
      <c r="A9" s="141"/>
      <c r="B9" s="150"/>
      <c r="C9" s="144"/>
      <c r="D9" s="147"/>
      <c r="E9" s="153"/>
      <c r="F9" s="137"/>
    </row>
    <row r="10" spans="1:6" ht="15">
      <c r="A10" s="141"/>
      <c r="B10" s="150"/>
      <c r="C10" s="144"/>
      <c r="D10" s="147"/>
      <c r="E10" s="153"/>
      <c r="F10" s="137"/>
    </row>
    <row r="11" spans="1:6" ht="15">
      <c r="A11" s="141"/>
      <c r="B11" s="150"/>
      <c r="C11" s="144"/>
      <c r="D11" s="147"/>
      <c r="E11" s="153"/>
      <c r="F11" s="137"/>
    </row>
    <row r="12" spans="1:6" ht="15.75" thickBot="1">
      <c r="A12" s="142"/>
      <c r="B12" s="151"/>
      <c r="C12" s="145"/>
      <c r="D12" s="148"/>
      <c r="E12" s="154"/>
      <c r="F12" s="138"/>
    </row>
    <row r="13" spans="1:6" ht="34.5" customHeight="1">
      <c r="A13" s="7" t="s">
        <v>2</v>
      </c>
      <c r="B13" s="8" t="s">
        <v>1</v>
      </c>
      <c r="C13" s="8"/>
      <c r="D13" s="8"/>
      <c r="E13" s="8"/>
      <c r="F13" s="79">
        <f>F15+F48+F97+F111+F119+F127+F132</f>
        <v>310067947.36</v>
      </c>
    </row>
    <row r="14" spans="1:6" ht="48.75" customHeight="1">
      <c r="A14" s="155" t="s">
        <v>264</v>
      </c>
      <c r="B14" s="111" t="s">
        <v>175</v>
      </c>
      <c r="C14" s="112"/>
      <c r="D14" s="111"/>
      <c r="E14" s="111"/>
      <c r="F14" s="113">
        <f>F15+F48+F97</f>
        <v>276420327</v>
      </c>
    </row>
    <row r="15" spans="1:6" ht="18" customHeight="1">
      <c r="A15" s="156" t="s">
        <v>120</v>
      </c>
      <c r="B15" s="39"/>
      <c r="C15" s="38" t="s">
        <v>3</v>
      </c>
      <c r="D15" s="56" t="s">
        <v>4</v>
      </c>
      <c r="E15" s="39"/>
      <c r="F15" s="80">
        <f>F16+F18+F20+F29+F35+F38+F42+F44+F46</f>
        <v>70190312</v>
      </c>
    </row>
    <row r="16" spans="1:6" ht="18" customHeight="1">
      <c r="A16" s="157" t="s">
        <v>121</v>
      </c>
      <c r="B16" s="41" t="s">
        <v>238</v>
      </c>
      <c r="C16" s="40" t="s">
        <v>3</v>
      </c>
      <c r="D16" s="41" t="s">
        <v>4</v>
      </c>
      <c r="E16" s="41"/>
      <c r="F16" s="81">
        <f>F17</f>
        <v>11538000</v>
      </c>
    </row>
    <row r="17" spans="1:6" ht="27" customHeight="1">
      <c r="A17" s="158" t="s">
        <v>119</v>
      </c>
      <c r="B17" s="15" t="s">
        <v>238</v>
      </c>
      <c r="C17" s="37" t="s">
        <v>3</v>
      </c>
      <c r="D17" s="15" t="s">
        <v>4</v>
      </c>
      <c r="E17" s="15" t="s">
        <v>78</v>
      </c>
      <c r="F17" s="82">
        <v>11538000</v>
      </c>
    </row>
    <row r="18" spans="1:6" ht="16.5" customHeight="1">
      <c r="A18" s="157" t="s">
        <v>342</v>
      </c>
      <c r="B18" s="41" t="s">
        <v>343</v>
      </c>
      <c r="C18" s="40" t="s">
        <v>3</v>
      </c>
      <c r="D18" s="41" t="s">
        <v>4</v>
      </c>
      <c r="E18" s="41"/>
      <c r="F18" s="114">
        <f>F19</f>
        <v>200000</v>
      </c>
    </row>
    <row r="19" spans="1:6" ht="27" customHeight="1">
      <c r="A19" s="158" t="s">
        <v>119</v>
      </c>
      <c r="B19" s="15" t="s">
        <v>343</v>
      </c>
      <c r="C19" s="37" t="s">
        <v>3</v>
      </c>
      <c r="D19" s="15" t="s">
        <v>4</v>
      </c>
      <c r="E19" s="15" t="s">
        <v>78</v>
      </c>
      <c r="F19" s="16">
        <v>200000</v>
      </c>
    </row>
    <row r="20" spans="1:6" ht="18" customHeight="1">
      <c r="A20" s="159" t="s">
        <v>122</v>
      </c>
      <c r="B20" s="41" t="s">
        <v>239</v>
      </c>
      <c r="C20" s="40" t="s">
        <v>3</v>
      </c>
      <c r="D20" s="41" t="s">
        <v>4</v>
      </c>
      <c r="E20" s="41"/>
      <c r="F20" s="81">
        <f>SUM(F21:F28)</f>
        <v>26352350</v>
      </c>
    </row>
    <row r="21" spans="1:6" ht="28.5" customHeight="1">
      <c r="A21" s="158" t="s">
        <v>115</v>
      </c>
      <c r="B21" s="15" t="s">
        <v>239</v>
      </c>
      <c r="C21" s="42" t="s">
        <v>3</v>
      </c>
      <c r="D21" s="72" t="s">
        <v>4</v>
      </c>
      <c r="E21" s="29" t="s">
        <v>116</v>
      </c>
      <c r="F21" s="16">
        <v>17903000</v>
      </c>
    </row>
    <row r="22" spans="1:6" ht="24" customHeight="1">
      <c r="A22" s="158" t="s">
        <v>117</v>
      </c>
      <c r="B22" s="15" t="s">
        <v>239</v>
      </c>
      <c r="C22" s="42" t="s">
        <v>3</v>
      </c>
      <c r="D22" s="72" t="s">
        <v>4</v>
      </c>
      <c r="E22" s="29" t="s">
        <v>118</v>
      </c>
      <c r="F22" s="16">
        <v>593550</v>
      </c>
    </row>
    <row r="23" spans="1:6" ht="25.5" customHeight="1">
      <c r="A23" s="158" t="s">
        <v>85</v>
      </c>
      <c r="B23" s="15" t="s">
        <v>239</v>
      </c>
      <c r="C23" s="42" t="s">
        <v>3</v>
      </c>
      <c r="D23" s="72" t="s">
        <v>4</v>
      </c>
      <c r="E23" s="29" t="s">
        <v>86</v>
      </c>
      <c r="F23" s="16">
        <v>13800</v>
      </c>
    </row>
    <row r="24" spans="1:6" ht="28.5" customHeight="1">
      <c r="A24" s="158" t="s">
        <v>119</v>
      </c>
      <c r="B24" s="15" t="s">
        <v>239</v>
      </c>
      <c r="C24" s="42" t="s">
        <v>3</v>
      </c>
      <c r="D24" s="72" t="s">
        <v>4</v>
      </c>
      <c r="E24" s="29" t="s">
        <v>78</v>
      </c>
      <c r="F24" s="16">
        <f>5739000+1230000</f>
        <v>6969000</v>
      </c>
    </row>
    <row r="25" spans="1:6" ht="51" customHeight="1">
      <c r="A25" s="160" t="s">
        <v>123</v>
      </c>
      <c r="B25" s="15" t="s">
        <v>239</v>
      </c>
      <c r="C25" s="43" t="s">
        <v>3</v>
      </c>
      <c r="D25" s="72" t="s">
        <v>4</v>
      </c>
      <c r="E25" s="29" t="s">
        <v>124</v>
      </c>
      <c r="F25" s="16">
        <v>340000</v>
      </c>
    </row>
    <row r="26" spans="1:6" ht="69" customHeight="1">
      <c r="A26" s="158" t="s">
        <v>108</v>
      </c>
      <c r="B26" s="15" t="s">
        <v>239</v>
      </c>
      <c r="C26" s="42" t="s">
        <v>3</v>
      </c>
      <c r="D26" s="72" t="s">
        <v>4</v>
      </c>
      <c r="E26" s="29" t="s">
        <v>109</v>
      </c>
      <c r="F26" s="16">
        <v>95556.86</v>
      </c>
    </row>
    <row r="27" spans="1:6" ht="23.25" customHeight="1">
      <c r="A27" s="158" t="s">
        <v>110</v>
      </c>
      <c r="B27" s="15" t="s">
        <v>239</v>
      </c>
      <c r="C27" s="42" t="s">
        <v>3</v>
      </c>
      <c r="D27" s="72" t="s">
        <v>4</v>
      </c>
      <c r="E27" s="15" t="s">
        <v>111</v>
      </c>
      <c r="F27" s="16">
        <v>387443.14</v>
      </c>
    </row>
    <row r="28" spans="1:6" ht="24" customHeight="1">
      <c r="A28" s="158" t="s">
        <v>112</v>
      </c>
      <c r="B28" s="15" t="s">
        <v>239</v>
      </c>
      <c r="C28" s="42" t="s">
        <v>3</v>
      </c>
      <c r="D28" s="72" t="s">
        <v>4</v>
      </c>
      <c r="E28" s="15" t="s">
        <v>113</v>
      </c>
      <c r="F28" s="16">
        <v>50000</v>
      </c>
    </row>
    <row r="29" spans="1:6" ht="41.25" customHeight="1">
      <c r="A29" s="161" t="s">
        <v>125</v>
      </c>
      <c r="B29" s="12" t="s">
        <v>240</v>
      </c>
      <c r="C29" s="44" t="s">
        <v>3</v>
      </c>
      <c r="D29" s="71" t="s">
        <v>4</v>
      </c>
      <c r="E29" s="12"/>
      <c r="F29" s="83">
        <f>SUM(F30:F34)</f>
        <v>29102000</v>
      </c>
    </row>
    <row r="30" spans="1:6" ht="27.75" customHeight="1">
      <c r="A30" s="158" t="s">
        <v>115</v>
      </c>
      <c r="B30" s="15" t="s">
        <v>240</v>
      </c>
      <c r="C30" s="42" t="s">
        <v>3</v>
      </c>
      <c r="D30" s="72" t="s">
        <v>4</v>
      </c>
      <c r="E30" s="29" t="s">
        <v>116</v>
      </c>
      <c r="F30" s="16">
        <v>27155000</v>
      </c>
    </row>
    <row r="31" spans="1:6" ht="18.75" customHeight="1">
      <c r="A31" s="158" t="s">
        <v>117</v>
      </c>
      <c r="B31" s="15" t="s">
        <v>240</v>
      </c>
      <c r="C31" s="42" t="s">
        <v>3</v>
      </c>
      <c r="D31" s="72" t="s">
        <v>4</v>
      </c>
      <c r="E31" s="29" t="s">
        <v>118</v>
      </c>
      <c r="F31" s="16">
        <v>196206.04</v>
      </c>
    </row>
    <row r="32" spans="1:6" ht="21" customHeight="1">
      <c r="A32" s="158" t="s">
        <v>85</v>
      </c>
      <c r="B32" s="15" t="s">
        <v>240</v>
      </c>
      <c r="C32" s="42" t="s">
        <v>3</v>
      </c>
      <c r="D32" s="72" t="s">
        <v>4</v>
      </c>
      <c r="E32" s="29" t="s">
        <v>86</v>
      </c>
      <c r="F32" s="16">
        <v>2900</v>
      </c>
    </row>
    <row r="33" spans="1:6" ht="29.25" customHeight="1">
      <c r="A33" s="158" t="s">
        <v>119</v>
      </c>
      <c r="B33" s="15" t="s">
        <v>240</v>
      </c>
      <c r="C33" s="42" t="s">
        <v>3</v>
      </c>
      <c r="D33" s="72" t="s">
        <v>4</v>
      </c>
      <c r="E33" s="29" t="s">
        <v>78</v>
      </c>
      <c r="F33" s="16">
        <v>652893.96</v>
      </c>
    </row>
    <row r="34" spans="1:6" ht="41.25" customHeight="1">
      <c r="A34" s="160" t="s">
        <v>123</v>
      </c>
      <c r="B34" s="15" t="s">
        <v>240</v>
      </c>
      <c r="C34" s="43" t="s">
        <v>3</v>
      </c>
      <c r="D34" s="72" t="s">
        <v>4</v>
      </c>
      <c r="E34" s="29" t="s">
        <v>124</v>
      </c>
      <c r="F34" s="16">
        <v>1095000</v>
      </c>
    </row>
    <row r="35" spans="1:6" ht="61.5" customHeight="1">
      <c r="A35" s="162" t="s">
        <v>271</v>
      </c>
      <c r="B35" s="70" t="s">
        <v>241</v>
      </c>
      <c r="C35" s="17" t="s">
        <v>3</v>
      </c>
      <c r="D35" s="18" t="s">
        <v>4</v>
      </c>
      <c r="E35" s="18"/>
      <c r="F35" s="84">
        <f>F36+F37</f>
        <v>1000000</v>
      </c>
    </row>
    <row r="36" spans="1:6" ht="18" customHeight="1">
      <c r="A36" s="163" t="s">
        <v>117</v>
      </c>
      <c r="B36" s="15" t="s">
        <v>241</v>
      </c>
      <c r="C36" s="14" t="s">
        <v>3</v>
      </c>
      <c r="D36" s="15" t="s">
        <v>4</v>
      </c>
      <c r="E36" s="15" t="s">
        <v>118</v>
      </c>
      <c r="F36" s="82">
        <v>900000</v>
      </c>
    </row>
    <row r="37" spans="1:6" ht="20.25" customHeight="1">
      <c r="A37" s="163" t="s">
        <v>126</v>
      </c>
      <c r="B37" s="15" t="s">
        <v>241</v>
      </c>
      <c r="C37" s="14" t="s">
        <v>3</v>
      </c>
      <c r="D37" s="15" t="s">
        <v>4</v>
      </c>
      <c r="E37" s="15" t="s">
        <v>127</v>
      </c>
      <c r="F37" s="82">
        <v>100000</v>
      </c>
    </row>
    <row r="38" spans="1:6" ht="81.75" customHeight="1">
      <c r="A38" s="162" t="s">
        <v>272</v>
      </c>
      <c r="B38" s="70" t="s">
        <v>242</v>
      </c>
      <c r="C38" s="17" t="s">
        <v>3</v>
      </c>
      <c r="D38" s="18" t="s">
        <v>4</v>
      </c>
      <c r="E38" s="18"/>
      <c r="F38" s="84">
        <f>SUM(F39:F41)</f>
        <v>644962</v>
      </c>
    </row>
    <row r="39" spans="1:6" ht="32.25" customHeight="1">
      <c r="A39" s="158" t="s">
        <v>115</v>
      </c>
      <c r="B39" s="15" t="s">
        <v>242</v>
      </c>
      <c r="C39" s="19" t="s">
        <v>3</v>
      </c>
      <c r="D39" s="15" t="s">
        <v>4</v>
      </c>
      <c r="E39" s="15" t="s">
        <v>116</v>
      </c>
      <c r="F39" s="16">
        <v>130000</v>
      </c>
    </row>
    <row r="40" spans="1:6" ht="27.75" customHeight="1">
      <c r="A40" s="158" t="s">
        <v>119</v>
      </c>
      <c r="B40" s="15" t="s">
        <v>242</v>
      </c>
      <c r="C40" s="19" t="s">
        <v>3</v>
      </c>
      <c r="D40" s="15" t="s">
        <v>4</v>
      </c>
      <c r="E40" s="15" t="s">
        <v>78</v>
      </c>
      <c r="F40" s="16">
        <v>514962</v>
      </c>
    </row>
    <row r="41" spans="1:6" ht="18" customHeight="1">
      <c r="A41" s="163" t="s">
        <v>126</v>
      </c>
      <c r="B41" s="15" t="s">
        <v>242</v>
      </c>
      <c r="C41" s="19" t="s">
        <v>3</v>
      </c>
      <c r="D41" s="15" t="s">
        <v>4</v>
      </c>
      <c r="E41" s="15" t="s">
        <v>127</v>
      </c>
      <c r="F41" s="82"/>
    </row>
    <row r="42" spans="1:6" ht="18" customHeight="1">
      <c r="A42" s="162" t="s">
        <v>128</v>
      </c>
      <c r="B42" s="70" t="s">
        <v>243</v>
      </c>
      <c r="C42" s="17" t="s">
        <v>3</v>
      </c>
      <c r="D42" s="18" t="s">
        <v>4</v>
      </c>
      <c r="E42" s="18"/>
      <c r="F42" s="84">
        <f>F43</f>
        <v>320000</v>
      </c>
    </row>
    <row r="43" spans="1:6" ht="30" customHeight="1">
      <c r="A43" s="163" t="s">
        <v>87</v>
      </c>
      <c r="B43" s="15" t="s">
        <v>243</v>
      </c>
      <c r="C43" s="14" t="s">
        <v>3</v>
      </c>
      <c r="D43" s="15" t="s">
        <v>4</v>
      </c>
      <c r="E43" s="15" t="s">
        <v>88</v>
      </c>
      <c r="F43" s="82">
        <v>320000</v>
      </c>
    </row>
    <row r="44" spans="1:6" ht="29.25" customHeight="1">
      <c r="A44" s="164" t="s">
        <v>129</v>
      </c>
      <c r="B44" s="18" t="s">
        <v>65</v>
      </c>
      <c r="C44" s="17" t="s">
        <v>3</v>
      </c>
      <c r="D44" s="18" t="s">
        <v>4</v>
      </c>
      <c r="E44" s="18"/>
      <c r="F44" s="84">
        <f>F45</f>
        <v>35000</v>
      </c>
    </row>
    <row r="45" spans="1:6" ht="31.5" customHeight="1">
      <c r="A45" s="163" t="s">
        <v>87</v>
      </c>
      <c r="B45" s="15" t="s">
        <v>65</v>
      </c>
      <c r="C45" s="14" t="s">
        <v>3</v>
      </c>
      <c r="D45" s="15" t="s">
        <v>4</v>
      </c>
      <c r="E45" s="15" t="s">
        <v>88</v>
      </c>
      <c r="F45" s="82">
        <v>35000</v>
      </c>
    </row>
    <row r="46" spans="1:6" ht="33.75" customHeight="1">
      <c r="A46" s="165" t="s">
        <v>277</v>
      </c>
      <c r="B46" s="70" t="s">
        <v>278</v>
      </c>
      <c r="C46" s="17" t="s">
        <v>3</v>
      </c>
      <c r="D46" s="18" t="s">
        <v>4</v>
      </c>
      <c r="E46" s="18"/>
      <c r="F46" s="84">
        <f>F47</f>
        <v>998000</v>
      </c>
    </row>
    <row r="47" spans="1:6" ht="32.25" customHeight="1">
      <c r="A47" s="158" t="s">
        <v>119</v>
      </c>
      <c r="B47" s="15" t="s">
        <v>278</v>
      </c>
      <c r="C47" s="14" t="s">
        <v>3</v>
      </c>
      <c r="D47" s="15" t="s">
        <v>4</v>
      </c>
      <c r="E47" s="15" t="s">
        <v>78</v>
      </c>
      <c r="F47" s="82">
        <v>998000</v>
      </c>
    </row>
    <row r="48" spans="1:6" ht="18.75" customHeight="1">
      <c r="A48" s="156" t="s">
        <v>130</v>
      </c>
      <c r="B48" s="10"/>
      <c r="C48" s="36" t="s">
        <v>3</v>
      </c>
      <c r="D48" s="101" t="s">
        <v>5</v>
      </c>
      <c r="E48" s="101"/>
      <c r="F48" s="80">
        <f>F49+F51+F74+F53+F86+F60+F62+F82+F65+F88+F90+F92+F95</f>
        <v>194677371</v>
      </c>
    </row>
    <row r="49" spans="1:6" ht="21" customHeight="1">
      <c r="A49" s="166" t="s">
        <v>170</v>
      </c>
      <c r="B49" s="47" t="s">
        <v>244</v>
      </c>
      <c r="C49" s="46" t="s">
        <v>3</v>
      </c>
      <c r="D49" s="102" t="s">
        <v>5</v>
      </c>
      <c r="E49" s="47"/>
      <c r="F49" s="85">
        <f>F50</f>
        <v>2950000</v>
      </c>
    </row>
    <row r="50" spans="1:6" ht="30.75" customHeight="1">
      <c r="A50" s="158" t="s">
        <v>119</v>
      </c>
      <c r="B50" s="15" t="s">
        <v>244</v>
      </c>
      <c r="C50" s="42" t="s">
        <v>3</v>
      </c>
      <c r="D50" s="72" t="s">
        <v>5</v>
      </c>
      <c r="E50" s="15" t="s">
        <v>78</v>
      </c>
      <c r="F50" s="16">
        <v>2950000</v>
      </c>
    </row>
    <row r="51" spans="1:6" ht="18.75" customHeight="1">
      <c r="A51" s="167" t="s">
        <v>171</v>
      </c>
      <c r="B51" s="41" t="s">
        <v>245</v>
      </c>
      <c r="C51" s="49" t="s">
        <v>3</v>
      </c>
      <c r="D51" s="103" t="s">
        <v>5</v>
      </c>
      <c r="E51" s="103"/>
      <c r="F51" s="114">
        <f>F52</f>
        <v>197000</v>
      </c>
    </row>
    <row r="52" spans="1:6" ht="29.25" customHeight="1">
      <c r="A52" s="168" t="s">
        <v>119</v>
      </c>
      <c r="B52" s="15" t="s">
        <v>245</v>
      </c>
      <c r="C52" s="43" t="s">
        <v>3</v>
      </c>
      <c r="D52" s="72" t="s">
        <v>5</v>
      </c>
      <c r="E52" s="72" t="s">
        <v>78</v>
      </c>
      <c r="F52" s="16">
        <v>197000</v>
      </c>
    </row>
    <row r="53" spans="1:6" ht="18" customHeight="1">
      <c r="A53" s="157" t="s">
        <v>172</v>
      </c>
      <c r="B53" s="41" t="s">
        <v>246</v>
      </c>
      <c r="C53" s="48" t="s">
        <v>3</v>
      </c>
      <c r="D53" s="103" t="s">
        <v>5</v>
      </c>
      <c r="E53" s="103"/>
      <c r="F53" s="114">
        <f>SUM(F54:F59)</f>
        <v>24806000</v>
      </c>
    </row>
    <row r="54" spans="1:6" ht="16.5" customHeight="1">
      <c r="A54" s="158" t="s">
        <v>117</v>
      </c>
      <c r="B54" s="15" t="s">
        <v>246</v>
      </c>
      <c r="C54" s="42" t="s">
        <v>3</v>
      </c>
      <c r="D54" s="72" t="s">
        <v>5</v>
      </c>
      <c r="E54" s="29" t="s">
        <v>118</v>
      </c>
      <c r="F54" s="16">
        <v>112110</v>
      </c>
    </row>
    <row r="55" spans="1:6" ht="30.75" customHeight="1">
      <c r="A55" s="158" t="s">
        <v>119</v>
      </c>
      <c r="B55" s="15" t="s">
        <v>246</v>
      </c>
      <c r="C55" s="42" t="s">
        <v>3</v>
      </c>
      <c r="D55" s="72" t="s">
        <v>5</v>
      </c>
      <c r="E55" s="29" t="s">
        <v>78</v>
      </c>
      <c r="F55" s="16">
        <f>10030697+3000000+720000</f>
        <v>13750697</v>
      </c>
    </row>
    <row r="56" spans="1:6" ht="41.25" customHeight="1">
      <c r="A56" s="160" t="s">
        <v>123</v>
      </c>
      <c r="B56" s="15" t="s">
        <v>246</v>
      </c>
      <c r="C56" s="43" t="s">
        <v>3</v>
      </c>
      <c r="D56" s="72" t="s">
        <v>5</v>
      </c>
      <c r="E56" s="29" t="s">
        <v>124</v>
      </c>
      <c r="F56" s="16">
        <v>9775500</v>
      </c>
    </row>
    <row r="57" spans="1:6" ht="65.25" customHeight="1">
      <c r="A57" s="168" t="s">
        <v>108</v>
      </c>
      <c r="B57" s="15" t="s">
        <v>246</v>
      </c>
      <c r="C57" s="43" t="s">
        <v>3</v>
      </c>
      <c r="D57" s="72" t="s">
        <v>5</v>
      </c>
      <c r="E57" s="29" t="s">
        <v>109</v>
      </c>
      <c r="F57" s="16">
        <v>163740.49</v>
      </c>
    </row>
    <row r="58" spans="1:6" ht="17.25" customHeight="1">
      <c r="A58" s="168" t="s">
        <v>110</v>
      </c>
      <c r="B58" s="15" t="s">
        <v>246</v>
      </c>
      <c r="C58" s="43" t="s">
        <v>3</v>
      </c>
      <c r="D58" s="72" t="s">
        <v>5</v>
      </c>
      <c r="E58" s="15" t="s">
        <v>111</v>
      </c>
      <c r="F58" s="16">
        <v>802509.51</v>
      </c>
    </row>
    <row r="59" spans="1:6" ht="16.5" customHeight="1">
      <c r="A59" s="168" t="s">
        <v>112</v>
      </c>
      <c r="B59" s="15" t="s">
        <v>246</v>
      </c>
      <c r="C59" s="43" t="s">
        <v>3</v>
      </c>
      <c r="D59" s="72" t="s">
        <v>5</v>
      </c>
      <c r="E59" s="15" t="s">
        <v>113</v>
      </c>
      <c r="F59" s="16">
        <v>201443</v>
      </c>
    </row>
    <row r="60" spans="1:6" ht="28.5" customHeight="1">
      <c r="A60" s="167" t="s">
        <v>173</v>
      </c>
      <c r="B60" s="41" t="s">
        <v>247</v>
      </c>
      <c r="C60" s="49" t="s">
        <v>3</v>
      </c>
      <c r="D60" s="103" t="s">
        <v>5</v>
      </c>
      <c r="E60" s="103"/>
      <c r="F60" s="114">
        <f>F61</f>
        <v>18000000</v>
      </c>
    </row>
    <row r="61" spans="1:6" ht="36" customHeight="1">
      <c r="A61" s="160" t="s">
        <v>123</v>
      </c>
      <c r="B61" s="15" t="s">
        <v>247</v>
      </c>
      <c r="C61" s="43" t="s">
        <v>3</v>
      </c>
      <c r="D61" s="72" t="s">
        <v>5</v>
      </c>
      <c r="E61" s="72" t="s">
        <v>124</v>
      </c>
      <c r="F61" s="16">
        <v>18000000</v>
      </c>
    </row>
    <row r="62" spans="1:6" ht="63" customHeight="1">
      <c r="A62" s="164" t="s">
        <v>271</v>
      </c>
      <c r="B62" s="70" t="s">
        <v>241</v>
      </c>
      <c r="C62" s="17" t="s">
        <v>3</v>
      </c>
      <c r="D62" s="18" t="s">
        <v>5</v>
      </c>
      <c r="E62" s="18"/>
      <c r="F62" s="115">
        <f>F63+F64</f>
        <v>3892000</v>
      </c>
    </row>
    <row r="63" spans="1:6" ht="16.5" customHeight="1">
      <c r="A63" s="163" t="s">
        <v>117</v>
      </c>
      <c r="B63" s="15" t="s">
        <v>241</v>
      </c>
      <c r="C63" s="14" t="s">
        <v>3</v>
      </c>
      <c r="D63" s="15" t="s">
        <v>5</v>
      </c>
      <c r="E63" s="15" t="s">
        <v>118</v>
      </c>
      <c r="F63" s="116">
        <v>2892000</v>
      </c>
    </row>
    <row r="64" spans="1:6" ht="18" customHeight="1">
      <c r="A64" s="163" t="s">
        <v>126</v>
      </c>
      <c r="B64" s="15" t="s">
        <v>241</v>
      </c>
      <c r="C64" s="14" t="s">
        <v>3</v>
      </c>
      <c r="D64" s="15" t="s">
        <v>5</v>
      </c>
      <c r="E64" s="15" t="s">
        <v>127</v>
      </c>
      <c r="F64" s="16">
        <v>1000000</v>
      </c>
    </row>
    <row r="65" spans="1:6" ht="57" customHeight="1">
      <c r="A65" s="169" t="s">
        <v>132</v>
      </c>
      <c r="B65" s="47" t="s">
        <v>248</v>
      </c>
      <c r="C65" s="50" t="s">
        <v>3</v>
      </c>
      <c r="D65" s="103" t="s">
        <v>5</v>
      </c>
      <c r="E65" s="103"/>
      <c r="F65" s="114">
        <f>SUM(F66:F73)</f>
        <v>128902000</v>
      </c>
    </row>
    <row r="66" spans="1:6" ht="28.5" customHeight="1">
      <c r="A66" s="158" t="s">
        <v>115</v>
      </c>
      <c r="B66" s="15" t="s">
        <v>248</v>
      </c>
      <c r="C66" s="19" t="s">
        <v>3</v>
      </c>
      <c r="D66" s="15" t="s">
        <v>5</v>
      </c>
      <c r="E66" s="29" t="s">
        <v>116</v>
      </c>
      <c r="F66" s="16">
        <v>67343805</v>
      </c>
    </row>
    <row r="67" spans="1:6" ht="17.25" customHeight="1">
      <c r="A67" s="158" t="s">
        <v>117</v>
      </c>
      <c r="B67" s="15" t="s">
        <v>248</v>
      </c>
      <c r="C67" s="19" t="s">
        <v>3</v>
      </c>
      <c r="D67" s="15" t="s">
        <v>5</v>
      </c>
      <c r="E67" s="29" t="s">
        <v>118</v>
      </c>
      <c r="F67" s="16">
        <v>765280</v>
      </c>
    </row>
    <row r="68" spans="1:6" ht="18" customHeight="1">
      <c r="A68" s="158" t="s">
        <v>85</v>
      </c>
      <c r="B68" s="15" t="s">
        <v>248</v>
      </c>
      <c r="C68" s="19" t="s">
        <v>3</v>
      </c>
      <c r="D68" s="15" t="s">
        <v>5</v>
      </c>
      <c r="E68" s="29" t="s">
        <v>86</v>
      </c>
      <c r="F68" s="16"/>
    </row>
    <row r="69" spans="1:6" ht="31.5" customHeight="1">
      <c r="A69" s="158" t="s">
        <v>119</v>
      </c>
      <c r="B69" s="15" t="s">
        <v>248</v>
      </c>
      <c r="C69" s="19" t="s">
        <v>3</v>
      </c>
      <c r="D69" s="15" t="s">
        <v>5</v>
      </c>
      <c r="E69" s="29" t="s">
        <v>78</v>
      </c>
      <c r="F69" s="16">
        <v>2407520</v>
      </c>
    </row>
    <row r="70" spans="1:6" ht="48" customHeight="1">
      <c r="A70" s="160" t="s">
        <v>123</v>
      </c>
      <c r="B70" s="15" t="s">
        <v>248</v>
      </c>
      <c r="C70" s="19" t="s">
        <v>3</v>
      </c>
      <c r="D70" s="15" t="s">
        <v>5</v>
      </c>
      <c r="E70" s="29" t="s">
        <v>124</v>
      </c>
      <c r="F70" s="16">
        <v>58335000</v>
      </c>
    </row>
    <row r="71" spans="1:6" ht="75" customHeight="1">
      <c r="A71" s="158" t="s">
        <v>108</v>
      </c>
      <c r="B71" s="15" t="s">
        <v>248</v>
      </c>
      <c r="C71" s="19" t="s">
        <v>3</v>
      </c>
      <c r="D71" s="15" t="s">
        <v>5</v>
      </c>
      <c r="E71" s="29" t="s">
        <v>109</v>
      </c>
      <c r="F71" s="16"/>
    </row>
    <row r="72" spans="1:6" ht="22.5" customHeight="1">
      <c r="A72" s="158" t="s">
        <v>110</v>
      </c>
      <c r="B72" s="15" t="s">
        <v>248</v>
      </c>
      <c r="C72" s="19" t="s">
        <v>3</v>
      </c>
      <c r="D72" s="15" t="s">
        <v>5</v>
      </c>
      <c r="E72" s="15" t="s">
        <v>111</v>
      </c>
      <c r="F72" s="16">
        <v>13075</v>
      </c>
    </row>
    <row r="73" spans="1:6" ht="16.5" customHeight="1">
      <c r="A73" s="158" t="s">
        <v>112</v>
      </c>
      <c r="B73" s="15" t="s">
        <v>248</v>
      </c>
      <c r="C73" s="19" t="s">
        <v>3</v>
      </c>
      <c r="D73" s="15" t="s">
        <v>5</v>
      </c>
      <c r="E73" s="15" t="s">
        <v>113</v>
      </c>
      <c r="F73" s="16">
        <v>37320</v>
      </c>
    </row>
    <row r="74" spans="1:6" ht="58.5" customHeight="1">
      <c r="A74" s="162" t="s">
        <v>131</v>
      </c>
      <c r="B74" s="70" t="s">
        <v>249</v>
      </c>
      <c r="C74" s="45" t="s">
        <v>3</v>
      </c>
      <c r="D74" s="104" t="s">
        <v>5</v>
      </c>
      <c r="E74" s="104"/>
      <c r="F74" s="115">
        <f>SUM(F75:F81)</f>
        <v>11180000</v>
      </c>
    </row>
    <row r="75" spans="1:6" ht="24.75" customHeight="1">
      <c r="A75" s="158" t="s">
        <v>115</v>
      </c>
      <c r="B75" s="15" t="s">
        <v>249</v>
      </c>
      <c r="C75" s="42" t="s">
        <v>3</v>
      </c>
      <c r="D75" s="72" t="s">
        <v>5</v>
      </c>
      <c r="E75" s="29" t="s">
        <v>116</v>
      </c>
      <c r="F75" s="16">
        <v>7790000</v>
      </c>
    </row>
    <row r="76" spans="1:6" ht="16.5" customHeight="1">
      <c r="A76" s="158" t="s">
        <v>117</v>
      </c>
      <c r="B76" s="15" t="s">
        <v>249</v>
      </c>
      <c r="C76" s="42" t="s">
        <v>3</v>
      </c>
      <c r="D76" s="72" t="s">
        <v>5</v>
      </c>
      <c r="E76" s="29" t="s">
        <v>118</v>
      </c>
      <c r="F76" s="16">
        <v>109700</v>
      </c>
    </row>
    <row r="77" spans="1:6" ht="27.75" customHeight="1">
      <c r="A77" s="158" t="s">
        <v>85</v>
      </c>
      <c r="B77" s="15" t="s">
        <v>249</v>
      </c>
      <c r="C77" s="42" t="s">
        <v>3</v>
      </c>
      <c r="D77" s="72" t="s">
        <v>5</v>
      </c>
      <c r="E77" s="29" t="s">
        <v>86</v>
      </c>
      <c r="F77" s="16"/>
    </row>
    <row r="78" spans="1:6" ht="27.75" customHeight="1">
      <c r="A78" s="158" t="s">
        <v>119</v>
      </c>
      <c r="B78" s="15" t="s">
        <v>249</v>
      </c>
      <c r="C78" s="42" t="s">
        <v>3</v>
      </c>
      <c r="D78" s="72" t="s">
        <v>5</v>
      </c>
      <c r="E78" s="29" t="s">
        <v>78</v>
      </c>
      <c r="F78" s="16">
        <v>2990300</v>
      </c>
    </row>
    <row r="79" spans="1:6" ht="24.75" customHeight="1">
      <c r="A79" s="158" t="s">
        <v>87</v>
      </c>
      <c r="B79" s="15" t="s">
        <v>249</v>
      </c>
      <c r="C79" s="42" t="s">
        <v>3</v>
      </c>
      <c r="D79" s="72" t="s">
        <v>5</v>
      </c>
      <c r="E79" s="29" t="s">
        <v>88</v>
      </c>
      <c r="F79" s="16">
        <v>215000</v>
      </c>
    </row>
    <row r="80" spans="1:6" ht="18" customHeight="1">
      <c r="A80" s="158" t="s">
        <v>110</v>
      </c>
      <c r="B80" s="15" t="s">
        <v>249</v>
      </c>
      <c r="C80" s="42" t="s">
        <v>3</v>
      </c>
      <c r="D80" s="72" t="s">
        <v>5</v>
      </c>
      <c r="E80" s="15" t="s">
        <v>111</v>
      </c>
      <c r="F80" s="16">
        <v>70000</v>
      </c>
    </row>
    <row r="81" spans="1:6" ht="18.75" customHeight="1">
      <c r="A81" s="158" t="s">
        <v>112</v>
      </c>
      <c r="B81" s="15" t="s">
        <v>249</v>
      </c>
      <c r="C81" s="42" t="s">
        <v>3</v>
      </c>
      <c r="D81" s="72" t="s">
        <v>5</v>
      </c>
      <c r="E81" s="15" t="s">
        <v>113</v>
      </c>
      <c r="F81" s="16">
        <v>5000</v>
      </c>
    </row>
    <row r="82" spans="1:6" ht="80.25" customHeight="1">
      <c r="A82" s="164" t="s">
        <v>272</v>
      </c>
      <c r="B82" s="70" t="s">
        <v>242</v>
      </c>
      <c r="C82" s="17" t="s">
        <v>3</v>
      </c>
      <c r="D82" s="18" t="s">
        <v>5</v>
      </c>
      <c r="E82" s="18"/>
      <c r="F82" s="115">
        <f>SUM(F83:F85)</f>
        <v>40038</v>
      </c>
    </row>
    <row r="83" spans="1:6" ht="25.5">
      <c r="A83" s="158" t="s">
        <v>115</v>
      </c>
      <c r="B83" s="15" t="s">
        <v>242</v>
      </c>
      <c r="C83" s="19" t="s">
        <v>3</v>
      </c>
      <c r="D83" s="15" t="s">
        <v>5</v>
      </c>
      <c r="E83" s="15" t="s">
        <v>116</v>
      </c>
      <c r="F83" s="16"/>
    </row>
    <row r="84" spans="1:6" ht="30.75" customHeight="1">
      <c r="A84" s="158" t="s">
        <v>119</v>
      </c>
      <c r="B84" s="15" t="s">
        <v>242</v>
      </c>
      <c r="C84" s="19" t="s">
        <v>3</v>
      </c>
      <c r="D84" s="15" t="s">
        <v>5</v>
      </c>
      <c r="E84" s="15" t="s">
        <v>78</v>
      </c>
      <c r="F84" s="16">
        <v>15780</v>
      </c>
    </row>
    <row r="85" spans="1:6" ht="20.25" customHeight="1">
      <c r="A85" s="163" t="s">
        <v>126</v>
      </c>
      <c r="B85" s="15" t="s">
        <v>242</v>
      </c>
      <c r="C85" s="19" t="s">
        <v>3</v>
      </c>
      <c r="D85" s="15" t="s">
        <v>5</v>
      </c>
      <c r="E85" s="15" t="s">
        <v>127</v>
      </c>
      <c r="F85" s="16">
        <v>24258</v>
      </c>
    </row>
    <row r="86" spans="1:6" ht="33" customHeight="1">
      <c r="A86" s="170" t="s">
        <v>277</v>
      </c>
      <c r="B86" s="70" t="s">
        <v>278</v>
      </c>
      <c r="C86" s="24" t="s">
        <v>3</v>
      </c>
      <c r="D86" s="18" t="s">
        <v>5</v>
      </c>
      <c r="E86" s="18"/>
      <c r="F86" s="84">
        <f>F87</f>
        <v>3074000</v>
      </c>
    </row>
    <row r="87" spans="1:6" ht="24.75" customHeight="1">
      <c r="A87" s="168" t="s">
        <v>119</v>
      </c>
      <c r="B87" s="15" t="s">
        <v>278</v>
      </c>
      <c r="C87" s="19" t="s">
        <v>3</v>
      </c>
      <c r="D87" s="15" t="s">
        <v>5</v>
      </c>
      <c r="E87" s="15" t="s">
        <v>78</v>
      </c>
      <c r="F87" s="82">
        <v>3074000</v>
      </c>
    </row>
    <row r="88" spans="1:6" ht="54" customHeight="1">
      <c r="A88" s="170" t="s">
        <v>279</v>
      </c>
      <c r="B88" s="70" t="s">
        <v>280</v>
      </c>
      <c r="C88" s="24" t="s">
        <v>3</v>
      </c>
      <c r="D88" s="18" t="s">
        <v>5</v>
      </c>
      <c r="E88" s="18"/>
      <c r="F88" s="84">
        <f>F89</f>
        <v>876000</v>
      </c>
    </row>
    <row r="89" spans="1:6" ht="24.75" customHeight="1">
      <c r="A89" s="168" t="s">
        <v>119</v>
      </c>
      <c r="B89" s="15" t="s">
        <v>280</v>
      </c>
      <c r="C89" s="19" t="s">
        <v>3</v>
      </c>
      <c r="D89" s="15" t="s">
        <v>5</v>
      </c>
      <c r="E89" s="15" t="s">
        <v>78</v>
      </c>
      <c r="F89" s="82">
        <v>876000</v>
      </c>
    </row>
    <row r="90" spans="1:7" ht="42" customHeight="1">
      <c r="A90" s="169" t="s">
        <v>133</v>
      </c>
      <c r="B90" s="47" t="s">
        <v>250</v>
      </c>
      <c r="C90" s="50" t="s">
        <v>3</v>
      </c>
      <c r="D90" s="103" t="s">
        <v>5</v>
      </c>
      <c r="E90" s="103"/>
      <c r="F90" s="81">
        <f>F91</f>
        <v>73000</v>
      </c>
      <c r="G90" s="35"/>
    </row>
    <row r="91" spans="1:7" ht="22.5" customHeight="1">
      <c r="A91" s="158" t="s">
        <v>115</v>
      </c>
      <c r="B91" s="15" t="s">
        <v>250</v>
      </c>
      <c r="C91" s="19" t="s">
        <v>3</v>
      </c>
      <c r="D91" s="15" t="s">
        <v>5</v>
      </c>
      <c r="E91" s="29" t="s">
        <v>116</v>
      </c>
      <c r="F91" s="82">
        <v>73000</v>
      </c>
      <c r="G91" s="35"/>
    </row>
    <row r="92" spans="1:7" ht="30.75" customHeight="1">
      <c r="A92" s="169" t="s">
        <v>134</v>
      </c>
      <c r="B92" s="47" t="s">
        <v>66</v>
      </c>
      <c r="C92" s="50" t="s">
        <v>3</v>
      </c>
      <c r="D92" s="103" t="s">
        <v>5</v>
      </c>
      <c r="E92" s="103"/>
      <c r="F92" s="81">
        <f>F93+F94</f>
        <v>590000</v>
      </c>
      <c r="G92" s="35"/>
    </row>
    <row r="93" spans="1:6" ht="26.25" customHeight="1">
      <c r="A93" s="158" t="s">
        <v>119</v>
      </c>
      <c r="B93" s="15" t="s">
        <v>66</v>
      </c>
      <c r="C93" s="19" t="s">
        <v>3</v>
      </c>
      <c r="D93" s="15" t="s">
        <v>5</v>
      </c>
      <c r="E93" s="29" t="s">
        <v>78</v>
      </c>
      <c r="F93" s="82">
        <f>257140+31860</f>
        <v>289000</v>
      </c>
    </row>
    <row r="94" spans="1:6" ht="15">
      <c r="A94" s="163" t="s">
        <v>126</v>
      </c>
      <c r="B94" s="15" t="s">
        <v>66</v>
      </c>
      <c r="C94" s="19" t="s">
        <v>3</v>
      </c>
      <c r="D94" s="15" t="s">
        <v>5</v>
      </c>
      <c r="E94" s="29" t="s">
        <v>127</v>
      </c>
      <c r="F94" s="82">
        <v>301000</v>
      </c>
    </row>
    <row r="95" spans="1:6" ht="63.75">
      <c r="A95" s="170" t="s">
        <v>281</v>
      </c>
      <c r="B95" s="70" t="s">
        <v>282</v>
      </c>
      <c r="C95" s="24" t="s">
        <v>3</v>
      </c>
      <c r="D95" s="18" t="s">
        <v>5</v>
      </c>
      <c r="E95" s="29"/>
      <c r="F95" s="115">
        <f>F96</f>
        <v>97333</v>
      </c>
    </row>
    <row r="96" spans="1:6" ht="15">
      <c r="A96" s="163" t="s">
        <v>126</v>
      </c>
      <c r="B96" s="15" t="s">
        <v>282</v>
      </c>
      <c r="C96" s="19" t="s">
        <v>3</v>
      </c>
      <c r="D96" s="15" t="s">
        <v>5</v>
      </c>
      <c r="E96" s="29" t="s">
        <v>127</v>
      </c>
      <c r="F96" s="16">
        <v>97333</v>
      </c>
    </row>
    <row r="97" spans="1:6" ht="16.5" customHeight="1">
      <c r="A97" s="156" t="s">
        <v>136</v>
      </c>
      <c r="B97" s="10"/>
      <c r="C97" s="36" t="s">
        <v>3</v>
      </c>
      <c r="D97" s="10" t="s">
        <v>6</v>
      </c>
      <c r="E97" s="10"/>
      <c r="F97" s="87">
        <f>F98+F106</f>
        <v>11552644</v>
      </c>
    </row>
    <row r="98" spans="1:6" ht="30" customHeight="1">
      <c r="A98" s="159" t="s">
        <v>174</v>
      </c>
      <c r="B98" s="41" t="s">
        <v>251</v>
      </c>
      <c r="C98" s="48" t="s">
        <v>3</v>
      </c>
      <c r="D98" s="41" t="s">
        <v>6</v>
      </c>
      <c r="E98" s="41"/>
      <c r="F98" s="81">
        <f>SUM(F99:F105)</f>
        <v>11362644</v>
      </c>
    </row>
    <row r="99" spans="1:6" ht="34.5" customHeight="1">
      <c r="A99" s="158" t="s">
        <v>115</v>
      </c>
      <c r="B99" s="15" t="s">
        <v>251</v>
      </c>
      <c r="C99" s="42" t="s">
        <v>3</v>
      </c>
      <c r="D99" s="15" t="s">
        <v>6</v>
      </c>
      <c r="E99" s="29" t="s">
        <v>116</v>
      </c>
      <c r="F99" s="16">
        <f>9630500+700</f>
        <v>9631200</v>
      </c>
    </row>
    <row r="100" spans="1:6" ht="18" customHeight="1">
      <c r="A100" s="158" t="s">
        <v>117</v>
      </c>
      <c r="B100" s="15" t="s">
        <v>251</v>
      </c>
      <c r="C100" s="42" t="s">
        <v>3</v>
      </c>
      <c r="D100" s="15" t="s">
        <v>6</v>
      </c>
      <c r="E100" s="29" t="s">
        <v>118</v>
      </c>
      <c r="F100" s="16">
        <v>132000</v>
      </c>
    </row>
    <row r="101" spans="1:6" ht="17.25" customHeight="1">
      <c r="A101" s="158" t="s">
        <v>85</v>
      </c>
      <c r="B101" s="15" t="s">
        <v>251</v>
      </c>
      <c r="C101" s="42" t="s">
        <v>3</v>
      </c>
      <c r="D101" s="15" t="s">
        <v>6</v>
      </c>
      <c r="E101" s="29" t="s">
        <v>86</v>
      </c>
      <c r="F101" s="16">
        <v>81000</v>
      </c>
    </row>
    <row r="102" spans="1:6" ht="30" customHeight="1">
      <c r="A102" s="158" t="s">
        <v>119</v>
      </c>
      <c r="B102" s="15" t="s">
        <v>251</v>
      </c>
      <c r="C102" s="42" t="s">
        <v>3</v>
      </c>
      <c r="D102" s="15" t="s">
        <v>6</v>
      </c>
      <c r="E102" s="29" t="s">
        <v>78</v>
      </c>
      <c r="F102" s="16">
        <v>483000</v>
      </c>
    </row>
    <row r="103" spans="1:6" ht="25.5" customHeight="1">
      <c r="A103" s="158" t="s">
        <v>110</v>
      </c>
      <c r="B103" s="15" t="s">
        <v>251</v>
      </c>
      <c r="C103" s="42" t="s">
        <v>3</v>
      </c>
      <c r="D103" s="15" t="s">
        <v>6</v>
      </c>
      <c r="E103" s="15" t="s">
        <v>111</v>
      </c>
      <c r="F103" s="16">
        <v>40000</v>
      </c>
    </row>
    <row r="104" spans="1:6" ht="18.75" customHeight="1">
      <c r="A104" s="158" t="s">
        <v>112</v>
      </c>
      <c r="B104" s="15" t="s">
        <v>251</v>
      </c>
      <c r="C104" s="42" t="s">
        <v>3</v>
      </c>
      <c r="D104" s="15" t="s">
        <v>6</v>
      </c>
      <c r="E104" s="15" t="s">
        <v>113</v>
      </c>
      <c r="F104" s="16">
        <v>40000</v>
      </c>
    </row>
    <row r="105" spans="1:6" ht="18" customHeight="1">
      <c r="A105" s="171" t="s">
        <v>102</v>
      </c>
      <c r="B105" s="15" t="s">
        <v>251</v>
      </c>
      <c r="C105" s="42" t="s">
        <v>3</v>
      </c>
      <c r="D105" s="15" t="s">
        <v>6</v>
      </c>
      <c r="E105" s="15" t="s">
        <v>103</v>
      </c>
      <c r="F105" s="16">
        <v>955444</v>
      </c>
    </row>
    <row r="106" spans="1:6" ht="41.25" customHeight="1">
      <c r="A106" s="172" t="s">
        <v>283</v>
      </c>
      <c r="B106" s="70" t="s">
        <v>284</v>
      </c>
      <c r="C106" s="117" t="s">
        <v>3</v>
      </c>
      <c r="D106" s="118" t="s">
        <v>6</v>
      </c>
      <c r="E106" s="15"/>
      <c r="F106" s="115">
        <f>SUM(F107:F110)</f>
        <v>190000</v>
      </c>
    </row>
    <row r="107" spans="1:6" ht="36" customHeight="1">
      <c r="A107" s="158" t="s">
        <v>106</v>
      </c>
      <c r="B107" s="15" t="s">
        <v>284</v>
      </c>
      <c r="C107" s="42" t="s">
        <v>3</v>
      </c>
      <c r="D107" s="119" t="s">
        <v>6</v>
      </c>
      <c r="E107" s="15" t="s">
        <v>107</v>
      </c>
      <c r="F107" s="16">
        <v>40000</v>
      </c>
    </row>
    <row r="108" spans="1:6" ht="27.75" customHeight="1">
      <c r="A108" s="158" t="s">
        <v>119</v>
      </c>
      <c r="B108" s="15" t="s">
        <v>284</v>
      </c>
      <c r="C108" s="42" t="s">
        <v>3</v>
      </c>
      <c r="D108" s="119" t="s">
        <v>6</v>
      </c>
      <c r="E108" s="15" t="s">
        <v>78</v>
      </c>
      <c r="F108" s="16">
        <v>40700</v>
      </c>
    </row>
    <row r="109" spans="1:6" ht="18.75" customHeight="1">
      <c r="A109" s="163" t="s">
        <v>126</v>
      </c>
      <c r="B109" s="15" t="s">
        <v>284</v>
      </c>
      <c r="C109" s="42" t="s">
        <v>3</v>
      </c>
      <c r="D109" s="119" t="s">
        <v>6</v>
      </c>
      <c r="E109" s="15" t="s">
        <v>127</v>
      </c>
      <c r="F109" s="16">
        <v>15000</v>
      </c>
    </row>
    <row r="110" spans="1:6" ht="18" customHeight="1">
      <c r="A110" s="171" t="s">
        <v>102</v>
      </c>
      <c r="B110" s="15" t="s">
        <v>284</v>
      </c>
      <c r="C110" s="42" t="s">
        <v>3</v>
      </c>
      <c r="D110" s="119" t="s">
        <v>6</v>
      </c>
      <c r="E110" s="15" t="s">
        <v>103</v>
      </c>
      <c r="F110" s="16">
        <v>94300</v>
      </c>
    </row>
    <row r="111" spans="1:8" ht="18" customHeight="1">
      <c r="A111" s="173" t="s">
        <v>7</v>
      </c>
      <c r="B111" s="66" t="s">
        <v>178</v>
      </c>
      <c r="C111" s="65"/>
      <c r="D111" s="66"/>
      <c r="E111" s="66"/>
      <c r="F111" s="88">
        <f>F112</f>
        <v>1322223</v>
      </c>
      <c r="H111" s="77"/>
    </row>
    <row r="112" spans="1:6" ht="18" customHeight="1">
      <c r="A112" s="174" t="s">
        <v>135</v>
      </c>
      <c r="B112" s="51"/>
      <c r="C112" s="32" t="s">
        <v>3</v>
      </c>
      <c r="D112" s="51" t="s">
        <v>3</v>
      </c>
      <c r="E112" s="105"/>
      <c r="F112" s="89">
        <f>F113+F116</f>
        <v>1322223</v>
      </c>
    </row>
    <row r="113" spans="1:6" ht="25.5">
      <c r="A113" s="175" t="s">
        <v>176</v>
      </c>
      <c r="B113" s="70" t="s">
        <v>252</v>
      </c>
      <c r="C113" s="52" t="s">
        <v>3</v>
      </c>
      <c r="D113" s="18" t="s">
        <v>3</v>
      </c>
      <c r="E113" s="18"/>
      <c r="F113" s="84">
        <f>SUM(F114:F115)</f>
        <v>1190000</v>
      </c>
    </row>
    <row r="114" spans="1:6" ht="26.25" customHeight="1">
      <c r="A114" s="158" t="s">
        <v>119</v>
      </c>
      <c r="B114" s="15" t="s">
        <v>252</v>
      </c>
      <c r="C114" s="42" t="s">
        <v>3</v>
      </c>
      <c r="D114" s="72" t="s">
        <v>3</v>
      </c>
      <c r="E114" s="15" t="s">
        <v>78</v>
      </c>
      <c r="F114" s="16">
        <v>614794</v>
      </c>
    </row>
    <row r="115" spans="1:6" ht="17.25" customHeight="1">
      <c r="A115" s="163" t="s">
        <v>126</v>
      </c>
      <c r="B115" s="15" t="s">
        <v>252</v>
      </c>
      <c r="C115" s="42" t="s">
        <v>3</v>
      </c>
      <c r="D115" s="72" t="s">
        <v>3</v>
      </c>
      <c r="E115" s="72" t="s">
        <v>127</v>
      </c>
      <c r="F115" s="16">
        <v>575206</v>
      </c>
    </row>
    <row r="116" spans="1:6" ht="25.5">
      <c r="A116" s="175" t="s">
        <v>177</v>
      </c>
      <c r="B116" s="18" t="s">
        <v>8</v>
      </c>
      <c r="C116" s="52" t="s">
        <v>3</v>
      </c>
      <c r="D116" s="18" t="s">
        <v>3</v>
      </c>
      <c r="E116" s="18"/>
      <c r="F116" s="84">
        <f>SUM(F117:F118)</f>
        <v>132223</v>
      </c>
    </row>
    <row r="117" spans="1:6" ht="25.5">
      <c r="A117" s="158" t="s">
        <v>119</v>
      </c>
      <c r="B117" s="15" t="s">
        <v>8</v>
      </c>
      <c r="C117" s="42" t="s">
        <v>3</v>
      </c>
      <c r="D117" s="72" t="s">
        <v>3</v>
      </c>
      <c r="E117" s="15" t="s">
        <v>78</v>
      </c>
      <c r="F117" s="16">
        <v>68311</v>
      </c>
    </row>
    <row r="118" spans="1:6" ht="15" customHeight="1">
      <c r="A118" s="163" t="s">
        <v>126</v>
      </c>
      <c r="B118" s="15" t="s">
        <v>8</v>
      </c>
      <c r="C118" s="42" t="s">
        <v>3</v>
      </c>
      <c r="D118" s="72" t="s">
        <v>3</v>
      </c>
      <c r="E118" s="72" t="s">
        <v>127</v>
      </c>
      <c r="F118" s="16">
        <v>63912</v>
      </c>
    </row>
    <row r="119" spans="1:6" ht="29.25">
      <c r="A119" s="176" t="s">
        <v>9</v>
      </c>
      <c r="B119" s="66" t="s">
        <v>180</v>
      </c>
      <c r="C119" s="65"/>
      <c r="D119" s="66"/>
      <c r="E119" s="66"/>
      <c r="F119" s="88">
        <f>F121</f>
        <v>2470000</v>
      </c>
    </row>
    <row r="120" spans="1:6" ht="15">
      <c r="A120" s="156" t="s">
        <v>136</v>
      </c>
      <c r="B120" s="10"/>
      <c r="C120" s="36" t="s">
        <v>3</v>
      </c>
      <c r="D120" s="10" t="s">
        <v>6</v>
      </c>
      <c r="E120" s="10"/>
      <c r="F120" s="87">
        <f>F121</f>
        <v>2470000</v>
      </c>
    </row>
    <row r="121" spans="1:6" ht="25.5">
      <c r="A121" s="164" t="s">
        <v>9</v>
      </c>
      <c r="B121" s="70" t="s">
        <v>11</v>
      </c>
      <c r="C121" s="45" t="s">
        <v>3</v>
      </c>
      <c r="D121" s="18" t="s">
        <v>6</v>
      </c>
      <c r="E121" s="18"/>
      <c r="F121" s="84">
        <f>F122+F123+F124+F125</f>
        <v>2470000</v>
      </c>
    </row>
    <row r="122" spans="1:6" ht="25.5">
      <c r="A122" s="158" t="s">
        <v>106</v>
      </c>
      <c r="B122" s="15" t="s">
        <v>11</v>
      </c>
      <c r="C122" s="42" t="s">
        <v>3</v>
      </c>
      <c r="D122" s="15" t="s">
        <v>6</v>
      </c>
      <c r="E122" s="29" t="s">
        <v>107</v>
      </c>
      <c r="F122" s="90"/>
    </row>
    <row r="123" spans="1:6" ht="25.5">
      <c r="A123" s="158" t="s">
        <v>119</v>
      </c>
      <c r="B123" s="15" t="s">
        <v>11</v>
      </c>
      <c r="C123" s="42" t="s">
        <v>3</v>
      </c>
      <c r="D123" s="15" t="s">
        <v>6</v>
      </c>
      <c r="E123" s="29" t="s">
        <v>78</v>
      </c>
      <c r="F123" s="82">
        <v>970000</v>
      </c>
    </row>
    <row r="124" spans="1:6" ht="15">
      <c r="A124" s="163" t="s">
        <v>126</v>
      </c>
      <c r="B124" s="15" t="s">
        <v>11</v>
      </c>
      <c r="C124" s="42" t="s">
        <v>3</v>
      </c>
      <c r="D124" s="15" t="s">
        <v>6</v>
      </c>
      <c r="E124" s="29" t="s">
        <v>127</v>
      </c>
      <c r="F124" s="82"/>
    </row>
    <row r="125" spans="1:6" ht="37.5" customHeight="1">
      <c r="A125" s="159" t="s">
        <v>179</v>
      </c>
      <c r="B125" s="68" t="s">
        <v>253</v>
      </c>
      <c r="C125" s="67" t="s">
        <v>3</v>
      </c>
      <c r="D125" s="68" t="s">
        <v>6</v>
      </c>
      <c r="E125" s="106"/>
      <c r="F125" s="91">
        <f>F126</f>
        <v>1500000</v>
      </c>
    </row>
    <row r="126" spans="1:6" ht="25.5">
      <c r="A126" s="158" t="s">
        <v>119</v>
      </c>
      <c r="B126" s="15" t="s">
        <v>253</v>
      </c>
      <c r="C126" s="42" t="s">
        <v>3</v>
      </c>
      <c r="D126" s="15" t="s">
        <v>6</v>
      </c>
      <c r="E126" s="29" t="s">
        <v>78</v>
      </c>
      <c r="F126" s="82">
        <v>1500000</v>
      </c>
    </row>
    <row r="127" spans="1:6" ht="32.25" customHeight="1">
      <c r="A127" s="176" t="s">
        <v>10</v>
      </c>
      <c r="B127" s="66" t="s">
        <v>227</v>
      </c>
      <c r="C127" s="65"/>
      <c r="D127" s="66"/>
      <c r="E127" s="66"/>
      <c r="F127" s="88">
        <f>F129</f>
        <v>606000</v>
      </c>
    </row>
    <row r="128" spans="1:6" ht="16.5" customHeight="1">
      <c r="A128" s="156" t="s">
        <v>136</v>
      </c>
      <c r="B128" s="10"/>
      <c r="C128" s="36" t="s">
        <v>3</v>
      </c>
      <c r="D128" s="10" t="s">
        <v>6</v>
      </c>
      <c r="E128" s="10"/>
      <c r="F128" s="87">
        <f>F129</f>
        <v>606000</v>
      </c>
    </row>
    <row r="129" spans="1:6" ht="15">
      <c r="A129" s="164" t="s">
        <v>10</v>
      </c>
      <c r="B129" s="70" t="s">
        <v>254</v>
      </c>
      <c r="C129" s="45" t="s">
        <v>3</v>
      </c>
      <c r="D129" s="18" t="s">
        <v>6</v>
      </c>
      <c r="E129" s="18"/>
      <c r="F129" s="84">
        <f>F130+F131</f>
        <v>606000</v>
      </c>
    </row>
    <row r="130" spans="1:6" ht="25.5">
      <c r="A130" s="158" t="s">
        <v>119</v>
      </c>
      <c r="B130" s="15" t="s">
        <v>254</v>
      </c>
      <c r="C130" s="42" t="s">
        <v>3</v>
      </c>
      <c r="D130" s="15" t="s">
        <v>6</v>
      </c>
      <c r="E130" s="29" t="s">
        <v>78</v>
      </c>
      <c r="F130" s="16">
        <v>450000</v>
      </c>
    </row>
    <row r="131" spans="1:6" ht="15">
      <c r="A131" s="163" t="s">
        <v>126</v>
      </c>
      <c r="B131" s="15" t="s">
        <v>254</v>
      </c>
      <c r="C131" s="42" t="s">
        <v>3</v>
      </c>
      <c r="D131" s="15" t="s">
        <v>6</v>
      </c>
      <c r="E131" s="29" t="s">
        <v>127</v>
      </c>
      <c r="F131" s="16">
        <v>156000</v>
      </c>
    </row>
    <row r="132" spans="1:6" ht="15">
      <c r="A132" s="176" t="s">
        <v>219</v>
      </c>
      <c r="B132" s="66" t="s">
        <v>255</v>
      </c>
      <c r="C132" s="65"/>
      <c r="D132" s="66"/>
      <c r="E132" s="66"/>
      <c r="F132" s="88">
        <f>F133+F139</f>
        <v>29249397.36</v>
      </c>
    </row>
    <row r="133" spans="1:6" ht="15">
      <c r="A133" s="156" t="s">
        <v>146</v>
      </c>
      <c r="B133" s="10"/>
      <c r="C133" s="36" t="s">
        <v>34</v>
      </c>
      <c r="D133" s="10" t="s">
        <v>35</v>
      </c>
      <c r="E133" s="10"/>
      <c r="F133" s="87">
        <f>F134+F136</f>
        <v>5800397.359999999</v>
      </c>
    </row>
    <row r="134" spans="1:6" ht="83.25" customHeight="1">
      <c r="A134" s="162" t="s">
        <v>272</v>
      </c>
      <c r="B134" s="70" t="s">
        <v>256</v>
      </c>
      <c r="C134" s="74" t="s">
        <v>34</v>
      </c>
      <c r="D134" s="70" t="s">
        <v>35</v>
      </c>
      <c r="E134" s="70"/>
      <c r="F134" s="92">
        <f>F135</f>
        <v>40000</v>
      </c>
    </row>
    <row r="135" spans="1:6" ht="25.5">
      <c r="A135" s="163" t="s">
        <v>87</v>
      </c>
      <c r="B135" s="15" t="s">
        <v>256</v>
      </c>
      <c r="C135" s="14" t="s">
        <v>34</v>
      </c>
      <c r="D135" s="15" t="s">
        <v>35</v>
      </c>
      <c r="E135" s="15" t="s">
        <v>88</v>
      </c>
      <c r="F135" s="86">
        <v>40000</v>
      </c>
    </row>
    <row r="136" spans="1:6" ht="25.5">
      <c r="A136" s="162" t="s">
        <v>152</v>
      </c>
      <c r="B136" s="70" t="s">
        <v>285</v>
      </c>
      <c r="C136" s="74" t="s">
        <v>34</v>
      </c>
      <c r="D136" s="70" t="s">
        <v>35</v>
      </c>
      <c r="E136" s="70"/>
      <c r="F136" s="92">
        <f>SUM(F137:F138)</f>
        <v>5760397.359999999</v>
      </c>
    </row>
    <row r="137" spans="1:6" ht="25.5">
      <c r="A137" s="163" t="s">
        <v>87</v>
      </c>
      <c r="B137" s="15" t="s">
        <v>285</v>
      </c>
      <c r="C137" s="54" t="s">
        <v>34</v>
      </c>
      <c r="D137" s="15" t="s">
        <v>35</v>
      </c>
      <c r="E137" s="15" t="s">
        <v>88</v>
      </c>
      <c r="F137" s="16">
        <v>2771000</v>
      </c>
    </row>
    <row r="138" spans="1:6" ht="25.5">
      <c r="A138" s="163" t="s">
        <v>87</v>
      </c>
      <c r="B138" s="15" t="s">
        <v>285</v>
      </c>
      <c r="C138" s="54" t="s">
        <v>34</v>
      </c>
      <c r="D138" s="15" t="s">
        <v>35</v>
      </c>
      <c r="E138" s="15" t="s">
        <v>127</v>
      </c>
      <c r="F138" s="16">
        <f>2989397.36</f>
        <v>2989397.36</v>
      </c>
    </row>
    <row r="139" spans="1:6" ht="15">
      <c r="A139" s="177" t="s">
        <v>153</v>
      </c>
      <c r="B139" s="56"/>
      <c r="C139" s="9" t="s">
        <v>34</v>
      </c>
      <c r="D139" s="10" t="s">
        <v>58</v>
      </c>
      <c r="E139" s="56"/>
      <c r="F139" s="87">
        <f>F140+F144+F148</f>
        <v>23449000</v>
      </c>
    </row>
    <row r="140" spans="1:6" ht="51">
      <c r="A140" s="162" t="s">
        <v>154</v>
      </c>
      <c r="B140" s="70" t="s">
        <v>257</v>
      </c>
      <c r="C140" s="75" t="s">
        <v>34</v>
      </c>
      <c r="D140" s="120" t="s">
        <v>58</v>
      </c>
      <c r="E140" s="73"/>
      <c r="F140" s="92">
        <f>SUM(F141:F143)</f>
        <v>18219000</v>
      </c>
    </row>
    <row r="141" spans="1:6" ht="15">
      <c r="A141" s="158" t="s">
        <v>77</v>
      </c>
      <c r="B141" s="15" t="s">
        <v>257</v>
      </c>
      <c r="C141" s="42" t="s">
        <v>34</v>
      </c>
      <c r="D141" s="119" t="s">
        <v>58</v>
      </c>
      <c r="E141" s="72" t="s">
        <v>78</v>
      </c>
      <c r="F141" s="16">
        <v>30000</v>
      </c>
    </row>
    <row r="142" spans="1:6" ht="25.5">
      <c r="A142" s="163" t="s">
        <v>87</v>
      </c>
      <c r="B142" s="15" t="s">
        <v>257</v>
      </c>
      <c r="C142" s="42" t="s">
        <v>34</v>
      </c>
      <c r="D142" s="119" t="s">
        <v>58</v>
      </c>
      <c r="E142" s="72" t="s">
        <v>88</v>
      </c>
      <c r="F142" s="16">
        <v>11903000</v>
      </c>
    </row>
    <row r="143" spans="1:6" ht="25.5">
      <c r="A143" s="163" t="s">
        <v>286</v>
      </c>
      <c r="B143" s="15" t="s">
        <v>257</v>
      </c>
      <c r="C143" s="42" t="s">
        <v>34</v>
      </c>
      <c r="D143" s="119" t="s">
        <v>58</v>
      </c>
      <c r="E143" s="72" t="s">
        <v>287</v>
      </c>
      <c r="F143" s="16">
        <v>6286000</v>
      </c>
    </row>
    <row r="144" spans="1:6" ht="38.25">
      <c r="A144" s="162" t="s">
        <v>158</v>
      </c>
      <c r="B144" s="70" t="s">
        <v>258</v>
      </c>
      <c r="C144" s="75" t="s">
        <v>34</v>
      </c>
      <c r="D144" s="73" t="s">
        <v>58</v>
      </c>
      <c r="E144" s="73"/>
      <c r="F144" s="92">
        <f>F145+F146+F147</f>
        <v>3734000</v>
      </c>
    </row>
    <row r="145" spans="1:6" ht="15">
      <c r="A145" s="158" t="s">
        <v>77</v>
      </c>
      <c r="B145" s="15" t="s">
        <v>258</v>
      </c>
      <c r="C145" s="42" t="s">
        <v>34</v>
      </c>
      <c r="D145" s="72" t="s">
        <v>58</v>
      </c>
      <c r="E145" s="72" t="s">
        <v>78</v>
      </c>
      <c r="F145" s="16">
        <v>110000</v>
      </c>
    </row>
    <row r="146" spans="1:6" ht="25.5">
      <c r="A146" s="163" t="s">
        <v>87</v>
      </c>
      <c r="B146" s="15" t="s">
        <v>258</v>
      </c>
      <c r="C146" s="42" t="s">
        <v>34</v>
      </c>
      <c r="D146" s="72" t="s">
        <v>58</v>
      </c>
      <c r="E146" s="72" t="s">
        <v>88</v>
      </c>
      <c r="F146" s="16">
        <v>3432000</v>
      </c>
    </row>
    <row r="147" spans="1:6" ht="15">
      <c r="A147" s="163" t="s">
        <v>126</v>
      </c>
      <c r="B147" s="15" t="s">
        <v>258</v>
      </c>
      <c r="C147" s="42" t="s">
        <v>159</v>
      </c>
      <c r="D147" s="72" t="s">
        <v>58</v>
      </c>
      <c r="E147" s="72" t="s">
        <v>127</v>
      </c>
      <c r="F147" s="16">
        <v>192000</v>
      </c>
    </row>
    <row r="148" spans="1:6" ht="25.5">
      <c r="A148" s="162" t="s">
        <v>162</v>
      </c>
      <c r="B148" s="70" t="s">
        <v>259</v>
      </c>
      <c r="C148" s="75" t="s">
        <v>34</v>
      </c>
      <c r="D148" s="73" t="s">
        <v>58</v>
      </c>
      <c r="E148" s="73"/>
      <c r="F148" s="92">
        <f>F149+F150</f>
        <v>1496000</v>
      </c>
    </row>
    <row r="149" spans="1:6" ht="13.5" customHeight="1">
      <c r="A149" s="158" t="s">
        <v>77</v>
      </c>
      <c r="B149" s="15" t="s">
        <v>259</v>
      </c>
      <c r="C149" s="42" t="s">
        <v>34</v>
      </c>
      <c r="D149" s="72" t="s">
        <v>58</v>
      </c>
      <c r="E149" s="72" t="s">
        <v>78</v>
      </c>
      <c r="F149" s="16">
        <v>532000</v>
      </c>
    </row>
    <row r="150" spans="1:6" ht="15">
      <c r="A150" s="163" t="s">
        <v>126</v>
      </c>
      <c r="B150" s="15" t="s">
        <v>259</v>
      </c>
      <c r="C150" s="42" t="s">
        <v>34</v>
      </c>
      <c r="D150" s="72" t="s">
        <v>58</v>
      </c>
      <c r="E150" s="72" t="s">
        <v>127</v>
      </c>
      <c r="F150" s="16">
        <v>964000</v>
      </c>
    </row>
    <row r="151" spans="1:6" ht="15.75">
      <c r="A151" s="178" t="s">
        <v>61</v>
      </c>
      <c r="B151" s="8" t="s">
        <v>12</v>
      </c>
      <c r="C151" s="8"/>
      <c r="D151" s="8"/>
      <c r="E151" s="8"/>
      <c r="F151" s="79">
        <f>F152</f>
        <v>275300</v>
      </c>
    </row>
    <row r="152" spans="1:6" ht="15">
      <c r="A152" s="174" t="s">
        <v>135</v>
      </c>
      <c r="B152" s="51"/>
      <c r="C152" s="32" t="s">
        <v>3</v>
      </c>
      <c r="D152" s="51" t="s">
        <v>3</v>
      </c>
      <c r="E152" s="105"/>
      <c r="F152" s="89">
        <f>F153</f>
        <v>275300</v>
      </c>
    </row>
    <row r="153" spans="1:6" ht="19.5" customHeight="1">
      <c r="A153" s="175" t="s">
        <v>61</v>
      </c>
      <c r="B153" s="18" t="s">
        <v>13</v>
      </c>
      <c r="C153" s="52" t="s">
        <v>3</v>
      </c>
      <c r="D153" s="18" t="s">
        <v>3</v>
      </c>
      <c r="E153" s="18"/>
      <c r="F153" s="84">
        <f>SUM(F154:F157)</f>
        <v>275300</v>
      </c>
    </row>
    <row r="154" spans="1:6" ht="26.25" customHeight="1">
      <c r="A154" s="158" t="s">
        <v>115</v>
      </c>
      <c r="B154" s="15" t="s">
        <v>13</v>
      </c>
      <c r="C154" s="42" t="s">
        <v>3</v>
      </c>
      <c r="D154" s="72" t="s">
        <v>3</v>
      </c>
      <c r="E154" s="121" t="s">
        <v>116</v>
      </c>
      <c r="F154" s="16">
        <v>5316.3</v>
      </c>
    </row>
    <row r="155" spans="1:6" ht="40.5" customHeight="1">
      <c r="A155" s="158" t="s">
        <v>267</v>
      </c>
      <c r="B155" s="15" t="s">
        <v>13</v>
      </c>
      <c r="C155" s="42" t="s">
        <v>3</v>
      </c>
      <c r="D155" s="72" t="s">
        <v>3</v>
      </c>
      <c r="E155" s="121" t="s">
        <v>266</v>
      </c>
      <c r="F155" s="16">
        <v>234300</v>
      </c>
    </row>
    <row r="156" spans="1:6" ht="18.75" customHeight="1">
      <c r="A156" s="163" t="s">
        <v>126</v>
      </c>
      <c r="B156" s="15" t="s">
        <v>13</v>
      </c>
      <c r="C156" s="42" t="s">
        <v>3</v>
      </c>
      <c r="D156" s="72" t="s">
        <v>3</v>
      </c>
      <c r="E156" s="121" t="s">
        <v>127</v>
      </c>
      <c r="F156" s="16">
        <v>4253.04</v>
      </c>
    </row>
    <row r="157" spans="1:6" ht="18.75" customHeight="1">
      <c r="A157" s="171" t="s">
        <v>102</v>
      </c>
      <c r="B157" s="15" t="s">
        <v>13</v>
      </c>
      <c r="C157" s="42" t="s">
        <v>3</v>
      </c>
      <c r="D157" s="72" t="s">
        <v>3</v>
      </c>
      <c r="E157" s="121" t="s">
        <v>103</v>
      </c>
      <c r="F157" s="16">
        <v>31430.66</v>
      </c>
    </row>
    <row r="158" spans="1:6" ht="20.25" customHeight="1">
      <c r="A158" s="178" t="s">
        <v>14</v>
      </c>
      <c r="B158" s="8" t="s">
        <v>15</v>
      </c>
      <c r="C158" s="8"/>
      <c r="D158" s="8"/>
      <c r="E158" s="8"/>
      <c r="F158" s="79">
        <f>F159+F178+F181+F184+F187</f>
        <v>13080900</v>
      </c>
    </row>
    <row r="159" spans="1:6" ht="27.75" customHeight="1">
      <c r="A159" s="176" t="s">
        <v>16</v>
      </c>
      <c r="B159" s="66" t="s">
        <v>20</v>
      </c>
      <c r="C159" s="65"/>
      <c r="D159" s="66"/>
      <c r="E159" s="66"/>
      <c r="F159" s="88">
        <f>F160+F164+F166+F170</f>
        <v>12230900</v>
      </c>
    </row>
    <row r="160" spans="1:6" ht="26.25" customHeight="1">
      <c r="A160" s="162" t="s">
        <v>181</v>
      </c>
      <c r="B160" s="18" t="s">
        <v>63</v>
      </c>
      <c r="C160" s="17" t="s">
        <v>18</v>
      </c>
      <c r="D160" s="18" t="s">
        <v>4</v>
      </c>
      <c r="E160" s="18"/>
      <c r="F160" s="84">
        <f>SUM(F161:F163)</f>
        <v>1000000</v>
      </c>
    </row>
    <row r="161" spans="1:6" ht="25.5">
      <c r="A161" s="158" t="s">
        <v>115</v>
      </c>
      <c r="B161" s="29" t="s">
        <v>63</v>
      </c>
      <c r="C161" s="53" t="s">
        <v>18</v>
      </c>
      <c r="D161" s="29" t="s">
        <v>4</v>
      </c>
      <c r="E161" s="29" t="s">
        <v>116</v>
      </c>
      <c r="F161" s="30">
        <v>750000</v>
      </c>
    </row>
    <row r="162" spans="1:6" ht="21.75" customHeight="1">
      <c r="A162" s="158" t="s">
        <v>117</v>
      </c>
      <c r="B162" s="29" t="s">
        <v>63</v>
      </c>
      <c r="C162" s="53" t="s">
        <v>18</v>
      </c>
      <c r="D162" s="29" t="s">
        <v>4</v>
      </c>
      <c r="E162" s="29" t="s">
        <v>118</v>
      </c>
      <c r="F162" s="30">
        <v>4000</v>
      </c>
    </row>
    <row r="163" spans="1:6" ht="25.5" customHeight="1">
      <c r="A163" s="158" t="s">
        <v>119</v>
      </c>
      <c r="B163" s="29" t="s">
        <v>63</v>
      </c>
      <c r="C163" s="53" t="s">
        <v>18</v>
      </c>
      <c r="D163" s="29" t="s">
        <v>4</v>
      </c>
      <c r="E163" s="15" t="s">
        <v>78</v>
      </c>
      <c r="F163" s="30">
        <v>246000</v>
      </c>
    </row>
    <row r="164" spans="1:6" ht="25.5">
      <c r="A164" s="179" t="s">
        <v>137</v>
      </c>
      <c r="B164" s="34" t="s">
        <v>138</v>
      </c>
      <c r="C164" s="33" t="s">
        <v>18</v>
      </c>
      <c r="D164" s="12" t="s">
        <v>4</v>
      </c>
      <c r="E164" s="34"/>
      <c r="F164" s="94">
        <f>F165</f>
        <v>0</v>
      </c>
    </row>
    <row r="165" spans="1:6" ht="24.75" customHeight="1">
      <c r="A165" s="158" t="s">
        <v>139</v>
      </c>
      <c r="B165" s="15" t="s">
        <v>138</v>
      </c>
      <c r="C165" s="14" t="s">
        <v>18</v>
      </c>
      <c r="D165" s="15" t="s">
        <v>4</v>
      </c>
      <c r="E165" s="15" t="s">
        <v>140</v>
      </c>
      <c r="F165" s="82"/>
    </row>
    <row r="166" spans="1:6" ht="20.25" customHeight="1">
      <c r="A166" s="165" t="s">
        <v>182</v>
      </c>
      <c r="B166" s="18" t="s">
        <v>19</v>
      </c>
      <c r="C166" s="17" t="s">
        <v>18</v>
      </c>
      <c r="D166" s="18" t="s">
        <v>4</v>
      </c>
      <c r="E166" s="18"/>
      <c r="F166" s="84">
        <f>F167+F168+F169</f>
        <v>315000</v>
      </c>
    </row>
    <row r="167" spans="1:6" ht="15">
      <c r="A167" s="158" t="s">
        <v>117</v>
      </c>
      <c r="B167" s="15" t="s">
        <v>19</v>
      </c>
      <c r="C167" s="54" t="s">
        <v>18</v>
      </c>
      <c r="D167" s="15" t="s">
        <v>4</v>
      </c>
      <c r="E167" s="15" t="s">
        <v>118</v>
      </c>
      <c r="F167" s="16">
        <v>10000</v>
      </c>
    </row>
    <row r="168" spans="1:6" ht="27" customHeight="1">
      <c r="A168" s="158" t="s">
        <v>119</v>
      </c>
      <c r="B168" s="15" t="s">
        <v>19</v>
      </c>
      <c r="C168" s="54" t="s">
        <v>18</v>
      </c>
      <c r="D168" s="15" t="s">
        <v>4</v>
      </c>
      <c r="E168" s="15" t="s">
        <v>78</v>
      </c>
      <c r="F168" s="16">
        <v>275000</v>
      </c>
    </row>
    <row r="169" spans="1:6" ht="15">
      <c r="A169" s="158" t="s">
        <v>112</v>
      </c>
      <c r="B169" s="15" t="s">
        <v>19</v>
      </c>
      <c r="C169" s="54" t="s">
        <v>18</v>
      </c>
      <c r="D169" s="15" t="s">
        <v>4</v>
      </c>
      <c r="E169" s="15" t="s">
        <v>113</v>
      </c>
      <c r="F169" s="16">
        <v>30000</v>
      </c>
    </row>
    <row r="170" spans="1:6" ht="15">
      <c r="A170" s="165" t="s">
        <v>183</v>
      </c>
      <c r="B170" s="18" t="s">
        <v>17</v>
      </c>
      <c r="C170" s="17" t="s">
        <v>18</v>
      </c>
      <c r="D170" s="18" t="s">
        <v>4</v>
      </c>
      <c r="E170" s="18"/>
      <c r="F170" s="84">
        <f>SUM(F171:F177)</f>
        <v>10915900</v>
      </c>
    </row>
    <row r="171" spans="1:6" ht="25.5">
      <c r="A171" s="158" t="s">
        <v>115</v>
      </c>
      <c r="B171" s="15" t="s">
        <v>17</v>
      </c>
      <c r="C171" s="54" t="s">
        <v>18</v>
      </c>
      <c r="D171" s="15" t="s">
        <v>4</v>
      </c>
      <c r="E171" s="29" t="s">
        <v>116</v>
      </c>
      <c r="F171" s="16">
        <v>9300000</v>
      </c>
    </row>
    <row r="172" spans="1:6" ht="15">
      <c r="A172" s="158" t="s">
        <v>117</v>
      </c>
      <c r="B172" s="15" t="s">
        <v>17</v>
      </c>
      <c r="C172" s="54" t="s">
        <v>18</v>
      </c>
      <c r="D172" s="15" t="s">
        <v>4</v>
      </c>
      <c r="E172" s="29" t="s">
        <v>118</v>
      </c>
      <c r="F172" s="16">
        <v>104000</v>
      </c>
    </row>
    <row r="173" spans="1:6" ht="25.5">
      <c r="A173" s="158" t="s">
        <v>85</v>
      </c>
      <c r="B173" s="15" t="s">
        <v>17</v>
      </c>
      <c r="C173" s="54" t="s">
        <v>18</v>
      </c>
      <c r="D173" s="15" t="s">
        <v>4</v>
      </c>
      <c r="E173" s="29" t="s">
        <v>86</v>
      </c>
      <c r="F173" s="16"/>
    </row>
    <row r="174" spans="1:6" ht="25.5">
      <c r="A174" s="158" t="s">
        <v>119</v>
      </c>
      <c r="B174" s="15" t="s">
        <v>17</v>
      </c>
      <c r="C174" s="54" t="s">
        <v>18</v>
      </c>
      <c r="D174" s="15" t="s">
        <v>4</v>
      </c>
      <c r="E174" s="15" t="s">
        <v>78</v>
      </c>
      <c r="F174" s="16">
        <v>1461400</v>
      </c>
    </row>
    <row r="175" spans="1:6" ht="60.75" customHeight="1">
      <c r="A175" s="158" t="s">
        <v>108</v>
      </c>
      <c r="B175" s="15" t="s">
        <v>17</v>
      </c>
      <c r="C175" s="54" t="s">
        <v>18</v>
      </c>
      <c r="D175" s="15" t="s">
        <v>4</v>
      </c>
      <c r="E175" s="15" t="s">
        <v>109</v>
      </c>
      <c r="F175" s="16">
        <v>12500</v>
      </c>
    </row>
    <row r="176" spans="1:6" ht="21" customHeight="1">
      <c r="A176" s="158" t="s">
        <v>110</v>
      </c>
      <c r="B176" s="15" t="s">
        <v>17</v>
      </c>
      <c r="C176" s="54" t="s">
        <v>18</v>
      </c>
      <c r="D176" s="15" t="s">
        <v>4</v>
      </c>
      <c r="E176" s="15" t="s">
        <v>111</v>
      </c>
      <c r="F176" s="16">
        <v>26000</v>
      </c>
    </row>
    <row r="177" spans="1:6" ht="15">
      <c r="A177" s="158" t="s">
        <v>112</v>
      </c>
      <c r="B177" s="15" t="s">
        <v>17</v>
      </c>
      <c r="C177" s="54" t="s">
        <v>18</v>
      </c>
      <c r="D177" s="15" t="s">
        <v>4</v>
      </c>
      <c r="E177" s="15" t="s">
        <v>113</v>
      </c>
      <c r="F177" s="16">
        <v>12000</v>
      </c>
    </row>
    <row r="178" spans="1:6" ht="18" customHeight="1">
      <c r="A178" s="176" t="s">
        <v>21</v>
      </c>
      <c r="B178" s="66" t="s">
        <v>22</v>
      </c>
      <c r="C178" s="65"/>
      <c r="D178" s="66"/>
      <c r="E178" s="66"/>
      <c r="F178" s="88">
        <f>F179</f>
        <v>300000</v>
      </c>
    </row>
    <row r="179" spans="1:6" ht="25.5">
      <c r="A179" s="179" t="s">
        <v>184</v>
      </c>
      <c r="B179" s="34" t="s">
        <v>23</v>
      </c>
      <c r="C179" s="33" t="s">
        <v>18</v>
      </c>
      <c r="D179" s="12" t="s">
        <v>4</v>
      </c>
      <c r="E179" s="34"/>
      <c r="F179" s="94">
        <f>F180</f>
        <v>300000</v>
      </c>
    </row>
    <row r="180" spans="1:6" ht="25.5">
      <c r="A180" s="158" t="s">
        <v>119</v>
      </c>
      <c r="B180" s="15" t="s">
        <v>23</v>
      </c>
      <c r="C180" s="14" t="s">
        <v>18</v>
      </c>
      <c r="D180" s="15" t="s">
        <v>4</v>
      </c>
      <c r="E180" s="15" t="s">
        <v>78</v>
      </c>
      <c r="F180" s="82">
        <v>300000</v>
      </c>
    </row>
    <row r="181" spans="1:6" ht="20.25" customHeight="1">
      <c r="A181" s="176" t="s">
        <v>24</v>
      </c>
      <c r="B181" s="66" t="s">
        <v>25</v>
      </c>
      <c r="C181" s="65"/>
      <c r="D181" s="66"/>
      <c r="E181" s="66"/>
      <c r="F181" s="88">
        <f>F182</f>
        <v>300000</v>
      </c>
    </row>
    <row r="182" spans="1:6" ht="18" customHeight="1">
      <c r="A182" s="162" t="s">
        <v>185</v>
      </c>
      <c r="B182" s="18" t="s">
        <v>26</v>
      </c>
      <c r="C182" s="45" t="s">
        <v>18</v>
      </c>
      <c r="D182" s="18" t="s">
        <v>4</v>
      </c>
      <c r="E182" s="18"/>
      <c r="F182" s="84">
        <f>F183</f>
        <v>300000</v>
      </c>
    </row>
    <row r="183" spans="1:6" ht="25.5">
      <c r="A183" s="158" t="s">
        <v>119</v>
      </c>
      <c r="B183" s="15" t="s">
        <v>26</v>
      </c>
      <c r="C183" s="42" t="s">
        <v>18</v>
      </c>
      <c r="D183" s="15" t="s">
        <v>4</v>
      </c>
      <c r="E183" s="15" t="s">
        <v>78</v>
      </c>
      <c r="F183" s="82">
        <v>300000</v>
      </c>
    </row>
    <row r="184" spans="1:6" ht="29.25">
      <c r="A184" s="176" t="s">
        <v>10</v>
      </c>
      <c r="B184" s="66" t="s">
        <v>28</v>
      </c>
      <c r="C184" s="65"/>
      <c r="D184" s="66"/>
      <c r="E184" s="66"/>
      <c r="F184" s="88">
        <f>F185</f>
        <v>150000</v>
      </c>
    </row>
    <row r="185" spans="1:6" ht="25.5">
      <c r="A185" s="162" t="s">
        <v>186</v>
      </c>
      <c r="B185" s="18" t="s">
        <v>29</v>
      </c>
      <c r="C185" s="45" t="s">
        <v>18</v>
      </c>
      <c r="D185" s="18" t="s">
        <v>4</v>
      </c>
      <c r="E185" s="18"/>
      <c r="F185" s="84">
        <f>F186</f>
        <v>150000</v>
      </c>
    </row>
    <row r="186" spans="1:6" ht="25.5">
      <c r="A186" s="168" t="s">
        <v>119</v>
      </c>
      <c r="B186" s="15" t="s">
        <v>29</v>
      </c>
      <c r="C186" s="43" t="s">
        <v>18</v>
      </c>
      <c r="D186" s="15" t="s">
        <v>4</v>
      </c>
      <c r="E186" s="15" t="s">
        <v>78</v>
      </c>
      <c r="F186" s="82">
        <v>150000</v>
      </c>
    </row>
    <row r="187" spans="1:6" ht="18" customHeight="1">
      <c r="A187" s="176" t="s">
        <v>27</v>
      </c>
      <c r="B187" s="66" t="s">
        <v>30</v>
      </c>
      <c r="C187" s="65"/>
      <c r="D187" s="66"/>
      <c r="E187" s="66"/>
      <c r="F187" s="88">
        <f>F188</f>
        <v>100000</v>
      </c>
    </row>
    <row r="188" spans="1:6" ht="15">
      <c r="A188" s="179" t="s">
        <v>187</v>
      </c>
      <c r="B188" s="18" t="s">
        <v>31</v>
      </c>
      <c r="C188" s="52" t="s">
        <v>18</v>
      </c>
      <c r="D188" s="18" t="s">
        <v>4</v>
      </c>
      <c r="E188" s="18"/>
      <c r="F188" s="84">
        <f>F189</f>
        <v>100000</v>
      </c>
    </row>
    <row r="189" spans="1:6" ht="25.5">
      <c r="A189" s="168" t="s">
        <v>119</v>
      </c>
      <c r="B189" s="15" t="s">
        <v>31</v>
      </c>
      <c r="C189" s="43" t="s">
        <v>18</v>
      </c>
      <c r="D189" s="15" t="s">
        <v>4</v>
      </c>
      <c r="E189" s="15" t="s">
        <v>78</v>
      </c>
      <c r="F189" s="82">
        <v>100000</v>
      </c>
    </row>
    <row r="190" spans="1:6" ht="22.5" customHeight="1">
      <c r="A190" s="178" t="s">
        <v>32</v>
      </c>
      <c r="B190" s="8" t="s">
        <v>33</v>
      </c>
      <c r="C190" s="8"/>
      <c r="D190" s="8"/>
      <c r="E190" s="8"/>
      <c r="F190" s="79">
        <f>F191</f>
        <v>200000</v>
      </c>
    </row>
    <row r="191" spans="1:6" ht="20.25" customHeight="1">
      <c r="A191" s="164" t="s">
        <v>32</v>
      </c>
      <c r="B191" s="18" t="s">
        <v>64</v>
      </c>
      <c r="C191" s="45" t="s">
        <v>34</v>
      </c>
      <c r="D191" s="104" t="s">
        <v>36</v>
      </c>
      <c r="E191" s="104"/>
      <c r="F191" s="84">
        <f>F192</f>
        <v>200000</v>
      </c>
    </row>
    <row r="192" spans="1:6" ht="43.5" customHeight="1">
      <c r="A192" s="158" t="s">
        <v>267</v>
      </c>
      <c r="B192" s="15" t="s">
        <v>64</v>
      </c>
      <c r="C192" s="42" t="s">
        <v>34</v>
      </c>
      <c r="D192" s="72" t="s">
        <v>36</v>
      </c>
      <c r="E192" s="72" t="s">
        <v>266</v>
      </c>
      <c r="F192" s="82">
        <v>200000</v>
      </c>
    </row>
    <row r="193" spans="1:6" ht="15.75" customHeight="1">
      <c r="A193" s="178" t="s">
        <v>188</v>
      </c>
      <c r="B193" s="8" t="s">
        <v>37</v>
      </c>
      <c r="C193" s="8"/>
      <c r="D193" s="8"/>
      <c r="E193" s="8"/>
      <c r="F193" s="79">
        <f>F194+F196</f>
        <v>350000</v>
      </c>
    </row>
    <row r="194" spans="1:6" ht="25.5">
      <c r="A194" s="170" t="s">
        <v>189</v>
      </c>
      <c r="B194" s="18" t="s">
        <v>38</v>
      </c>
      <c r="C194" s="24" t="s">
        <v>39</v>
      </c>
      <c r="D194" s="18" t="s">
        <v>40</v>
      </c>
      <c r="E194" s="18"/>
      <c r="F194" s="84">
        <f>SUM(F195:F195)</f>
        <v>350000</v>
      </c>
    </row>
    <row r="195" spans="1:6" ht="34.5" customHeight="1">
      <c r="A195" s="158" t="s">
        <v>267</v>
      </c>
      <c r="B195" s="15" t="s">
        <v>38</v>
      </c>
      <c r="C195" s="14" t="s">
        <v>39</v>
      </c>
      <c r="D195" s="15" t="s">
        <v>40</v>
      </c>
      <c r="E195" s="15" t="s">
        <v>266</v>
      </c>
      <c r="F195" s="95">
        <v>350000</v>
      </c>
    </row>
    <row r="196" spans="1:6" ht="21" customHeight="1">
      <c r="A196" s="162" t="s">
        <v>190</v>
      </c>
      <c r="B196" s="18" t="s">
        <v>191</v>
      </c>
      <c r="C196" s="55" t="s">
        <v>39</v>
      </c>
      <c r="D196" s="18" t="s">
        <v>40</v>
      </c>
      <c r="E196" s="18"/>
      <c r="F196" s="84">
        <f>F197</f>
        <v>0</v>
      </c>
    </row>
    <row r="197" spans="1:6" ht="28.5" customHeight="1">
      <c r="A197" s="158" t="s">
        <v>192</v>
      </c>
      <c r="B197" s="15" t="s">
        <v>191</v>
      </c>
      <c r="C197" s="14" t="s">
        <v>39</v>
      </c>
      <c r="D197" s="15" t="s">
        <v>40</v>
      </c>
      <c r="E197" s="15" t="s">
        <v>193</v>
      </c>
      <c r="F197" s="95"/>
    </row>
    <row r="198" spans="1:6" ht="19.5" customHeight="1">
      <c r="A198" s="178" t="s">
        <v>41</v>
      </c>
      <c r="B198" s="8" t="s">
        <v>42</v>
      </c>
      <c r="C198" s="8"/>
      <c r="D198" s="8"/>
      <c r="E198" s="8"/>
      <c r="F198" s="79">
        <f>F199+F201+F203+F206</f>
        <v>19564095.5</v>
      </c>
    </row>
    <row r="199" spans="1:6" ht="20.25" customHeight="1">
      <c r="A199" s="180" t="s">
        <v>101</v>
      </c>
      <c r="B199" s="18" t="s">
        <v>62</v>
      </c>
      <c r="C199" s="17" t="s">
        <v>4</v>
      </c>
      <c r="D199" s="18" t="s">
        <v>39</v>
      </c>
      <c r="E199" s="18"/>
      <c r="F199" s="84">
        <f>F200</f>
        <v>500000</v>
      </c>
    </row>
    <row r="200" spans="1:6" ht="18" customHeight="1">
      <c r="A200" s="171" t="s">
        <v>102</v>
      </c>
      <c r="B200" s="15" t="s">
        <v>62</v>
      </c>
      <c r="C200" s="25" t="s">
        <v>4</v>
      </c>
      <c r="D200" s="15" t="s">
        <v>39</v>
      </c>
      <c r="E200" s="15" t="s">
        <v>103</v>
      </c>
      <c r="F200" s="82">
        <v>500000</v>
      </c>
    </row>
    <row r="201" spans="1:6" ht="20.25" customHeight="1">
      <c r="A201" s="181" t="s">
        <v>273</v>
      </c>
      <c r="B201" s="18" t="s">
        <v>195</v>
      </c>
      <c r="C201" s="17" t="s">
        <v>6</v>
      </c>
      <c r="D201" s="18" t="s">
        <v>4</v>
      </c>
      <c r="E201" s="18"/>
      <c r="F201" s="84">
        <f>F202</f>
        <v>802200</v>
      </c>
    </row>
    <row r="202" spans="1:6" ht="21" customHeight="1">
      <c r="A202" s="182" t="s">
        <v>126</v>
      </c>
      <c r="B202" s="15" t="s">
        <v>195</v>
      </c>
      <c r="C202" s="54" t="s">
        <v>6</v>
      </c>
      <c r="D202" s="15" t="s">
        <v>4</v>
      </c>
      <c r="E202" s="15" t="s">
        <v>127</v>
      </c>
      <c r="F202" s="82">
        <v>802200</v>
      </c>
    </row>
    <row r="203" spans="1:6" ht="33" customHeight="1">
      <c r="A203" s="176" t="s">
        <v>43</v>
      </c>
      <c r="B203" s="66" t="s">
        <v>47</v>
      </c>
      <c r="C203" s="65"/>
      <c r="D203" s="66"/>
      <c r="E203" s="66"/>
      <c r="F203" s="88">
        <f>F204</f>
        <v>2000000</v>
      </c>
    </row>
    <row r="204" spans="1:6" ht="15">
      <c r="A204" s="172" t="s">
        <v>194</v>
      </c>
      <c r="B204" s="18" t="s">
        <v>44</v>
      </c>
      <c r="C204" s="17" t="s">
        <v>104</v>
      </c>
      <c r="D204" s="18" t="s">
        <v>4</v>
      </c>
      <c r="E204" s="18"/>
      <c r="F204" s="96">
        <f>F205</f>
        <v>2000000</v>
      </c>
    </row>
    <row r="205" spans="1:6" ht="15">
      <c r="A205" s="183" t="s">
        <v>163</v>
      </c>
      <c r="B205" s="15" t="s">
        <v>44</v>
      </c>
      <c r="C205" s="14" t="s">
        <v>104</v>
      </c>
      <c r="D205" s="15" t="s">
        <v>4</v>
      </c>
      <c r="E205" s="15" t="s">
        <v>164</v>
      </c>
      <c r="F205" s="95">
        <v>2000000</v>
      </c>
    </row>
    <row r="206" spans="1:6" ht="15">
      <c r="A206" s="176" t="s">
        <v>45</v>
      </c>
      <c r="B206" s="66" t="s">
        <v>48</v>
      </c>
      <c r="C206" s="65"/>
      <c r="D206" s="66"/>
      <c r="E206" s="66"/>
      <c r="F206" s="88">
        <f>F207+F210+F212+F214+F216+F218+F220+F222+F224+F226+F228+F230</f>
        <v>16261895.5</v>
      </c>
    </row>
    <row r="207" spans="1:6" ht="25.5">
      <c r="A207" s="184" t="s">
        <v>297</v>
      </c>
      <c r="B207" s="12" t="s">
        <v>308</v>
      </c>
      <c r="C207" s="22" t="s">
        <v>4</v>
      </c>
      <c r="D207" s="131" t="s">
        <v>104</v>
      </c>
      <c r="E207" s="12"/>
      <c r="F207" s="13">
        <f>F208+F209</f>
        <v>5050000</v>
      </c>
    </row>
    <row r="208" spans="1:6" ht="25.5">
      <c r="A208" s="185" t="s">
        <v>298</v>
      </c>
      <c r="B208" s="15" t="s">
        <v>308</v>
      </c>
      <c r="C208" s="19" t="s">
        <v>83</v>
      </c>
      <c r="D208" s="122" t="s">
        <v>104</v>
      </c>
      <c r="E208" s="15" t="s">
        <v>140</v>
      </c>
      <c r="F208" s="16">
        <v>50000</v>
      </c>
    </row>
    <row r="209" spans="1:6" ht="15">
      <c r="A209" s="171" t="s">
        <v>102</v>
      </c>
      <c r="B209" s="15" t="s">
        <v>308</v>
      </c>
      <c r="C209" s="19" t="s">
        <v>83</v>
      </c>
      <c r="D209" s="122" t="s">
        <v>104</v>
      </c>
      <c r="E209" s="121" t="s">
        <v>103</v>
      </c>
      <c r="F209" s="16">
        <v>5000000</v>
      </c>
    </row>
    <row r="210" spans="1:6" ht="26.25">
      <c r="A210" s="186" t="s">
        <v>67</v>
      </c>
      <c r="B210" s="18" t="s">
        <v>68</v>
      </c>
      <c r="C210" s="17" t="s">
        <v>5</v>
      </c>
      <c r="D210" s="18" t="s">
        <v>35</v>
      </c>
      <c r="E210" s="18"/>
      <c r="F210" s="83">
        <f>F211</f>
        <v>619000</v>
      </c>
    </row>
    <row r="211" spans="1:6" ht="15">
      <c r="A211" s="158" t="s">
        <v>94</v>
      </c>
      <c r="B211" s="15" t="s">
        <v>68</v>
      </c>
      <c r="C211" s="14" t="s">
        <v>5</v>
      </c>
      <c r="D211" s="15" t="s">
        <v>35</v>
      </c>
      <c r="E211" s="15" t="s">
        <v>95</v>
      </c>
      <c r="F211" s="82">
        <v>619000</v>
      </c>
    </row>
    <row r="212" spans="1:6" ht="51.75">
      <c r="A212" s="187" t="s">
        <v>306</v>
      </c>
      <c r="B212" s="70" t="s">
        <v>307</v>
      </c>
      <c r="C212" s="69" t="s">
        <v>58</v>
      </c>
      <c r="D212" s="129" t="s">
        <v>59</v>
      </c>
      <c r="E212" s="129"/>
      <c r="F212" s="115">
        <f>F213</f>
        <v>60000</v>
      </c>
    </row>
    <row r="213" spans="1:6" ht="15">
      <c r="A213" s="158" t="s">
        <v>292</v>
      </c>
      <c r="B213" s="15" t="s">
        <v>307</v>
      </c>
      <c r="C213" s="31" t="s">
        <v>58</v>
      </c>
      <c r="D213" s="122" t="s">
        <v>59</v>
      </c>
      <c r="E213" s="130" t="s">
        <v>296</v>
      </c>
      <c r="F213" s="16">
        <v>60000</v>
      </c>
    </row>
    <row r="214" spans="1:6" ht="51.75">
      <c r="A214" s="187" t="s">
        <v>302</v>
      </c>
      <c r="B214" s="69" t="s">
        <v>304</v>
      </c>
      <c r="C214" s="123" t="s">
        <v>40</v>
      </c>
      <c r="D214" s="69" t="s">
        <v>4</v>
      </c>
      <c r="E214" s="126"/>
      <c r="F214" s="125">
        <f>F215</f>
        <v>140000</v>
      </c>
    </row>
    <row r="215" spans="1:6" ht="15">
      <c r="A215" s="158" t="s">
        <v>292</v>
      </c>
      <c r="B215" s="31" t="s">
        <v>304</v>
      </c>
      <c r="C215" s="124" t="s">
        <v>40</v>
      </c>
      <c r="D215" s="31" t="s">
        <v>4</v>
      </c>
      <c r="E215" s="121" t="s">
        <v>296</v>
      </c>
      <c r="F215" s="16">
        <v>140000</v>
      </c>
    </row>
    <row r="216" spans="1:6" ht="51.75">
      <c r="A216" s="187" t="s">
        <v>303</v>
      </c>
      <c r="B216" s="69" t="s">
        <v>305</v>
      </c>
      <c r="C216" s="123" t="s">
        <v>40</v>
      </c>
      <c r="D216" s="69" t="s">
        <v>4</v>
      </c>
      <c r="E216" s="126"/>
      <c r="F216" s="125">
        <f>F217</f>
        <v>1252535.5</v>
      </c>
    </row>
    <row r="217" spans="1:6" ht="15">
      <c r="A217" s="158" t="s">
        <v>292</v>
      </c>
      <c r="B217" s="31" t="s">
        <v>305</v>
      </c>
      <c r="C217" s="124" t="s">
        <v>40</v>
      </c>
      <c r="D217" s="31" t="s">
        <v>4</v>
      </c>
      <c r="E217" s="121" t="s">
        <v>296</v>
      </c>
      <c r="F217" s="16">
        <v>1252535.5</v>
      </c>
    </row>
    <row r="218" spans="1:6" ht="26.25">
      <c r="A218" s="188" t="s">
        <v>297</v>
      </c>
      <c r="B218" s="34" t="s">
        <v>300</v>
      </c>
      <c r="C218" s="127" t="s">
        <v>40</v>
      </c>
      <c r="D218" s="12" t="s">
        <v>5</v>
      </c>
      <c r="E218" s="128"/>
      <c r="F218" s="125">
        <f>F219</f>
        <v>403060</v>
      </c>
    </row>
    <row r="219" spans="1:6" ht="25.5">
      <c r="A219" s="183" t="s">
        <v>298</v>
      </c>
      <c r="B219" s="15" t="s">
        <v>300</v>
      </c>
      <c r="C219" s="14" t="s">
        <v>40</v>
      </c>
      <c r="D219" s="122" t="s">
        <v>5</v>
      </c>
      <c r="E219" s="15" t="s">
        <v>140</v>
      </c>
      <c r="F219" s="16">
        <v>403060</v>
      </c>
    </row>
    <row r="220" spans="1:6" ht="51.75">
      <c r="A220" s="187" t="s">
        <v>299</v>
      </c>
      <c r="B220" s="69" t="s">
        <v>301</v>
      </c>
      <c r="C220" s="123" t="s">
        <v>40</v>
      </c>
      <c r="D220" s="69" t="s">
        <v>5</v>
      </c>
      <c r="E220" s="126"/>
      <c r="F220" s="125">
        <f>F221</f>
        <v>10000</v>
      </c>
    </row>
    <row r="221" spans="1:6" ht="15">
      <c r="A221" s="158" t="s">
        <v>292</v>
      </c>
      <c r="B221" s="31" t="s">
        <v>301</v>
      </c>
      <c r="C221" s="124" t="s">
        <v>40</v>
      </c>
      <c r="D221" s="31" t="s">
        <v>5</v>
      </c>
      <c r="E221" s="121" t="s">
        <v>296</v>
      </c>
      <c r="F221" s="16">
        <v>10000</v>
      </c>
    </row>
    <row r="222" spans="1:6" ht="51.75">
      <c r="A222" s="187" t="s">
        <v>291</v>
      </c>
      <c r="B222" s="69" t="s">
        <v>294</v>
      </c>
      <c r="C222" s="123" t="s">
        <v>40</v>
      </c>
      <c r="D222" s="69" t="s">
        <v>35</v>
      </c>
      <c r="E222" s="125"/>
      <c r="F222" s="125">
        <f>F223</f>
        <v>20000</v>
      </c>
    </row>
    <row r="223" spans="1:6" ht="15">
      <c r="A223" s="158" t="s">
        <v>292</v>
      </c>
      <c r="B223" s="31" t="s">
        <v>294</v>
      </c>
      <c r="C223" s="124" t="s">
        <v>40</v>
      </c>
      <c r="D223" s="31" t="s">
        <v>35</v>
      </c>
      <c r="E223" s="121" t="s">
        <v>296</v>
      </c>
      <c r="F223" s="16">
        <v>20000</v>
      </c>
    </row>
    <row r="224" spans="1:6" ht="51.75">
      <c r="A224" s="187" t="s">
        <v>293</v>
      </c>
      <c r="B224" s="69" t="s">
        <v>295</v>
      </c>
      <c r="C224" s="123" t="s">
        <v>40</v>
      </c>
      <c r="D224" s="69" t="s">
        <v>35</v>
      </c>
      <c r="E224" s="126"/>
      <c r="F224" s="125">
        <f>F225</f>
        <v>50000</v>
      </c>
    </row>
    <row r="225" spans="1:6" ht="15">
      <c r="A225" s="158" t="s">
        <v>292</v>
      </c>
      <c r="B225" s="31" t="s">
        <v>295</v>
      </c>
      <c r="C225" s="124" t="s">
        <v>40</v>
      </c>
      <c r="D225" s="31" t="s">
        <v>35</v>
      </c>
      <c r="E225" s="121" t="s">
        <v>296</v>
      </c>
      <c r="F225" s="16">
        <v>50000</v>
      </c>
    </row>
    <row r="226" spans="1:6" ht="25.5">
      <c r="A226" s="179" t="s">
        <v>288</v>
      </c>
      <c r="B226" s="70" t="s">
        <v>290</v>
      </c>
      <c r="C226" s="117" t="s">
        <v>18</v>
      </c>
      <c r="D226" s="118" t="s">
        <v>4</v>
      </c>
      <c r="E226" s="15"/>
      <c r="F226" s="83">
        <f>F227</f>
        <v>490300</v>
      </c>
    </row>
    <row r="227" spans="1:6" ht="25.5">
      <c r="A227" s="183" t="s">
        <v>289</v>
      </c>
      <c r="B227" s="15" t="s">
        <v>290</v>
      </c>
      <c r="C227" s="43" t="s">
        <v>18</v>
      </c>
      <c r="D227" s="122" t="s">
        <v>4</v>
      </c>
      <c r="E227" s="121" t="s">
        <v>140</v>
      </c>
      <c r="F227" s="16">
        <v>490300</v>
      </c>
    </row>
    <row r="228" spans="1:6" ht="15">
      <c r="A228" s="189" t="s">
        <v>165</v>
      </c>
      <c r="B228" s="62" t="s">
        <v>46</v>
      </c>
      <c r="C228" s="61" t="s">
        <v>49</v>
      </c>
      <c r="D228" s="62" t="s">
        <v>4</v>
      </c>
      <c r="E228" s="107"/>
      <c r="F228" s="84">
        <f>F229</f>
        <v>2834000</v>
      </c>
    </row>
    <row r="229" spans="1:6" ht="20.25" customHeight="1">
      <c r="A229" s="190" t="s">
        <v>166</v>
      </c>
      <c r="B229" s="31" t="s">
        <v>46</v>
      </c>
      <c r="C229" s="63" t="s">
        <v>49</v>
      </c>
      <c r="D229" s="31" t="s">
        <v>4</v>
      </c>
      <c r="E229" s="31" t="s">
        <v>167</v>
      </c>
      <c r="F229" s="97">
        <v>2834000</v>
      </c>
    </row>
    <row r="230" spans="1:6" ht="27" customHeight="1">
      <c r="A230" s="191" t="s">
        <v>168</v>
      </c>
      <c r="B230" s="62" t="s">
        <v>50</v>
      </c>
      <c r="C230" s="61" t="s">
        <v>49</v>
      </c>
      <c r="D230" s="62" t="s">
        <v>4</v>
      </c>
      <c r="E230" s="107"/>
      <c r="F230" s="84">
        <f>F231</f>
        <v>5333000</v>
      </c>
    </row>
    <row r="231" spans="1:6" ht="15">
      <c r="A231" s="192" t="s">
        <v>166</v>
      </c>
      <c r="B231" s="31" t="s">
        <v>50</v>
      </c>
      <c r="C231" s="64" t="s">
        <v>49</v>
      </c>
      <c r="D231" s="31" t="s">
        <v>4</v>
      </c>
      <c r="E231" s="31" t="s">
        <v>167</v>
      </c>
      <c r="F231" s="97">
        <v>5333000</v>
      </c>
    </row>
    <row r="232" spans="1:6" ht="31.5">
      <c r="A232" s="178" t="s">
        <v>51</v>
      </c>
      <c r="B232" s="8" t="s">
        <v>52</v>
      </c>
      <c r="C232" s="8"/>
      <c r="D232" s="8"/>
      <c r="E232" s="8"/>
      <c r="F232" s="79">
        <f>F233</f>
        <v>50000</v>
      </c>
    </row>
    <row r="233" spans="1:6" ht="27.75" customHeight="1">
      <c r="A233" s="188" t="s">
        <v>274</v>
      </c>
      <c r="B233" s="34" t="s">
        <v>53</v>
      </c>
      <c r="C233" s="33" t="s">
        <v>40</v>
      </c>
      <c r="D233" s="12" t="s">
        <v>5</v>
      </c>
      <c r="E233" s="34"/>
      <c r="F233" s="94">
        <f>F234</f>
        <v>50000</v>
      </c>
    </row>
    <row r="234" spans="1:6" ht="15">
      <c r="A234" s="158" t="s">
        <v>77</v>
      </c>
      <c r="B234" s="15" t="s">
        <v>53</v>
      </c>
      <c r="C234" s="14" t="s">
        <v>40</v>
      </c>
      <c r="D234" s="15" t="s">
        <v>5</v>
      </c>
      <c r="E234" s="15" t="s">
        <v>78</v>
      </c>
      <c r="F234" s="82">
        <v>50000</v>
      </c>
    </row>
    <row r="235" spans="1:6" ht="31.5">
      <c r="A235" s="178" t="s">
        <v>213</v>
      </c>
      <c r="B235" s="8" t="s">
        <v>55</v>
      </c>
      <c r="C235" s="8"/>
      <c r="D235" s="8"/>
      <c r="E235" s="8"/>
      <c r="F235" s="79">
        <f>F236+F238+F289+F292+F303+F325</f>
        <v>71361257.14</v>
      </c>
    </row>
    <row r="236" spans="1:6" ht="26.25">
      <c r="A236" s="188" t="s">
        <v>322</v>
      </c>
      <c r="B236" s="34" t="s">
        <v>323</v>
      </c>
      <c r="C236" s="127" t="s">
        <v>40</v>
      </c>
      <c r="D236" s="12" t="s">
        <v>5</v>
      </c>
      <c r="E236" s="128"/>
      <c r="F236" s="125">
        <f>F237</f>
        <v>243022</v>
      </c>
    </row>
    <row r="237" spans="1:6" ht="15">
      <c r="A237" s="158" t="s">
        <v>292</v>
      </c>
      <c r="B237" s="15" t="s">
        <v>323</v>
      </c>
      <c r="C237" s="14" t="s">
        <v>40</v>
      </c>
      <c r="D237" s="122" t="s">
        <v>5</v>
      </c>
      <c r="E237" s="121" t="s">
        <v>296</v>
      </c>
      <c r="F237" s="16">
        <v>243022</v>
      </c>
    </row>
    <row r="238" spans="1:6" ht="15">
      <c r="A238" s="176" t="s">
        <v>212</v>
      </c>
      <c r="B238" s="66" t="s">
        <v>196</v>
      </c>
      <c r="C238" s="65"/>
      <c r="D238" s="66"/>
      <c r="E238" s="66"/>
      <c r="F238" s="88">
        <f>F239+F245+F247+F251+F254+F257+F261+F264+F266+F268+F270+F273+F275+F282</f>
        <v>25112415.48</v>
      </c>
    </row>
    <row r="239" spans="1:6" ht="25.5">
      <c r="A239" s="193" t="s">
        <v>79</v>
      </c>
      <c r="B239" s="12" t="s">
        <v>197</v>
      </c>
      <c r="C239" s="11" t="s">
        <v>4</v>
      </c>
      <c r="D239" s="12" t="s">
        <v>58</v>
      </c>
      <c r="E239" s="12"/>
      <c r="F239" s="83">
        <f>SUM(F240:F244)</f>
        <v>17370600</v>
      </c>
    </row>
    <row r="240" spans="1:6" ht="25.5">
      <c r="A240" s="158" t="s">
        <v>80</v>
      </c>
      <c r="B240" s="15" t="s">
        <v>197</v>
      </c>
      <c r="C240" s="14" t="s">
        <v>4</v>
      </c>
      <c r="D240" s="15" t="s">
        <v>58</v>
      </c>
      <c r="E240" s="121" t="s">
        <v>81</v>
      </c>
      <c r="F240" s="16">
        <v>13955607.38</v>
      </c>
    </row>
    <row r="241" spans="1:6" ht="15">
      <c r="A241" s="158" t="s">
        <v>82</v>
      </c>
      <c r="B241" s="15" t="s">
        <v>197</v>
      </c>
      <c r="C241" s="14" t="s">
        <v>83</v>
      </c>
      <c r="D241" s="15" t="s">
        <v>58</v>
      </c>
      <c r="E241" s="121" t="s">
        <v>84</v>
      </c>
      <c r="F241" s="16">
        <v>133000</v>
      </c>
    </row>
    <row r="242" spans="1:6" ht="25.5">
      <c r="A242" s="158" t="s">
        <v>85</v>
      </c>
      <c r="B242" s="15" t="s">
        <v>197</v>
      </c>
      <c r="C242" s="14" t="s">
        <v>83</v>
      </c>
      <c r="D242" s="15" t="s">
        <v>58</v>
      </c>
      <c r="E242" s="121" t="s">
        <v>86</v>
      </c>
      <c r="F242" s="16">
        <v>400000</v>
      </c>
    </row>
    <row r="243" spans="1:6" ht="15">
      <c r="A243" s="158" t="s">
        <v>77</v>
      </c>
      <c r="B243" s="15" t="s">
        <v>197</v>
      </c>
      <c r="C243" s="14" t="s">
        <v>4</v>
      </c>
      <c r="D243" s="15" t="s">
        <v>58</v>
      </c>
      <c r="E243" s="121" t="s">
        <v>78</v>
      </c>
      <c r="F243" s="16">
        <v>2000000</v>
      </c>
    </row>
    <row r="244" spans="1:6" ht="25.5">
      <c r="A244" s="163" t="s">
        <v>87</v>
      </c>
      <c r="B244" s="15" t="s">
        <v>197</v>
      </c>
      <c r="C244" s="14" t="s">
        <v>4</v>
      </c>
      <c r="D244" s="15" t="s">
        <v>58</v>
      </c>
      <c r="E244" s="121" t="s">
        <v>88</v>
      </c>
      <c r="F244" s="16">
        <v>881992.62</v>
      </c>
    </row>
    <row r="245" spans="1:6" ht="25.5">
      <c r="A245" s="165" t="s">
        <v>89</v>
      </c>
      <c r="B245" s="12" t="s">
        <v>198</v>
      </c>
      <c r="C245" s="17" t="s">
        <v>4</v>
      </c>
      <c r="D245" s="18" t="s">
        <v>58</v>
      </c>
      <c r="E245" s="18"/>
      <c r="F245" s="84">
        <f>F246</f>
        <v>1300000</v>
      </c>
    </row>
    <row r="246" spans="1:6" ht="25.5">
      <c r="A246" s="158" t="s">
        <v>80</v>
      </c>
      <c r="B246" s="15" t="s">
        <v>198</v>
      </c>
      <c r="C246" s="19" t="s">
        <v>4</v>
      </c>
      <c r="D246" s="15" t="s">
        <v>58</v>
      </c>
      <c r="E246" s="15" t="s">
        <v>81</v>
      </c>
      <c r="F246" s="82">
        <v>1300000</v>
      </c>
    </row>
    <row r="247" spans="1:6" ht="26.25">
      <c r="A247" s="186" t="s">
        <v>90</v>
      </c>
      <c r="B247" s="18" t="s">
        <v>199</v>
      </c>
      <c r="C247" s="17" t="s">
        <v>4</v>
      </c>
      <c r="D247" s="18" t="s">
        <v>58</v>
      </c>
      <c r="E247" s="18"/>
      <c r="F247" s="84">
        <f>SUM(F248:F250)</f>
        <v>331000</v>
      </c>
    </row>
    <row r="248" spans="1:8" ht="25.5">
      <c r="A248" s="158" t="s">
        <v>80</v>
      </c>
      <c r="B248" s="15" t="s">
        <v>199</v>
      </c>
      <c r="C248" s="14" t="s">
        <v>4</v>
      </c>
      <c r="D248" s="15" t="s">
        <v>58</v>
      </c>
      <c r="E248" s="15" t="s">
        <v>81</v>
      </c>
      <c r="F248" s="82">
        <v>255000</v>
      </c>
      <c r="H248" s="77"/>
    </row>
    <row r="249" spans="1:8" ht="15">
      <c r="A249" s="158" t="s">
        <v>82</v>
      </c>
      <c r="B249" s="15" t="s">
        <v>199</v>
      </c>
      <c r="C249" s="14" t="s">
        <v>4</v>
      </c>
      <c r="D249" s="15" t="s">
        <v>58</v>
      </c>
      <c r="E249" s="15" t="s">
        <v>84</v>
      </c>
      <c r="F249" s="82">
        <v>15000</v>
      </c>
      <c r="H249" s="77"/>
    </row>
    <row r="250" spans="1:6" ht="20.25" customHeight="1">
      <c r="A250" s="158" t="s">
        <v>77</v>
      </c>
      <c r="B250" s="15" t="s">
        <v>199</v>
      </c>
      <c r="C250" s="14" t="s">
        <v>4</v>
      </c>
      <c r="D250" s="15" t="s">
        <v>58</v>
      </c>
      <c r="E250" s="15" t="s">
        <v>78</v>
      </c>
      <c r="F250" s="82">
        <v>61000</v>
      </c>
    </row>
    <row r="251" spans="1:6" ht="15">
      <c r="A251" s="194" t="s">
        <v>91</v>
      </c>
      <c r="B251" s="18" t="s">
        <v>200</v>
      </c>
      <c r="C251" s="17" t="s">
        <v>4</v>
      </c>
      <c r="D251" s="18" t="s">
        <v>58</v>
      </c>
      <c r="E251" s="18"/>
      <c r="F251" s="84">
        <f>F252+F253</f>
        <v>68000</v>
      </c>
    </row>
    <row r="252" spans="1:6" ht="25.5">
      <c r="A252" s="158" t="s">
        <v>80</v>
      </c>
      <c r="B252" s="15" t="s">
        <v>200</v>
      </c>
      <c r="C252" s="14" t="s">
        <v>4</v>
      </c>
      <c r="D252" s="15" t="s">
        <v>58</v>
      </c>
      <c r="E252" s="15" t="s">
        <v>81</v>
      </c>
      <c r="F252" s="82">
        <v>64000</v>
      </c>
    </row>
    <row r="253" spans="1:6" ht="15">
      <c r="A253" s="158" t="s">
        <v>77</v>
      </c>
      <c r="B253" s="15" t="s">
        <v>200</v>
      </c>
      <c r="C253" s="14" t="s">
        <v>4</v>
      </c>
      <c r="D253" s="15" t="s">
        <v>58</v>
      </c>
      <c r="E253" s="15" t="s">
        <v>78</v>
      </c>
      <c r="F253" s="82">
        <v>4000</v>
      </c>
    </row>
    <row r="254" spans="1:6" ht="15">
      <c r="A254" s="195" t="s">
        <v>92</v>
      </c>
      <c r="B254" s="18" t="s">
        <v>201</v>
      </c>
      <c r="C254" s="17" t="s">
        <v>4</v>
      </c>
      <c r="D254" s="18" t="s">
        <v>58</v>
      </c>
      <c r="E254" s="18"/>
      <c r="F254" s="84">
        <f>F255+F256</f>
        <v>80000</v>
      </c>
    </row>
    <row r="255" spans="1:6" ht="25.5">
      <c r="A255" s="158" t="s">
        <v>80</v>
      </c>
      <c r="B255" s="15" t="s">
        <v>201</v>
      </c>
      <c r="C255" s="14" t="s">
        <v>4</v>
      </c>
      <c r="D255" s="15" t="s">
        <v>58</v>
      </c>
      <c r="E255" s="15" t="s">
        <v>81</v>
      </c>
      <c r="F255" s="82">
        <v>73700</v>
      </c>
    </row>
    <row r="256" spans="1:6" ht="15">
      <c r="A256" s="158" t="s">
        <v>77</v>
      </c>
      <c r="B256" s="15" t="s">
        <v>201</v>
      </c>
      <c r="C256" s="14" t="s">
        <v>4</v>
      </c>
      <c r="D256" s="15" t="s">
        <v>58</v>
      </c>
      <c r="E256" s="15" t="s">
        <v>78</v>
      </c>
      <c r="F256" s="82">
        <v>6300</v>
      </c>
    </row>
    <row r="257" spans="1:6" ht="39">
      <c r="A257" s="196" t="s">
        <v>93</v>
      </c>
      <c r="B257" s="21" t="s">
        <v>202</v>
      </c>
      <c r="C257" s="20" t="s">
        <v>4</v>
      </c>
      <c r="D257" s="21" t="s">
        <v>58</v>
      </c>
      <c r="E257" s="21"/>
      <c r="F257" s="84">
        <f>SUM(F258:F260)</f>
        <v>338000</v>
      </c>
    </row>
    <row r="258" spans="1:6" ht="25.5">
      <c r="A258" s="158" t="s">
        <v>80</v>
      </c>
      <c r="B258" s="15" t="s">
        <v>202</v>
      </c>
      <c r="C258" s="14" t="s">
        <v>4</v>
      </c>
      <c r="D258" s="15" t="s">
        <v>58</v>
      </c>
      <c r="E258" s="15" t="s">
        <v>81</v>
      </c>
      <c r="F258" s="82">
        <v>255000</v>
      </c>
    </row>
    <row r="259" spans="1:6" ht="15">
      <c r="A259" s="158" t="s">
        <v>77</v>
      </c>
      <c r="B259" s="15" t="s">
        <v>202</v>
      </c>
      <c r="C259" s="14" t="s">
        <v>4</v>
      </c>
      <c r="D259" s="15" t="s">
        <v>58</v>
      </c>
      <c r="E259" s="15" t="s">
        <v>78</v>
      </c>
      <c r="F259" s="82">
        <v>73000</v>
      </c>
    </row>
    <row r="260" spans="1:6" ht="15">
      <c r="A260" s="158" t="s">
        <v>94</v>
      </c>
      <c r="B260" s="15" t="s">
        <v>202</v>
      </c>
      <c r="C260" s="14" t="s">
        <v>4</v>
      </c>
      <c r="D260" s="15" t="s">
        <v>58</v>
      </c>
      <c r="E260" s="15" t="s">
        <v>95</v>
      </c>
      <c r="F260" s="82">
        <v>10000</v>
      </c>
    </row>
    <row r="261" spans="1:6" ht="89.25">
      <c r="A261" s="193" t="s">
        <v>96</v>
      </c>
      <c r="B261" s="12" t="s">
        <v>203</v>
      </c>
      <c r="C261" s="11" t="s">
        <v>4</v>
      </c>
      <c r="D261" s="12" t="s">
        <v>58</v>
      </c>
      <c r="E261" s="12"/>
      <c r="F261" s="83">
        <f>F262+F263</f>
        <v>50000</v>
      </c>
    </row>
    <row r="262" spans="1:6" ht="28.5" customHeight="1">
      <c r="A262" s="158" t="s">
        <v>80</v>
      </c>
      <c r="B262" s="15" t="s">
        <v>203</v>
      </c>
      <c r="C262" s="14" t="s">
        <v>4</v>
      </c>
      <c r="D262" s="15" t="s">
        <v>58</v>
      </c>
      <c r="E262" s="15" t="s">
        <v>81</v>
      </c>
      <c r="F262" s="16">
        <v>47740.33</v>
      </c>
    </row>
    <row r="263" spans="1:6" ht="28.5" customHeight="1">
      <c r="A263" s="158" t="s">
        <v>77</v>
      </c>
      <c r="B263" s="15" t="s">
        <v>203</v>
      </c>
      <c r="C263" s="14" t="s">
        <v>4</v>
      </c>
      <c r="D263" s="15" t="s">
        <v>58</v>
      </c>
      <c r="E263" s="15" t="s">
        <v>78</v>
      </c>
      <c r="F263" s="16">
        <v>2259.67</v>
      </c>
    </row>
    <row r="264" spans="1:6" ht="25.5">
      <c r="A264" s="193" t="s">
        <v>97</v>
      </c>
      <c r="B264" s="12" t="s">
        <v>204</v>
      </c>
      <c r="C264" s="11" t="s">
        <v>4</v>
      </c>
      <c r="D264" s="12" t="s">
        <v>58</v>
      </c>
      <c r="E264" s="12"/>
      <c r="F264" s="13">
        <f>F265</f>
        <v>180000</v>
      </c>
    </row>
    <row r="265" spans="1:6" ht="15">
      <c r="A265" s="158" t="s">
        <v>77</v>
      </c>
      <c r="B265" s="15" t="s">
        <v>204</v>
      </c>
      <c r="C265" s="14" t="s">
        <v>4</v>
      </c>
      <c r="D265" s="15" t="s">
        <v>58</v>
      </c>
      <c r="E265" s="15" t="s">
        <v>78</v>
      </c>
      <c r="F265" s="16">
        <v>180000</v>
      </c>
    </row>
    <row r="266" spans="1:6" ht="38.25">
      <c r="A266" s="193" t="s">
        <v>309</v>
      </c>
      <c r="B266" s="12" t="s">
        <v>205</v>
      </c>
      <c r="C266" s="22" t="s">
        <v>4</v>
      </c>
      <c r="D266" s="12" t="s">
        <v>58</v>
      </c>
      <c r="E266" s="12"/>
      <c r="F266" s="13">
        <f>F267</f>
        <v>5000</v>
      </c>
    </row>
    <row r="267" spans="1:6" ht="15">
      <c r="A267" s="158" t="s">
        <v>77</v>
      </c>
      <c r="B267" s="15" t="s">
        <v>205</v>
      </c>
      <c r="C267" s="14" t="s">
        <v>4</v>
      </c>
      <c r="D267" s="15" t="s">
        <v>58</v>
      </c>
      <c r="E267" s="15" t="s">
        <v>78</v>
      </c>
      <c r="F267" s="16">
        <v>5000</v>
      </c>
    </row>
    <row r="268" spans="1:6" ht="26.25">
      <c r="A268" s="188" t="s">
        <v>98</v>
      </c>
      <c r="B268" s="18" t="s">
        <v>206</v>
      </c>
      <c r="C268" s="23" t="s">
        <v>4</v>
      </c>
      <c r="D268" s="18" t="s">
        <v>58</v>
      </c>
      <c r="E268" s="18"/>
      <c r="F268" s="98">
        <f>F269</f>
        <v>11000</v>
      </c>
    </row>
    <row r="269" spans="1:6" ht="15">
      <c r="A269" s="158" t="s">
        <v>77</v>
      </c>
      <c r="B269" s="15" t="s">
        <v>206</v>
      </c>
      <c r="C269" s="14" t="s">
        <v>4</v>
      </c>
      <c r="D269" s="15" t="s">
        <v>58</v>
      </c>
      <c r="E269" s="15" t="s">
        <v>78</v>
      </c>
      <c r="F269" s="82">
        <v>11000</v>
      </c>
    </row>
    <row r="270" spans="1:6" ht="26.25">
      <c r="A270" s="188" t="s">
        <v>99</v>
      </c>
      <c r="B270" s="18" t="s">
        <v>207</v>
      </c>
      <c r="C270" s="24" t="s">
        <v>4</v>
      </c>
      <c r="D270" s="18" t="s">
        <v>58</v>
      </c>
      <c r="E270" s="18"/>
      <c r="F270" s="84">
        <f>SUM(F271:F272)</f>
        <v>66000</v>
      </c>
    </row>
    <row r="271" spans="1:6" ht="25.5" customHeight="1">
      <c r="A271" s="158" t="s">
        <v>80</v>
      </c>
      <c r="B271" s="15" t="s">
        <v>207</v>
      </c>
      <c r="C271" s="14" t="s">
        <v>4</v>
      </c>
      <c r="D271" s="15" t="s">
        <v>58</v>
      </c>
      <c r="E271" s="15" t="s">
        <v>81</v>
      </c>
      <c r="F271" s="82">
        <v>63000</v>
      </c>
    </row>
    <row r="272" spans="1:6" ht="15">
      <c r="A272" s="158" t="s">
        <v>77</v>
      </c>
      <c r="B272" s="15" t="s">
        <v>207</v>
      </c>
      <c r="C272" s="14" t="s">
        <v>4</v>
      </c>
      <c r="D272" s="15" t="s">
        <v>58</v>
      </c>
      <c r="E272" s="15" t="s">
        <v>78</v>
      </c>
      <c r="F272" s="82">
        <v>3000</v>
      </c>
    </row>
    <row r="273" spans="1:6" ht="26.25">
      <c r="A273" s="188" t="s">
        <v>100</v>
      </c>
      <c r="B273" s="18" t="s">
        <v>208</v>
      </c>
      <c r="C273" s="24" t="s">
        <v>4</v>
      </c>
      <c r="D273" s="18" t="s">
        <v>58</v>
      </c>
      <c r="E273" s="18"/>
      <c r="F273" s="84">
        <f>F274</f>
        <v>11000</v>
      </c>
    </row>
    <row r="274" spans="1:6" ht="15">
      <c r="A274" s="158" t="s">
        <v>77</v>
      </c>
      <c r="B274" s="15" t="s">
        <v>208</v>
      </c>
      <c r="C274" s="19" t="s">
        <v>4</v>
      </c>
      <c r="D274" s="15" t="s">
        <v>58</v>
      </c>
      <c r="E274" s="15" t="s">
        <v>78</v>
      </c>
      <c r="F274" s="82">
        <v>11000</v>
      </c>
    </row>
    <row r="275" spans="1:6" ht="15">
      <c r="A275" s="193" t="s">
        <v>105</v>
      </c>
      <c r="B275" s="12" t="s">
        <v>209</v>
      </c>
      <c r="C275" s="11" t="s">
        <v>4</v>
      </c>
      <c r="D275" s="12" t="s">
        <v>104</v>
      </c>
      <c r="E275" s="12"/>
      <c r="F275" s="83">
        <f>SUM(F276:F281)</f>
        <v>850415.48</v>
      </c>
    </row>
    <row r="276" spans="1:6" ht="38.25">
      <c r="A276" s="158" t="s">
        <v>267</v>
      </c>
      <c r="B276" s="15" t="s">
        <v>209</v>
      </c>
      <c r="C276" s="14" t="s">
        <v>83</v>
      </c>
      <c r="D276" s="15" t="s">
        <v>104</v>
      </c>
      <c r="E276" s="15" t="s">
        <v>266</v>
      </c>
      <c r="F276" s="16">
        <v>216000</v>
      </c>
    </row>
    <row r="277" spans="1:6" ht="15">
      <c r="A277" s="158" t="s">
        <v>77</v>
      </c>
      <c r="B277" s="15" t="s">
        <v>209</v>
      </c>
      <c r="C277" s="14" t="s">
        <v>4</v>
      </c>
      <c r="D277" s="15" t="s">
        <v>104</v>
      </c>
      <c r="E277" s="15" t="s">
        <v>78</v>
      </c>
      <c r="F277" s="16">
        <v>320020.5</v>
      </c>
    </row>
    <row r="278" spans="1:6" ht="63.75">
      <c r="A278" s="158" t="s">
        <v>108</v>
      </c>
      <c r="B278" s="15" t="s">
        <v>209</v>
      </c>
      <c r="C278" s="14" t="s">
        <v>4</v>
      </c>
      <c r="D278" s="15" t="s">
        <v>104</v>
      </c>
      <c r="E278" s="15" t="s">
        <v>109</v>
      </c>
      <c r="F278" s="16">
        <v>52350</v>
      </c>
    </row>
    <row r="279" spans="1:6" ht="15">
      <c r="A279" s="158" t="s">
        <v>110</v>
      </c>
      <c r="B279" s="15" t="s">
        <v>209</v>
      </c>
      <c r="C279" s="14" t="s">
        <v>4</v>
      </c>
      <c r="D279" s="15" t="s">
        <v>104</v>
      </c>
      <c r="E279" s="15" t="s">
        <v>111</v>
      </c>
      <c r="F279" s="16">
        <v>142500</v>
      </c>
    </row>
    <row r="280" spans="1:6" ht="15">
      <c r="A280" s="158" t="s">
        <v>112</v>
      </c>
      <c r="B280" s="15" t="s">
        <v>209</v>
      </c>
      <c r="C280" s="14" t="s">
        <v>4</v>
      </c>
      <c r="D280" s="15" t="s">
        <v>104</v>
      </c>
      <c r="E280" s="15" t="s">
        <v>113</v>
      </c>
      <c r="F280" s="16">
        <v>18500</v>
      </c>
    </row>
    <row r="281" spans="1:6" ht="20.25" customHeight="1">
      <c r="A281" s="171" t="s">
        <v>102</v>
      </c>
      <c r="B281" s="15" t="s">
        <v>209</v>
      </c>
      <c r="C281" s="14" t="s">
        <v>4</v>
      </c>
      <c r="D281" s="15" t="s">
        <v>104</v>
      </c>
      <c r="E281" s="15" t="s">
        <v>103</v>
      </c>
      <c r="F281" s="16">
        <f>101442.5-397.52</f>
        <v>101044.98</v>
      </c>
    </row>
    <row r="282" spans="1:6" ht="15">
      <c r="A282" s="197" t="s">
        <v>114</v>
      </c>
      <c r="B282" s="27" t="s">
        <v>210</v>
      </c>
      <c r="C282" s="26" t="s">
        <v>4</v>
      </c>
      <c r="D282" s="27" t="s">
        <v>104</v>
      </c>
      <c r="E282" s="27"/>
      <c r="F282" s="99">
        <f>SUM(F283:F288)</f>
        <v>4451400</v>
      </c>
    </row>
    <row r="283" spans="1:6" ht="25.5">
      <c r="A283" s="158" t="s">
        <v>115</v>
      </c>
      <c r="B283" s="29" t="s">
        <v>210</v>
      </c>
      <c r="C283" s="28" t="s">
        <v>4</v>
      </c>
      <c r="D283" s="29" t="s">
        <v>104</v>
      </c>
      <c r="E283" s="29" t="s">
        <v>116</v>
      </c>
      <c r="F283" s="30">
        <v>2737900</v>
      </c>
    </row>
    <row r="284" spans="1:6" ht="15">
      <c r="A284" s="158" t="s">
        <v>117</v>
      </c>
      <c r="B284" s="29" t="s">
        <v>210</v>
      </c>
      <c r="C284" s="28" t="s">
        <v>4</v>
      </c>
      <c r="D284" s="29" t="s">
        <v>104</v>
      </c>
      <c r="E284" s="29" t="s">
        <v>118</v>
      </c>
      <c r="F284" s="30">
        <v>21500</v>
      </c>
    </row>
    <row r="285" spans="1:6" ht="25.5">
      <c r="A285" s="158" t="s">
        <v>85</v>
      </c>
      <c r="B285" s="29" t="s">
        <v>210</v>
      </c>
      <c r="C285" s="28" t="s">
        <v>4</v>
      </c>
      <c r="D285" s="29" t="s">
        <v>104</v>
      </c>
      <c r="E285" s="29" t="s">
        <v>86</v>
      </c>
      <c r="F285" s="30">
        <v>4000</v>
      </c>
    </row>
    <row r="286" spans="1:6" ht="25.5">
      <c r="A286" s="198" t="s">
        <v>119</v>
      </c>
      <c r="B286" s="29" t="s">
        <v>210</v>
      </c>
      <c r="C286" s="28" t="s">
        <v>4</v>
      </c>
      <c r="D286" s="29" t="s">
        <v>104</v>
      </c>
      <c r="E286" s="29" t="s">
        <v>78</v>
      </c>
      <c r="F286" s="30">
        <v>1570000</v>
      </c>
    </row>
    <row r="287" spans="1:6" ht="15">
      <c r="A287" s="158" t="s">
        <v>110</v>
      </c>
      <c r="B287" s="29" t="s">
        <v>210</v>
      </c>
      <c r="C287" s="14" t="s">
        <v>4</v>
      </c>
      <c r="D287" s="15" t="s">
        <v>104</v>
      </c>
      <c r="E287" s="15" t="s">
        <v>111</v>
      </c>
      <c r="F287" s="16">
        <v>96000</v>
      </c>
    </row>
    <row r="288" spans="1:6" ht="26.25" customHeight="1">
      <c r="A288" s="158" t="s">
        <v>112</v>
      </c>
      <c r="B288" s="29" t="s">
        <v>210</v>
      </c>
      <c r="C288" s="14" t="s">
        <v>4</v>
      </c>
      <c r="D288" s="15" t="s">
        <v>104</v>
      </c>
      <c r="E288" s="15" t="s">
        <v>113</v>
      </c>
      <c r="F288" s="16">
        <v>22000</v>
      </c>
    </row>
    <row r="289" spans="1:6" ht="15">
      <c r="A289" s="176" t="s">
        <v>214</v>
      </c>
      <c r="B289" s="66" t="s">
        <v>215</v>
      </c>
      <c r="C289" s="65"/>
      <c r="D289" s="66"/>
      <c r="E289" s="66"/>
      <c r="F289" s="88">
        <f>F290</f>
        <v>180000</v>
      </c>
    </row>
    <row r="290" spans="1:6" ht="39">
      <c r="A290" s="199" t="s">
        <v>211</v>
      </c>
      <c r="B290" s="70" t="s">
        <v>310</v>
      </c>
      <c r="C290" s="69" t="s">
        <v>58</v>
      </c>
      <c r="D290" s="70" t="s">
        <v>40</v>
      </c>
      <c r="E290" s="70"/>
      <c r="F290" s="92">
        <f>F291</f>
        <v>180000</v>
      </c>
    </row>
    <row r="291" spans="1:6" ht="25.5">
      <c r="A291" s="198" t="s">
        <v>119</v>
      </c>
      <c r="B291" s="15" t="s">
        <v>310</v>
      </c>
      <c r="C291" s="31" t="s">
        <v>58</v>
      </c>
      <c r="D291" s="15" t="s">
        <v>40</v>
      </c>
      <c r="E291" s="15" t="s">
        <v>78</v>
      </c>
      <c r="F291" s="82">
        <v>180000</v>
      </c>
    </row>
    <row r="292" spans="1:6" ht="20.25" customHeight="1">
      <c r="A292" s="176" t="s">
        <v>216</v>
      </c>
      <c r="B292" s="66" t="s">
        <v>220</v>
      </c>
      <c r="C292" s="65"/>
      <c r="D292" s="66"/>
      <c r="E292" s="66"/>
      <c r="F292" s="88">
        <f>F293+F296+F301</f>
        <v>15083819.66</v>
      </c>
    </row>
    <row r="293" spans="1:6" ht="20.25" customHeight="1">
      <c r="A293" s="188" t="s">
        <v>311</v>
      </c>
      <c r="B293" s="34" t="s">
        <v>314</v>
      </c>
      <c r="C293" s="127" t="s">
        <v>40</v>
      </c>
      <c r="D293" s="12" t="s">
        <v>5</v>
      </c>
      <c r="E293" s="128"/>
      <c r="F293" s="125">
        <f>F294+F295</f>
        <v>15028640.16</v>
      </c>
    </row>
    <row r="294" spans="1:6" ht="27" customHeight="1">
      <c r="A294" s="158" t="s">
        <v>312</v>
      </c>
      <c r="B294" s="15" t="s">
        <v>314</v>
      </c>
      <c r="C294" s="14" t="s">
        <v>40</v>
      </c>
      <c r="D294" s="122" t="s">
        <v>5</v>
      </c>
      <c r="E294" s="15" t="s">
        <v>315</v>
      </c>
      <c r="F294" s="16">
        <v>4961640.16</v>
      </c>
    </row>
    <row r="295" spans="1:6" ht="29.25" customHeight="1">
      <c r="A295" s="158" t="s">
        <v>313</v>
      </c>
      <c r="B295" s="15" t="s">
        <v>314</v>
      </c>
      <c r="C295" s="14" t="s">
        <v>40</v>
      </c>
      <c r="D295" s="122" t="s">
        <v>5</v>
      </c>
      <c r="E295" s="15" t="s">
        <v>315</v>
      </c>
      <c r="F295" s="16">
        <v>10067000</v>
      </c>
    </row>
    <row r="296" spans="1:6" ht="19.5" customHeight="1">
      <c r="A296" s="200" t="s">
        <v>316</v>
      </c>
      <c r="B296" s="41" t="s">
        <v>319</v>
      </c>
      <c r="C296" s="132" t="s">
        <v>40</v>
      </c>
      <c r="D296" s="103" t="s">
        <v>35</v>
      </c>
      <c r="E296" s="103"/>
      <c r="F296" s="114">
        <f>F297+F299</f>
        <v>16179.5</v>
      </c>
    </row>
    <row r="297" spans="1:6" ht="21" customHeight="1">
      <c r="A297" s="187" t="s">
        <v>317</v>
      </c>
      <c r="B297" s="70" t="s">
        <v>320</v>
      </c>
      <c r="C297" s="133" t="s">
        <v>40</v>
      </c>
      <c r="D297" s="73" t="s">
        <v>35</v>
      </c>
      <c r="E297" s="73"/>
      <c r="F297" s="115">
        <f>F298</f>
        <v>2198.5</v>
      </c>
    </row>
    <row r="298" spans="1:6" ht="18.75" customHeight="1">
      <c r="A298" s="158" t="s">
        <v>77</v>
      </c>
      <c r="B298" s="15" t="s">
        <v>320</v>
      </c>
      <c r="C298" s="134" t="s">
        <v>40</v>
      </c>
      <c r="D298" s="72" t="s">
        <v>35</v>
      </c>
      <c r="E298" s="72" t="s">
        <v>78</v>
      </c>
      <c r="F298" s="16">
        <v>2198.5</v>
      </c>
    </row>
    <row r="299" spans="1:6" ht="14.25" customHeight="1">
      <c r="A299" s="187" t="s">
        <v>318</v>
      </c>
      <c r="B299" s="70" t="s">
        <v>321</v>
      </c>
      <c r="C299" s="133" t="s">
        <v>40</v>
      </c>
      <c r="D299" s="73" t="s">
        <v>35</v>
      </c>
      <c r="E299" s="73"/>
      <c r="F299" s="115">
        <f>F300</f>
        <v>13981</v>
      </c>
    </row>
    <row r="300" spans="1:6" ht="18" customHeight="1">
      <c r="A300" s="158" t="s">
        <v>77</v>
      </c>
      <c r="B300" s="15" t="s">
        <v>321</v>
      </c>
      <c r="C300" s="134" t="s">
        <v>40</v>
      </c>
      <c r="D300" s="72" t="s">
        <v>35</v>
      </c>
      <c r="E300" s="72" t="s">
        <v>78</v>
      </c>
      <c r="F300" s="16">
        <v>13981</v>
      </c>
    </row>
    <row r="301" spans="1:6" ht="15">
      <c r="A301" s="162" t="s">
        <v>217</v>
      </c>
      <c r="B301" s="70" t="s">
        <v>218</v>
      </c>
      <c r="C301" s="74" t="s">
        <v>40</v>
      </c>
      <c r="D301" s="70" t="s">
        <v>40</v>
      </c>
      <c r="E301" s="70"/>
      <c r="F301" s="92">
        <f>F302</f>
        <v>39000</v>
      </c>
    </row>
    <row r="302" spans="1:6" ht="15">
      <c r="A302" s="163" t="s">
        <v>151</v>
      </c>
      <c r="B302" s="15" t="s">
        <v>218</v>
      </c>
      <c r="C302" s="37" t="s">
        <v>40</v>
      </c>
      <c r="D302" s="15" t="s">
        <v>40</v>
      </c>
      <c r="E302" s="15" t="s">
        <v>149</v>
      </c>
      <c r="F302" s="82">
        <v>39000</v>
      </c>
    </row>
    <row r="303" spans="1:6" ht="15">
      <c r="A303" s="176" t="s">
        <v>219</v>
      </c>
      <c r="B303" s="66" t="s">
        <v>221</v>
      </c>
      <c r="C303" s="65"/>
      <c r="D303" s="66"/>
      <c r="E303" s="66"/>
      <c r="F303" s="88">
        <f>F304+F306+F308+F310+F312+F315+F321+F323</f>
        <v>30142000</v>
      </c>
    </row>
    <row r="304" spans="1:6" ht="15">
      <c r="A304" s="162" t="s">
        <v>141</v>
      </c>
      <c r="B304" s="70" t="s">
        <v>222</v>
      </c>
      <c r="C304" s="74" t="s">
        <v>34</v>
      </c>
      <c r="D304" s="70" t="s">
        <v>4</v>
      </c>
      <c r="E304" s="70"/>
      <c r="F304" s="92">
        <f>F305</f>
        <v>4000000</v>
      </c>
    </row>
    <row r="305" spans="1:6" ht="15">
      <c r="A305" s="163" t="s">
        <v>142</v>
      </c>
      <c r="B305" s="15" t="s">
        <v>222</v>
      </c>
      <c r="C305" s="54" t="s">
        <v>34</v>
      </c>
      <c r="D305" s="15" t="s">
        <v>4</v>
      </c>
      <c r="E305" s="15" t="s">
        <v>143</v>
      </c>
      <c r="F305" s="82">
        <v>4000000</v>
      </c>
    </row>
    <row r="306" spans="1:6" ht="36">
      <c r="A306" s="201" t="s">
        <v>144</v>
      </c>
      <c r="B306" s="12" t="s">
        <v>223</v>
      </c>
      <c r="C306" s="22" t="s">
        <v>34</v>
      </c>
      <c r="D306" s="12" t="s">
        <v>5</v>
      </c>
      <c r="E306" s="12"/>
      <c r="F306" s="83">
        <f>F307</f>
        <v>23316000</v>
      </c>
    </row>
    <row r="307" spans="1:8" ht="38.25">
      <c r="A307" s="198" t="s">
        <v>123</v>
      </c>
      <c r="B307" s="15" t="s">
        <v>223</v>
      </c>
      <c r="C307" s="14" t="s">
        <v>34</v>
      </c>
      <c r="D307" s="15" t="s">
        <v>5</v>
      </c>
      <c r="E307" s="15" t="s">
        <v>124</v>
      </c>
      <c r="F307" s="82">
        <v>23316000</v>
      </c>
      <c r="H307" s="77"/>
    </row>
    <row r="308" spans="1:6" ht="102">
      <c r="A308" s="165" t="s">
        <v>145</v>
      </c>
      <c r="B308" s="70" t="s">
        <v>224</v>
      </c>
      <c r="C308" s="74" t="s">
        <v>34</v>
      </c>
      <c r="D308" s="70" t="s">
        <v>5</v>
      </c>
      <c r="E308" s="70"/>
      <c r="F308" s="92">
        <f>F309</f>
        <v>908000</v>
      </c>
    </row>
    <row r="309" spans="1:6" ht="25.5">
      <c r="A309" s="163" t="s">
        <v>87</v>
      </c>
      <c r="B309" s="15" t="s">
        <v>224</v>
      </c>
      <c r="C309" s="14" t="s">
        <v>34</v>
      </c>
      <c r="D309" s="15" t="s">
        <v>5</v>
      </c>
      <c r="E309" s="15" t="s">
        <v>127</v>
      </c>
      <c r="F309" s="86">
        <v>908000</v>
      </c>
    </row>
    <row r="310" spans="1:6" ht="15">
      <c r="A310" s="162" t="s">
        <v>147</v>
      </c>
      <c r="B310" s="70" t="s">
        <v>225</v>
      </c>
      <c r="C310" s="74" t="s">
        <v>34</v>
      </c>
      <c r="D310" s="70" t="s">
        <v>35</v>
      </c>
      <c r="E310" s="70"/>
      <c r="F310" s="92">
        <f>F311</f>
        <v>0</v>
      </c>
    </row>
    <row r="311" spans="1:6" ht="15">
      <c r="A311" s="163" t="s">
        <v>148</v>
      </c>
      <c r="B311" s="15" t="s">
        <v>225</v>
      </c>
      <c r="C311" s="14" t="s">
        <v>34</v>
      </c>
      <c r="D311" s="15" t="s">
        <v>35</v>
      </c>
      <c r="E311" s="15" t="s">
        <v>149</v>
      </c>
      <c r="F311" s="86"/>
    </row>
    <row r="312" spans="1:6" ht="20.25" customHeight="1">
      <c r="A312" s="162" t="s">
        <v>150</v>
      </c>
      <c r="B312" s="70" t="s">
        <v>226</v>
      </c>
      <c r="C312" s="74" t="s">
        <v>34</v>
      </c>
      <c r="D312" s="70" t="s">
        <v>35</v>
      </c>
      <c r="E312" s="70"/>
      <c r="F312" s="92">
        <f>F313+F314</f>
        <v>0</v>
      </c>
    </row>
    <row r="313" spans="1:6" ht="23.25" customHeight="1">
      <c r="A313" s="163" t="s">
        <v>151</v>
      </c>
      <c r="B313" s="15" t="s">
        <v>226</v>
      </c>
      <c r="C313" s="14" t="s">
        <v>34</v>
      </c>
      <c r="D313" s="15" t="s">
        <v>35</v>
      </c>
      <c r="E313" s="15" t="s">
        <v>149</v>
      </c>
      <c r="F313" s="82"/>
    </row>
    <row r="314" spans="1:6" ht="15">
      <c r="A314" s="163" t="s">
        <v>148</v>
      </c>
      <c r="B314" s="15" t="s">
        <v>226</v>
      </c>
      <c r="C314" s="14" t="s">
        <v>34</v>
      </c>
      <c r="D314" s="15" t="s">
        <v>35</v>
      </c>
      <c r="E314" s="15" t="s">
        <v>149</v>
      </c>
      <c r="F314" s="86"/>
    </row>
    <row r="315" spans="1:6" ht="21.75" customHeight="1">
      <c r="A315" s="162" t="s">
        <v>155</v>
      </c>
      <c r="B315" s="70" t="s">
        <v>229</v>
      </c>
      <c r="C315" s="75" t="s">
        <v>34</v>
      </c>
      <c r="D315" s="73" t="s">
        <v>58</v>
      </c>
      <c r="E315" s="73"/>
      <c r="F315" s="92">
        <f>SUM(F316:F320)</f>
        <v>545000</v>
      </c>
    </row>
    <row r="316" spans="1:6" ht="21" customHeight="1">
      <c r="A316" s="158" t="s">
        <v>117</v>
      </c>
      <c r="B316" s="15" t="s">
        <v>229</v>
      </c>
      <c r="C316" s="14" t="s">
        <v>34</v>
      </c>
      <c r="D316" s="15" t="s">
        <v>58</v>
      </c>
      <c r="E316" s="15" t="s">
        <v>118</v>
      </c>
      <c r="F316" s="16">
        <v>60000</v>
      </c>
    </row>
    <row r="317" spans="1:6" ht="25.5">
      <c r="A317" s="158" t="s">
        <v>80</v>
      </c>
      <c r="B317" s="15" t="s">
        <v>229</v>
      </c>
      <c r="C317" s="14" t="s">
        <v>34</v>
      </c>
      <c r="D317" s="15" t="s">
        <v>58</v>
      </c>
      <c r="E317" s="15" t="s">
        <v>81</v>
      </c>
      <c r="F317" s="16">
        <v>400000</v>
      </c>
    </row>
    <row r="318" spans="1:6" ht="15">
      <c r="A318" s="158" t="s">
        <v>82</v>
      </c>
      <c r="B318" s="15" t="s">
        <v>229</v>
      </c>
      <c r="C318" s="14" t="s">
        <v>34</v>
      </c>
      <c r="D318" s="15" t="s">
        <v>58</v>
      </c>
      <c r="E318" s="15" t="s">
        <v>84</v>
      </c>
      <c r="F318" s="16">
        <v>5000</v>
      </c>
    </row>
    <row r="319" spans="1:6" ht="24" customHeight="1">
      <c r="A319" s="158" t="s">
        <v>85</v>
      </c>
      <c r="B319" s="15" t="s">
        <v>229</v>
      </c>
      <c r="C319" s="14" t="s">
        <v>34</v>
      </c>
      <c r="D319" s="15" t="s">
        <v>58</v>
      </c>
      <c r="E319" s="15" t="s">
        <v>86</v>
      </c>
      <c r="F319" s="16">
        <v>5000</v>
      </c>
    </row>
    <row r="320" spans="1:6" ht="15">
      <c r="A320" s="158" t="s">
        <v>77</v>
      </c>
      <c r="B320" s="15" t="s">
        <v>229</v>
      </c>
      <c r="C320" s="14" t="s">
        <v>34</v>
      </c>
      <c r="D320" s="15" t="s">
        <v>58</v>
      </c>
      <c r="E320" s="15" t="s">
        <v>78</v>
      </c>
      <c r="F320" s="16">
        <v>75000</v>
      </c>
    </row>
    <row r="321" spans="1:6" ht="38.25">
      <c r="A321" s="202" t="s">
        <v>156</v>
      </c>
      <c r="B321" s="76" t="s">
        <v>230</v>
      </c>
      <c r="C321" s="57" t="s">
        <v>34</v>
      </c>
      <c r="D321" s="108" t="s">
        <v>58</v>
      </c>
      <c r="E321" s="109"/>
      <c r="F321" s="100">
        <f>F322</f>
        <v>0</v>
      </c>
    </row>
    <row r="322" spans="1:6" ht="27.75" customHeight="1">
      <c r="A322" s="158" t="s">
        <v>161</v>
      </c>
      <c r="B322" s="29" t="s">
        <v>230</v>
      </c>
      <c r="C322" s="58" t="s">
        <v>34</v>
      </c>
      <c r="D322" s="110" t="s">
        <v>58</v>
      </c>
      <c r="E322" s="105" t="s">
        <v>157</v>
      </c>
      <c r="F322" s="93"/>
    </row>
    <row r="323" spans="1:6" ht="38.25">
      <c r="A323" s="202" t="s">
        <v>160</v>
      </c>
      <c r="B323" s="76" t="s">
        <v>231</v>
      </c>
      <c r="C323" s="57" t="s">
        <v>34</v>
      </c>
      <c r="D323" s="108" t="s">
        <v>58</v>
      </c>
      <c r="E323" s="109"/>
      <c r="F323" s="100">
        <f>F324</f>
        <v>1373000</v>
      </c>
    </row>
    <row r="324" spans="1:6" ht="30" customHeight="1">
      <c r="A324" s="158" t="s">
        <v>161</v>
      </c>
      <c r="B324" s="29" t="s">
        <v>231</v>
      </c>
      <c r="C324" s="58" t="s">
        <v>34</v>
      </c>
      <c r="D324" s="110" t="s">
        <v>58</v>
      </c>
      <c r="E324" s="105" t="s">
        <v>157</v>
      </c>
      <c r="F324" s="93">
        <v>1373000</v>
      </c>
    </row>
    <row r="325" spans="1:6" ht="20.25" customHeight="1">
      <c r="A325" s="176" t="s">
        <v>232</v>
      </c>
      <c r="B325" s="66" t="s">
        <v>233</v>
      </c>
      <c r="C325" s="65"/>
      <c r="D325" s="66"/>
      <c r="E325" s="66"/>
      <c r="F325" s="88">
        <f>F326</f>
        <v>600000</v>
      </c>
    </row>
    <row r="326" spans="1:6" ht="26.25">
      <c r="A326" s="203" t="s">
        <v>234</v>
      </c>
      <c r="B326" s="60" t="s">
        <v>270</v>
      </c>
      <c r="C326" s="59" t="s">
        <v>59</v>
      </c>
      <c r="D326" s="60" t="s">
        <v>5</v>
      </c>
      <c r="E326" s="60"/>
      <c r="F326" s="81">
        <f>F327</f>
        <v>600000</v>
      </c>
    </row>
    <row r="327" spans="1:6" ht="25.5">
      <c r="A327" s="158" t="s">
        <v>269</v>
      </c>
      <c r="B327" s="15" t="s">
        <v>270</v>
      </c>
      <c r="C327" s="14" t="s">
        <v>59</v>
      </c>
      <c r="D327" s="15" t="s">
        <v>5</v>
      </c>
      <c r="E327" s="15" t="s">
        <v>268</v>
      </c>
      <c r="F327" s="95">
        <v>600000</v>
      </c>
    </row>
    <row r="328" spans="1:6" ht="31.5">
      <c r="A328" s="178" t="s">
        <v>56</v>
      </c>
      <c r="B328" s="8" t="s">
        <v>57</v>
      </c>
      <c r="C328" s="8"/>
      <c r="D328" s="8"/>
      <c r="E328" s="8"/>
      <c r="F328" s="79">
        <f>F329</f>
        <v>53000</v>
      </c>
    </row>
    <row r="329" spans="1:6" ht="26.25">
      <c r="A329" s="199" t="s">
        <v>275</v>
      </c>
      <c r="B329" s="70" t="s">
        <v>60</v>
      </c>
      <c r="C329" s="69" t="s">
        <v>58</v>
      </c>
      <c r="D329" s="70" t="s">
        <v>59</v>
      </c>
      <c r="E329" s="70"/>
      <c r="F329" s="92">
        <f>F330</f>
        <v>53000</v>
      </c>
    </row>
    <row r="330" spans="1:6" ht="25.5">
      <c r="A330" s="198" t="s">
        <v>119</v>
      </c>
      <c r="B330" s="15" t="s">
        <v>60</v>
      </c>
      <c r="C330" s="31" t="s">
        <v>58</v>
      </c>
      <c r="D330" s="15" t="s">
        <v>59</v>
      </c>
      <c r="E330" s="15" t="s">
        <v>78</v>
      </c>
      <c r="F330" s="82">
        <v>53000</v>
      </c>
    </row>
    <row r="331" spans="1:6" ht="15.75">
      <c r="A331" s="178" t="s">
        <v>54</v>
      </c>
      <c r="B331" s="8" t="s">
        <v>228</v>
      </c>
      <c r="C331" s="8"/>
      <c r="D331" s="8"/>
      <c r="E331" s="8"/>
      <c r="F331" s="79">
        <f>F332</f>
        <v>600000</v>
      </c>
    </row>
    <row r="332" spans="1:6" ht="15">
      <c r="A332" s="162" t="s">
        <v>276</v>
      </c>
      <c r="B332" s="70" t="s">
        <v>237</v>
      </c>
      <c r="C332" s="78" t="s">
        <v>34</v>
      </c>
      <c r="D332" s="70" t="s">
        <v>35</v>
      </c>
      <c r="E332" s="70"/>
      <c r="F332" s="92">
        <f>F333</f>
        <v>600000</v>
      </c>
    </row>
    <row r="333" spans="1:6" ht="25.5">
      <c r="A333" s="163" t="s">
        <v>87</v>
      </c>
      <c r="B333" s="15" t="s">
        <v>237</v>
      </c>
      <c r="C333" s="14" t="s">
        <v>34</v>
      </c>
      <c r="D333" s="15" t="s">
        <v>35</v>
      </c>
      <c r="E333" s="15" t="s">
        <v>127</v>
      </c>
      <c r="F333" s="95">
        <v>600000</v>
      </c>
    </row>
    <row r="334" spans="1:6" ht="31.5">
      <c r="A334" s="178" t="s">
        <v>260</v>
      </c>
      <c r="B334" s="8" t="s">
        <v>261</v>
      </c>
      <c r="C334" s="8"/>
      <c r="D334" s="8"/>
      <c r="E334" s="8"/>
      <c r="F334" s="79">
        <f>F335</f>
        <v>90000</v>
      </c>
    </row>
    <row r="335" spans="1:6" ht="25.5">
      <c r="A335" s="162" t="s">
        <v>262</v>
      </c>
      <c r="B335" s="70" t="s">
        <v>263</v>
      </c>
      <c r="C335" s="78" t="s">
        <v>4</v>
      </c>
      <c r="D335" s="70" t="s">
        <v>104</v>
      </c>
      <c r="E335" s="70"/>
      <c r="F335" s="92">
        <f>F336</f>
        <v>90000</v>
      </c>
    </row>
    <row r="336" spans="1:6" ht="38.25">
      <c r="A336" s="158" t="s">
        <v>267</v>
      </c>
      <c r="B336" s="15" t="s">
        <v>263</v>
      </c>
      <c r="C336" s="14" t="s">
        <v>4</v>
      </c>
      <c r="D336" s="15" t="s">
        <v>104</v>
      </c>
      <c r="E336" s="15" t="s">
        <v>266</v>
      </c>
      <c r="F336" s="95">
        <v>90000</v>
      </c>
    </row>
    <row r="337" spans="1:6" ht="15.75">
      <c r="A337" s="178" t="s">
        <v>235</v>
      </c>
      <c r="B337" s="8" t="s">
        <v>236</v>
      </c>
      <c r="C337" s="8"/>
      <c r="D337" s="8"/>
      <c r="E337" s="8"/>
      <c r="F337" s="79">
        <f>F13+F151+F158+F190+F193+F198+F232+F235+F328+F331+F334</f>
        <v>415692500</v>
      </c>
    </row>
    <row r="338" ht="15">
      <c r="A338" s="204"/>
    </row>
    <row r="339" spans="1:6" ht="15">
      <c r="A339" s="204"/>
      <c r="E339" s="135" t="s">
        <v>324</v>
      </c>
      <c r="F339" s="77">
        <f>F239+F245+F247+F251+F254+F257+F261+F264+F266+F268+F270+F273</f>
        <v>19810600</v>
      </c>
    </row>
    <row r="340" spans="1:6" ht="15">
      <c r="A340" s="204"/>
      <c r="E340" s="135" t="s">
        <v>325</v>
      </c>
      <c r="F340" s="77">
        <f>F200</f>
        <v>500000</v>
      </c>
    </row>
    <row r="341" spans="1:6" ht="15">
      <c r="A341" s="204"/>
      <c r="E341" s="135" t="s">
        <v>326</v>
      </c>
      <c r="F341" s="77">
        <f>F335+F282+F275+F207</f>
        <v>10441815.48</v>
      </c>
    </row>
    <row r="342" spans="1:6" ht="15">
      <c r="A342" s="204"/>
      <c r="E342" s="135" t="s">
        <v>327</v>
      </c>
      <c r="F342" s="77">
        <f>F210</f>
        <v>619000</v>
      </c>
    </row>
    <row r="343" spans="1:5" ht="15">
      <c r="A343" s="204"/>
      <c r="E343" s="135" t="s">
        <v>328</v>
      </c>
    </row>
    <row r="344" spans="1:6" ht="15">
      <c r="A344" s="204"/>
      <c r="E344" s="135" t="s">
        <v>329</v>
      </c>
      <c r="F344" s="77">
        <f>F290</f>
        <v>180000</v>
      </c>
    </row>
    <row r="345" spans="1:6" ht="15">
      <c r="A345" s="204"/>
      <c r="E345" s="135" t="s">
        <v>330</v>
      </c>
      <c r="F345" s="77">
        <f>F212+F329</f>
        <v>113000</v>
      </c>
    </row>
    <row r="346" spans="1:6" ht="15">
      <c r="A346" s="204"/>
      <c r="E346" s="135" t="s">
        <v>331</v>
      </c>
      <c r="F346" s="77">
        <f>F214+F216</f>
        <v>1392535.5</v>
      </c>
    </row>
    <row r="347" spans="1:6" ht="15">
      <c r="A347" s="204"/>
      <c r="E347" s="135" t="s">
        <v>332</v>
      </c>
      <c r="F347" s="77">
        <f>F218+F220+F233+F236+F293</f>
        <v>15734722.16</v>
      </c>
    </row>
    <row r="348" spans="1:6" ht="15">
      <c r="A348" s="204"/>
      <c r="E348" s="135" t="s">
        <v>333</v>
      </c>
      <c r="F348" s="77">
        <f>F222+F224+F296</f>
        <v>86179.5</v>
      </c>
    </row>
    <row r="349" spans="1:6" ht="15">
      <c r="A349" s="204"/>
      <c r="E349" s="135" t="s">
        <v>334</v>
      </c>
      <c r="F349" s="77">
        <f>F301</f>
        <v>39000</v>
      </c>
    </row>
    <row r="350" spans="1:6" ht="15">
      <c r="A350" s="204"/>
      <c r="E350" s="135" t="s">
        <v>335</v>
      </c>
      <c r="F350" s="77">
        <f>F15</f>
        <v>70190312</v>
      </c>
    </row>
    <row r="351" spans="1:6" ht="15">
      <c r="A351" s="204"/>
      <c r="E351" s="135" t="s">
        <v>336</v>
      </c>
      <c r="F351" s="77">
        <f>F48</f>
        <v>194677371</v>
      </c>
    </row>
    <row r="352" spans="1:6" ht="15">
      <c r="A352" s="204"/>
      <c r="E352" s="135" t="s">
        <v>337</v>
      </c>
      <c r="F352" s="77">
        <f>F152+F112</f>
        <v>1597523</v>
      </c>
    </row>
    <row r="353" spans="1:6" ht="15">
      <c r="A353" s="204"/>
      <c r="E353" s="135" t="s">
        <v>338</v>
      </c>
      <c r="F353" s="77">
        <f>F128+F120+F97</f>
        <v>14628644</v>
      </c>
    </row>
    <row r="354" spans="1:6" ht="15">
      <c r="A354" s="204"/>
      <c r="E354" s="135" t="s">
        <v>339</v>
      </c>
      <c r="F354" s="77">
        <f>F158+F226</f>
        <v>13571200</v>
      </c>
    </row>
    <row r="355" spans="1:6" ht="15">
      <c r="A355" s="204"/>
      <c r="E355" s="135" t="s">
        <v>340</v>
      </c>
      <c r="F355" s="77">
        <f>F201</f>
        <v>802200</v>
      </c>
    </row>
    <row r="356" spans="1:6" ht="15">
      <c r="A356" s="204"/>
      <c r="E356" s="135" t="s">
        <v>341</v>
      </c>
      <c r="F356" s="77">
        <f>F304</f>
        <v>4000000</v>
      </c>
    </row>
    <row r="357" spans="1:6" ht="15">
      <c r="A357" s="204"/>
      <c r="E357">
        <v>1002</v>
      </c>
      <c r="F357" s="77">
        <f>F306+F308</f>
        <v>24224000</v>
      </c>
    </row>
    <row r="358" spans="1:6" ht="15">
      <c r="A358" s="204"/>
      <c r="E358">
        <v>1003</v>
      </c>
      <c r="F358" s="77">
        <f>F133+F332</f>
        <v>6400397.359999999</v>
      </c>
    </row>
    <row r="359" spans="1:6" ht="15">
      <c r="A359" s="204"/>
      <c r="E359">
        <v>1004</v>
      </c>
      <c r="F359" s="77">
        <f>F323+F315+F139</f>
        <v>25367000</v>
      </c>
    </row>
    <row r="360" spans="1:6" ht="15">
      <c r="A360" s="204"/>
      <c r="E360">
        <v>1006</v>
      </c>
      <c r="F360" s="77">
        <f>F191</f>
        <v>200000</v>
      </c>
    </row>
    <row r="361" spans="1:6" ht="15">
      <c r="A361" s="204"/>
      <c r="E361">
        <v>1105</v>
      </c>
      <c r="F361" s="77">
        <f>F194</f>
        <v>350000</v>
      </c>
    </row>
    <row r="362" spans="1:6" ht="15">
      <c r="A362" s="204"/>
      <c r="E362">
        <v>1202</v>
      </c>
      <c r="F362" s="77">
        <f>F326</f>
        <v>600000</v>
      </c>
    </row>
    <row r="363" spans="1:6" ht="15">
      <c r="A363" s="204"/>
      <c r="E363">
        <v>1301</v>
      </c>
      <c r="F363" s="77">
        <f>F204</f>
        <v>2000000</v>
      </c>
    </row>
    <row r="364" spans="1:6" ht="15">
      <c r="A364" s="204"/>
      <c r="E364">
        <v>1401</v>
      </c>
      <c r="F364" s="77">
        <f>F228+F230</f>
        <v>8167000</v>
      </c>
    </row>
    <row r="365" spans="1:6" ht="15">
      <c r="A365" s="204"/>
      <c r="F365" s="77">
        <f>SUM(F339:F364)</f>
        <v>415692500</v>
      </c>
    </row>
    <row r="366" ht="15">
      <c r="A366" s="204"/>
    </row>
    <row r="367" ht="15">
      <c r="A367" s="204"/>
    </row>
    <row r="368" ht="15">
      <c r="A368" s="204"/>
    </row>
    <row r="369" ht="15">
      <c r="A369" s="204"/>
    </row>
    <row r="370" ht="15">
      <c r="A370" s="204"/>
    </row>
    <row r="371" ht="15">
      <c r="A371" s="204"/>
    </row>
    <row r="372" ht="15">
      <c r="A372" s="204"/>
    </row>
    <row r="373" ht="15">
      <c r="A373" s="204"/>
    </row>
    <row r="374" ht="15">
      <c r="A374" s="204"/>
    </row>
    <row r="375" ht="15">
      <c r="A375" s="204"/>
    </row>
    <row r="376" ht="15">
      <c r="A376" s="204"/>
    </row>
  </sheetData>
  <sheetProtection/>
  <mergeCells count="7">
    <mergeCell ref="F7:F12"/>
    <mergeCell ref="A5:E5"/>
    <mergeCell ref="A7:A12"/>
    <mergeCell ref="C7:C12"/>
    <mergeCell ref="D7:D12"/>
    <mergeCell ref="B7:B12"/>
    <mergeCell ref="E7:E12"/>
  </mergeCells>
  <printOptions/>
  <pageMargins left="0.7" right="0.17" top="0.17" bottom="0.17" header="0.17" footer="0.17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аап</dc:creator>
  <cp:keywords/>
  <dc:description/>
  <cp:lastModifiedBy>Надежда</cp:lastModifiedBy>
  <cp:lastPrinted>2015-05-26T10:03:28Z</cp:lastPrinted>
  <dcterms:created xsi:type="dcterms:W3CDTF">2014-10-02T10:40:43Z</dcterms:created>
  <dcterms:modified xsi:type="dcterms:W3CDTF">2015-05-26T10:03:30Z</dcterms:modified>
  <cp:category/>
  <cp:version/>
  <cp:contentType/>
  <cp:contentStatus/>
</cp:coreProperties>
</file>