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195" windowHeight="7155" activeTab="0"/>
  </bookViews>
  <sheets>
    <sheet name="прил 7 ведомст" sheetId="1" r:id="rId1"/>
    <sheet name="прил 6 функц" sheetId="2" r:id="rId2"/>
    <sheet name="пояс" sheetId="3" r:id="rId3"/>
  </sheets>
  <definedNames>
    <definedName name="_xlnm.Print_Area" localSheetId="1">'прил 6 функц'!$A$1:$F$362</definedName>
    <definedName name="_xlnm.Print_Area" localSheetId="0">'прил 7 ведомст'!$A$1:$G$357</definedName>
  </definedNames>
  <calcPr fullCalcOnLoad="1"/>
</workbook>
</file>

<file path=xl/sharedStrings.xml><?xml version="1.0" encoding="utf-8"?>
<sst xmlns="http://schemas.openxmlformats.org/spreadsheetml/2006/main" count="4933" uniqueCount="345">
  <si>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</si>
  <si>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</si>
  <si>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</si>
  <si>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</si>
  <si>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</si>
  <si>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</si>
  <si>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</si>
  <si>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</si>
  <si>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</si>
  <si>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</si>
  <si>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</si>
  <si>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</si>
  <si>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</si>
  <si>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</si>
  <si>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</si>
  <si>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</si>
  <si>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</si>
  <si>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</si>
  <si>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</si>
  <si>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</si>
  <si>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</si>
  <si>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</si>
  <si>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</si>
  <si>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</si>
  <si>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</si>
  <si>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</si>
  <si>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</si>
  <si>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</si>
  <si>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</si>
  <si>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</si>
  <si>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</si>
  <si>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</si>
  <si>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</si>
  <si>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</si>
  <si>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</si>
  <si>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</si>
  <si>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</si>
  <si>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</si>
  <si>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</si>
  <si>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</si>
  <si>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</si>
  <si>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</si>
  <si>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</si>
  <si>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</si>
  <si>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</si>
  <si>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</si>
  <si>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</si>
  <si>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</si>
  <si>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</si>
  <si>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</si>
  <si>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</si>
  <si>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</si>
  <si>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</si>
  <si>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</si>
  <si>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</si>
  <si>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</si>
  <si>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</si>
  <si>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</si>
  <si>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</si>
  <si>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</si>
  <si>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</si>
  <si>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</si>
  <si>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</si>
  <si>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</si>
  <si>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</si>
  <si>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</si>
  <si>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</si>
  <si>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</si>
  <si>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</si>
  <si>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</si>
  <si>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</si>
  <si>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</si>
  <si>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</si>
  <si>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</si>
  <si>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</si>
  <si>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</si>
  <si>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</si>
  <si>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</si>
  <si>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</si>
  <si>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</si>
  <si>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</si>
  <si>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</si>
  <si>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</si>
  <si>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</si>
  <si>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</si>
  <si>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</si>
  <si>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</si>
  <si>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</si>
  <si>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</si>
  <si>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</si>
  <si>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</si>
  <si>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</si>
  <si>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</si>
  <si>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</si>
  <si>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</si>
  <si>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</si>
  <si>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</si>
  <si>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</si>
  <si>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</si>
  <si>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</si>
  <si>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</si>
  <si>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</si>
  <si>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</si>
  <si>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</si>
  <si>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</si>
  <si>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</si>
  <si>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</si>
  <si>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</si>
  <si>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</si>
  <si>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</si>
  <si>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</si>
  <si>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</si>
  <si>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</si>
  <si>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</si>
  <si>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</si>
  <si>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</si>
  <si>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</si>
  <si>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</si>
  <si>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</si>
  <si>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</si>
  <si>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</si>
  <si>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</si>
  <si>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</si>
  <si>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</si>
  <si>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</si>
  <si>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</si>
  <si>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</si>
  <si>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</si>
  <si>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</si>
  <si>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</si>
  <si>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</si>
  <si>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</si>
  <si>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</si>
  <si>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</si>
  <si>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</si>
  <si>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</si>
  <si>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</si>
  <si>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</si>
  <si>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</si>
  <si>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</si>
  <si>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</si>
  <si>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</si>
  <si>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</si>
  <si>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</si>
  <si>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</si>
  <si>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</si>
  <si>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</si>
  <si>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</si>
  <si>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</si>
  <si>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</si>
  <si>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</si>
  <si>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</si>
  <si>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</si>
  <si>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</si>
  <si>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</si>
  <si>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</si>
  <si>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</si>
  <si>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</si>
  <si>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</si>
  <si>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</si>
  <si>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</si>
  <si>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</si>
  <si>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</si>
  <si>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</si>
  <si>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</si>
  <si>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</si>
  <si>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</si>
  <si>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</si>
  <si>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</si>
  <si>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</si>
  <si>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</si>
  <si>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</si>
  <si>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</si>
  <si>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</si>
  <si>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</si>
  <si>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</si>
  <si>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</si>
  <si>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</si>
  <si>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</si>
  <si>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</si>
  <si>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</si>
  <si>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</si>
  <si>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</si>
  <si>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</si>
  <si>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</si>
  <si>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</si>
  <si>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</si>
  <si>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</si>
  <si>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</si>
  <si>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</si>
  <si>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</si>
  <si>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</si>
  <si>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</si>
  <si>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</si>
  <si>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</si>
  <si>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</si>
  <si>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</si>
  <si>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</si>
  <si>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</si>
  <si>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</si>
  <si>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</si>
  <si>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</si>
  <si>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</si>
  <si>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Иные выплаты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</si>
  <si>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</si>
  <si>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</si>
  <si>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</si>
  <si>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</si>
  <si>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</si>
  <si>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</si>
  <si>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</si>
  <si>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</si>
  <si>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</si>
  <si>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</si>
  <si>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</si>
  <si>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</si>
  <si>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</si>
  <si>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</si>
  <si>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</si>
  <si>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Приложение № 7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</si>
  <si>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</si>
  <si>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</si>
  <si>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</si>
  <si>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</si>
  <si>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</si>
  <si>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08 1 1202</t>
  </si>
  <si>
    <t>08 1 1208</t>
  </si>
  <si>
    <t>08 1 4202</t>
  </si>
  <si>
    <t>08 1 4212</t>
  </si>
  <si>
    <t>08 1 4213</t>
  </si>
  <si>
    <t>08 1 4214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</si>
  <si>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</si>
  <si>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</si>
  <si>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</si>
  <si>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</si>
  <si>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</si>
  <si>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</si>
  <si>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</si>
  <si>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</si>
  <si>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</si>
  <si>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</si>
  <si>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</si>
  <si>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</si>
  <si>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08 4 0120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</si>
  <si>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</si>
  <si>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</si>
  <si>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</si>
  <si>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</si>
  <si>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</si>
  <si>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</si>
  <si>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</si>
  <si>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</si>
  <si>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</si>
  <si>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</si>
  <si>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</si>
  <si>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</si>
  <si>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</si>
  <si>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</si>
  <si>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</si>
  <si>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</si>
  <si>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</si>
  <si>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</si>
  <si>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</si>
  <si>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</si>
  <si>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</si>
  <si>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</si>
  <si>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</si>
  <si>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</si>
  <si>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</si>
  <si>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</si>
  <si>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</si>
  <si>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</si>
  <si>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</si>
  <si>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</si>
  <si>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</si>
  <si>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Приложение № 6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</si>
  <si>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</si>
  <si>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</si>
  <si>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</si>
  <si>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2015 год </t>
  </si>
  <si>
    <t>Ведомственная структура расходов бюджета муниципального образования "Суоярвский район" на 2015 год по разделам и подразделам, целевым статьям и видам расходов классификации расходов бюджетов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</si>
  <si>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</si>
  <si>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</si>
  <si>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</si>
  <si>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</si>
  <si>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</si>
  <si>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</si>
  <si>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</si>
  <si>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</si>
  <si>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</si>
  <si>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</si>
  <si>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</si>
  <si>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пояснительная записка</t>
  </si>
  <si>
    <t>отклонение</t>
  </si>
  <si>
    <t>расходы по основной деятельности уточненные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</si>
  <si>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</si>
  <si>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</si>
  <si>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08  2 4305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</si>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</sst>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i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49" fontId="11" fillId="22" borderId="14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6" xfId="0" applyNumberFormat="1" applyFont="1" applyBorder="1" applyAlignment="1">
      <alignment vertical="top"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12" fillId="0" borderId="15" xfId="0" applyNumberFormat="1" applyFont="1" applyBorder="1" applyAlignment="1" applyProtection="1">
      <alignment horizontal="center" vertical="top"/>
      <protection locked="0"/>
    </xf>
    <xf numFmtId="49" fontId="3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2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 applyProtection="1">
      <alignment horizontal="center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3" fillId="24" borderId="15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" fontId="11" fillId="24" borderId="16" xfId="0" applyNumberFormat="1" applyFont="1" applyFill="1" applyBorder="1" applyAlignment="1">
      <alignment vertical="top"/>
    </xf>
    <xf numFmtId="4" fontId="6" fillId="0" borderId="16" xfId="0" applyNumberFormat="1" applyFont="1" applyFill="1" applyBorder="1" applyAlignment="1">
      <alignment vertical="top"/>
    </xf>
    <xf numFmtId="4" fontId="16" fillId="0" borderId="16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6" fillId="0" borderId="19" xfId="0" applyNumberFormat="1" applyFont="1" applyBorder="1" applyAlignment="1" applyProtection="1">
      <alignment horizontal="center" vertical="top"/>
      <protection locked="0"/>
    </xf>
    <xf numFmtId="4" fontId="16" fillId="0" borderId="21" xfId="0" applyNumberFormat="1" applyFont="1" applyBorder="1" applyAlignment="1">
      <alignment vertical="top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" fontId="20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49" fontId="11" fillId="22" borderId="15" xfId="0" applyNumberFormat="1" applyFont="1" applyFill="1" applyBorder="1" applyAlignment="1">
      <alignment horizontal="center" vertical="top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3" fillId="24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11" fillId="22" borderId="14" xfId="0" applyNumberFormat="1" applyFont="1" applyFill="1" applyBorder="1" applyAlignment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top"/>
      <protection locked="0"/>
    </xf>
    <xf numFmtId="49" fontId="6" fillId="0" borderId="25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11" fillId="22" borderId="22" xfId="0" applyNumberFormat="1" applyFont="1" applyFill="1" applyBorder="1" applyAlignment="1" applyProtection="1">
      <alignment horizontal="center" vertical="top"/>
      <protection locked="0"/>
    </xf>
    <xf numFmtId="49" fontId="3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2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2" xfId="0" applyNumberFormat="1" applyFont="1" applyFill="1" applyBorder="1" applyAlignment="1" applyProtection="1">
      <alignment horizontal="center" vertical="top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2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26" xfId="0" applyNumberFormat="1" applyFont="1" applyFill="1" applyBorder="1" applyAlignment="1">
      <alignment horizontal="center" vertical="top"/>
    </xf>
    <xf numFmtId="4" fontId="11" fillId="24" borderId="10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 applyProtection="1">
      <alignment horizontal="center" vertical="top"/>
      <protection locked="0"/>
    </xf>
    <xf numFmtId="49" fontId="11" fillId="24" borderId="15" xfId="0" applyNumberFormat="1" applyFont="1" applyFill="1" applyBorder="1" applyAlignment="1" applyProtection="1">
      <alignment horizontal="center" vertical="top"/>
      <protection locked="0"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22" xfId="0" applyNumberFormat="1" applyFont="1" applyFill="1" applyBorder="1" applyAlignment="1" applyProtection="1">
      <alignment horizontal="center" vertical="top"/>
      <protection locked="0"/>
    </xf>
    <xf numFmtId="49" fontId="11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0" xfId="0" applyNumberFormat="1" applyFont="1" applyFill="1" applyBorder="1" applyAlignment="1">
      <alignment vertical="top"/>
    </xf>
    <xf numFmtId="49" fontId="3" fillId="24" borderId="27" xfId="0" applyNumberFormat="1" applyFont="1" applyFill="1" applyBorder="1" applyAlignment="1">
      <alignment horizontal="left" vertical="top"/>
    </xf>
    <xf numFmtId="49" fontId="3" fillId="24" borderId="28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29" xfId="0" applyNumberFormat="1" applyFont="1" applyFill="1" applyBorder="1" applyAlignment="1">
      <alignment horizontal="center" vertical="top"/>
    </xf>
    <xf numFmtId="4" fontId="11" fillId="24" borderId="30" xfId="0" applyNumberFormat="1" applyFont="1" applyFill="1" applyBorder="1" applyAlignment="1">
      <alignment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14" xfId="0" applyNumberFormat="1" applyFont="1" applyFill="1" applyBorder="1" applyAlignment="1" applyProtection="1">
      <alignment horizontal="center" vertical="top"/>
      <protection locked="0"/>
    </xf>
    <xf numFmtId="49" fontId="40" fillId="0" borderId="10" xfId="0" applyNumberFormat="1" applyFont="1" applyBorder="1" applyAlignment="1" applyProtection="1">
      <alignment horizontal="center" vertical="top"/>
      <protection locked="0"/>
    </xf>
    <xf numFmtId="49" fontId="40" fillId="0" borderId="22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9" fontId="10" fillId="0" borderId="2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8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2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2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textRotation="90" wrapText="1"/>
      <protection/>
    </xf>
    <xf numFmtId="0" fontId="0" fillId="0" borderId="35" xfId="0" applyBorder="1" applyAlignment="1">
      <alignment horizontal="center" vertical="center" textRotation="90" wrapText="1"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2" fontId="11" fillId="22" borderId="10" xfId="0" applyNumberFormat="1" applyFont="1" applyFill="1" applyBorder="1" applyAlignment="1">
      <alignment horizontal="left" vertical="top" wrapText="1"/>
    </xf>
    <xf numFmtId="2" fontId="6" fillId="0" borderId="35" xfId="0" applyNumberFormat="1" applyFont="1" applyFill="1" applyBorder="1" applyAlignment="1">
      <alignment horizontal="left" vertical="center" wrapText="1"/>
    </xf>
    <xf numFmtId="2" fontId="16" fillId="0" borderId="45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45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45" xfId="0" applyNumberFormat="1" applyFont="1" applyBorder="1" applyAlignment="1">
      <alignment horizontal="left" vertical="top" wrapText="1"/>
    </xf>
    <xf numFmtId="2" fontId="16" fillId="0" borderId="45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wrapText="1"/>
    </xf>
    <xf numFmtId="2" fontId="16" fillId="0" borderId="35" xfId="0" applyNumberFormat="1" applyFont="1" applyFill="1" applyBorder="1" applyAlignment="1">
      <alignment horizontal="left" vertical="center" wrapText="1"/>
    </xf>
    <xf numFmtId="2" fontId="16" fillId="0" borderId="35" xfId="0" applyNumberFormat="1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wrapText="1"/>
    </xf>
    <xf numFmtId="2" fontId="16" fillId="0" borderId="0" xfId="0" applyNumberFormat="1" applyFont="1" applyAlignment="1">
      <alignment wrapText="1"/>
    </xf>
    <xf numFmtId="2" fontId="6" fillId="0" borderId="45" xfId="0" applyNumberFormat="1" applyFont="1" applyBorder="1" applyAlignment="1">
      <alignment/>
    </xf>
    <xf numFmtId="2" fontId="16" fillId="0" borderId="45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2" fontId="16" fillId="0" borderId="22" xfId="0" applyNumberFormat="1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center" wrapText="1"/>
    </xf>
    <xf numFmtId="2" fontId="16" fillId="0" borderId="45" xfId="0" applyNumberFormat="1" applyFont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left" vertical="center" wrapText="1"/>
    </xf>
    <xf numFmtId="2" fontId="6" fillId="0" borderId="46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Border="1" applyAlignment="1">
      <alignment wrapText="1"/>
    </xf>
    <xf numFmtId="2" fontId="16" fillId="0" borderId="35" xfId="0" applyNumberFormat="1" applyFont="1" applyBorder="1" applyAlignment="1">
      <alignment wrapText="1"/>
    </xf>
    <xf numFmtId="2" fontId="11" fillId="24" borderId="45" xfId="0" applyNumberFormat="1" applyFont="1" applyFill="1" applyBorder="1" applyAlignment="1">
      <alignment horizontal="left" vertical="top" wrapText="1"/>
    </xf>
    <xf numFmtId="2" fontId="6" fillId="0" borderId="45" xfId="0" applyNumberFormat="1" applyFont="1" applyFill="1" applyBorder="1" applyAlignment="1">
      <alignment horizontal="left" vertical="top" wrapText="1"/>
    </xf>
    <xf numFmtId="2" fontId="9" fillId="0" borderId="45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top" wrapText="1"/>
    </xf>
    <xf numFmtId="2" fontId="9" fillId="0" borderId="45" xfId="0" applyNumberFormat="1" applyFont="1" applyBorder="1" applyAlignment="1">
      <alignment horizontal="left" vertical="top" wrapText="1"/>
    </xf>
    <xf numFmtId="2" fontId="21" fillId="0" borderId="45" xfId="0" applyNumberFormat="1" applyFont="1" applyBorder="1" applyAlignment="1">
      <alignment horizontal="left" vertical="top" wrapText="1"/>
    </xf>
    <xf numFmtId="2" fontId="10" fillId="0" borderId="45" xfId="0" applyNumberFormat="1" applyFont="1" applyBorder="1" applyAlignment="1">
      <alignment horizontal="left" vertical="top" wrapText="1"/>
    </xf>
    <xf numFmtId="2" fontId="10" fillId="0" borderId="45" xfId="0" applyNumberFormat="1" applyFont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46" xfId="0" applyNumberFormat="1" applyFont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Border="1" applyAlignment="1">
      <alignment wrapText="1"/>
    </xf>
    <xf numFmtId="2" fontId="16" fillId="0" borderId="46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left" vertical="top" wrapText="1"/>
    </xf>
    <xf numFmtId="2" fontId="11" fillId="22" borderId="45" xfId="0" applyNumberFormat="1" applyFont="1" applyFill="1" applyBorder="1" applyAlignment="1">
      <alignment horizontal="left" vertical="top" wrapText="1"/>
    </xf>
    <xf numFmtId="2" fontId="10" fillId="0" borderId="45" xfId="0" applyNumberFormat="1" applyFont="1" applyBorder="1" applyAlignment="1">
      <alignment horizontal="left" vertical="top" wrapText="1"/>
    </xf>
    <xf numFmtId="2" fontId="16" fillId="0" borderId="22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 wrapText="1"/>
    </xf>
    <xf numFmtId="2" fontId="10" fillId="0" borderId="22" xfId="0" applyNumberFormat="1" applyFont="1" applyFill="1" applyBorder="1" applyAlignment="1">
      <alignment horizontal="left" vertical="center" wrapText="1"/>
    </xf>
    <xf numFmtId="2" fontId="3" fillId="24" borderId="45" xfId="0" applyNumberFormat="1" applyFont="1" applyFill="1" applyBorder="1" applyAlignment="1">
      <alignment horizontal="left" vertical="center" wrapText="1"/>
    </xf>
    <xf numFmtId="2" fontId="6" fillId="0" borderId="45" xfId="0" applyNumberFormat="1" applyFont="1" applyFill="1" applyBorder="1" applyAlignment="1">
      <alignment horizontal="left" vertical="center" wrapText="1"/>
    </xf>
    <xf numFmtId="2" fontId="16" fillId="0" borderId="45" xfId="0" applyNumberFormat="1" applyFont="1" applyBorder="1" applyAlignment="1">
      <alignment horizontal="left" vertical="center" wrapText="1"/>
    </xf>
    <xf numFmtId="2" fontId="2" fillId="0" borderId="45" xfId="0" applyNumberFormat="1" applyFont="1" applyBorder="1" applyAlignment="1">
      <alignment horizontal="left" vertical="center" wrapText="1"/>
    </xf>
    <xf numFmtId="2" fontId="39" fillId="0" borderId="10" xfId="53" applyNumberFormat="1" applyFont="1" applyFill="1" applyBorder="1" applyAlignment="1" applyProtection="1">
      <alignment horizontal="left" vertical="top" wrapText="1"/>
      <protection hidden="1"/>
    </xf>
    <xf numFmtId="2" fontId="16" fillId="0" borderId="45" xfId="0" applyNumberFormat="1" applyFont="1" applyBorder="1" applyAlignment="1">
      <alignment horizontal="left" vertical="top" wrapText="1"/>
    </xf>
    <xf numFmtId="2" fontId="3" fillId="24" borderId="22" xfId="0" applyNumberFormat="1" applyFont="1" applyFill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2" fontId="3" fillId="24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Border="1" applyAlignment="1">
      <alignment wrapText="1"/>
    </xf>
    <xf numFmtId="2" fontId="11" fillId="24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16" fillId="0" borderId="46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16" fillId="0" borderId="47" xfId="0" applyNumberFormat="1" applyFont="1" applyFill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top" wrapText="1"/>
    </xf>
    <xf numFmtId="2" fontId="3" fillId="24" borderId="48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PageLayoutView="0" workbookViewId="0" topLeftCell="A130">
      <selection activeCell="M10" sqref="M10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</cols>
  <sheetData>
    <row r="1" ht="12.75">
      <c r="E1" s="5" t="s">
        <v>219</v>
      </c>
    </row>
    <row r="2" ht="12.75">
      <c r="E2" s="5" t="s">
        <v>55</v>
      </c>
    </row>
    <row r="3" ht="12.75">
      <c r="E3" s="5" t="s">
        <v>54</v>
      </c>
    </row>
    <row r="4" ht="12.75">
      <c r="G4" s="5"/>
    </row>
    <row r="5" spans="1:7" ht="27.75" customHeight="1">
      <c r="A5" s="224" t="s">
        <v>280</v>
      </c>
      <c r="B5" s="224"/>
      <c r="C5" s="224"/>
      <c r="D5" s="224"/>
      <c r="E5" s="224"/>
      <c r="F5" s="224"/>
      <c r="G5" s="224"/>
    </row>
    <row r="6" spans="1:7" ht="13.5" thickBot="1">
      <c r="A6" s="1"/>
      <c r="B6" s="1"/>
      <c r="C6" s="2"/>
      <c r="D6" s="2"/>
      <c r="E6" s="4"/>
      <c r="F6" s="4"/>
      <c r="G6" s="3" t="s">
        <v>56</v>
      </c>
    </row>
    <row r="7" spans="1:7" ht="12.75" customHeight="1">
      <c r="A7" s="225" t="s">
        <v>0</v>
      </c>
      <c r="B7" s="227" t="s">
        <v>36</v>
      </c>
      <c r="C7" s="229" t="s">
        <v>1</v>
      </c>
      <c r="D7" s="231" t="s">
        <v>10</v>
      </c>
      <c r="E7" s="233" t="s">
        <v>20</v>
      </c>
      <c r="F7" s="236" t="s">
        <v>21</v>
      </c>
      <c r="G7" s="238" t="s">
        <v>22</v>
      </c>
    </row>
    <row r="8" spans="1:7" ht="12.75">
      <c r="A8" s="226"/>
      <c r="B8" s="228"/>
      <c r="C8" s="230"/>
      <c r="D8" s="232"/>
      <c r="E8" s="234"/>
      <c r="F8" s="237"/>
      <c r="G8" s="239"/>
    </row>
    <row r="9" spans="1:7" ht="12.75">
      <c r="A9" s="226"/>
      <c r="B9" s="228"/>
      <c r="C9" s="230"/>
      <c r="D9" s="232"/>
      <c r="E9" s="234"/>
      <c r="F9" s="237"/>
      <c r="G9" s="239"/>
    </row>
    <row r="10" spans="1:7" ht="12.75">
      <c r="A10" s="226"/>
      <c r="B10" s="228"/>
      <c r="C10" s="230"/>
      <c r="D10" s="232"/>
      <c r="E10" s="234"/>
      <c r="F10" s="237"/>
      <c r="G10" s="239"/>
    </row>
    <row r="11" spans="1:7" ht="12.75">
      <c r="A11" s="226"/>
      <c r="B11" s="228"/>
      <c r="C11" s="230"/>
      <c r="D11" s="232"/>
      <c r="E11" s="234"/>
      <c r="F11" s="237"/>
      <c r="G11" s="239"/>
    </row>
    <row r="12" spans="1:7" ht="12.75">
      <c r="A12" s="226"/>
      <c r="B12" s="228"/>
      <c r="C12" s="230"/>
      <c r="D12" s="232"/>
      <c r="E12" s="235"/>
      <c r="F12" s="237"/>
      <c r="G12" s="240"/>
    </row>
    <row r="13" spans="1:7" ht="37.5">
      <c r="A13" s="80" t="s">
        <v>35</v>
      </c>
      <c r="B13" s="81" t="s">
        <v>37</v>
      </c>
      <c r="C13" s="67"/>
      <c r="D13" s="23"/>
      <c r="E13" s="82"/>
      <c r="F13" s="24"/>
      <c r="G13" s="25">
        <f>G356</f>
        <v>416027000</v>
      </c>
    </row>
    <row r="14" spans="1:7" ht="15.75">
      <c r="A14" s="247" t="s">
        <v>16</v>
      </c>
      <c r="B14" s="94" t="s">
        <v>37</v>
      </c>
      <c r="C14" s="96" t="s">
        <v>2</v>
      </c>
      <c r="D14" s="116"/>
      <c r="E14" s="96"/>
      <c r="F14" s="127"/>
      <c r="G14" s="19">
        <f>G15+G19+G56+G59</f>
        <v>31086915.48</v>
      </c>
    </row>
    <row r="15" spans="1:7" ht="32.25" customHeight="1">
      <c r="A15" s="248" t="s">
        <v>41</v>
      </c>
      <c r="B15" s="93" t="s">
        <v>37</v>
      </c>
      <c r="C15" s="31" t="s">
        <v>2</v>
      </c>
      <c r="D15" s="68" t="s">
        <v>11</v>
      </c>
      <c r="E15" s="7"/>
      <c r="F15" s="120"/>
      <c r="G15" s="18">
        <f>G16</f>
        <v>334500</v>
      </c>
    </row>
    <row r="16" spans="1:7" ht="21.75" customHeight="1">
      <c r="A16" s="249" t="s">
        <v>134</v>
      </c>
      <c r="B16" s="93" t="s">
        <v>37</v>
      </c>
      <c r="C16" s="169" t="s">
        <v>2</v>
      </c>
      <c r="D16" s="166" t="s">
        <v>11</v>
      </c>
      <c r="E16" s="159" t="s">
        <v>85</v>
      </c>
      <c r="F16" s="167"/>
      <c r="G16" s="168">
        <f>G17+G18</f>
        <v>334500</v>
      </c>
    </row>
    <row r="17" spans="1:7" ht="45" customHeight="1">
      <c r="A17" s="250" t="s">
        <v>277</v>
      </c>
      <c r="B17" s="93" t="s">
        <v>37</v>
      </c>
      <c r="C17" s="32" t="s">
        <v>2</v>
      </c>
      <c r="D17" s="53" t="s">
        <v>11</v>
      </c>
      <c r="E17" s="8" t="s">
        <v>85</v>
      </c>
      <c r="F17" s="128" t="s">
        <v>276</v>
      </c>
      <c r="G17" s="17">
        <v>250000</v>
      </c>
    </row>
    <row r="18" spans="1:7" ht="25.5" customHeight="1">
      <c r="A18" s="250" t="s">
        <v>87</v>
      </c>
      <c r="B18" s="93" t="s">
        <v>37</v>
      </c>
      <c r="C18" s="32" t="s">
        <v>2</v>
      </c>
      <c r="D18" s="53" t="s">
        <v>11</v>
      </c>
      <c r="E18" s="8" t="s">
        <v>85</v>
      </c>
      <c r="F18" s="128" t="s">
        <v>89</v>
      </c>
      <c r="G18" s="17">
        <v>84500</v>
      </c>
    </row>
    <row r="19" spans="1:7" ht="29.25" customHeight="1">
      <c r="A19" s="251" t="s">
        <v>31</v>
      </c>
      <c r="B19" s="93" t="s">
        <v>37</v>
      </c>
      <c r="C19" s="31" t="s">
        <v>2</v>
      </c>
      <c r="D19" s="68" t="s">
        <v>12</v>
      </c>
      <c r="E19" s="7"/>
      <c r="F19" s="120"/>
      <c r="G19" s="18">
        <f>G20+G26+G28+G32+G35+G38+G42+G45+G47+G49+G51+G54</f>
        <v>19810600</v>
      </c>
    </row>
    <row r="20" spans="1:7" ht="30.75" customHeight="1">
      <c r="A20" s="252" t="s">
        <v>94</v>
      </c>
      <c r="B20" s="93" t="s">
        <v>37</v>
      </c>
      <c r="C20" s="169" t="s">
        <v>2</v>
      </c>
      <c r="D20" s="166" t="s">
        <v>12</v>
      </c>
      <c r="E20" s="159" t="s">
        <v>225</v>
      </c>
      <c r="F20" s="167"/>
      <c r="G20" s="168">
        <f>SUM(G21:G25)</f>
        <v>17370600</v>
      </c>
    </row>
    <row r="21" spans="1:7" ht="27" customHeight="1">
      <c r="A21" s="250" t="s">
        <v>90</v>
      </c>
      <c r="B21" s="93" t="s">
        <v>37</v>
      </c>
      <c r="C21" s="32" t="s">
        <v>2</v>
      </c>
      <c r="D21" s="53" t="s">
        <v>12</v>
      </c>
      <c r="E21" s="8" t="s">
        <v>225</v>
      </c>
      <c r="F21" s="128" t="s">
        <v>91</v>
      </c>
      <c r="G21" s="17">
        <v>13955607.38</v>
      </c>
    </row>
    <row r="22" spans="1:7" ht="16.5" customHeight="1">
      <c r="A22" s="250" t="s">
        <v>95</v>
      </c>
      <c r="B22" s="93" t="s">
        <v>37</v>
      </c>
      <c r="C22" s="32" t="s">
        <v>96</v>
      </c>
      <c r="D22" s="53" t="s">
        <v>12</v>
      </c>
      <c r="E22" s="8" t="s">
        <v>225</v>
      </c>
      <c r="F22" s="128" t="s">
        <v>97</v>
      </c>
      <c r="G22" s="17">
        <v>133000</v>
      </c>
    </row>
    <row r="23" spans="1:7" ht="17.25" customHeight="1">
      <c r="A23" s="250" t="s">
        <v>86</v>
      </c>
      <c r="B23" s="93" t="s">
        <v>37</v>
      </c>
      <c r="C23" s="32" t="s">
        <v>96</v>
      </c>
      <c r="D23" s="53" t="s">
        <v>12</v>
      </c>
      <c r="E23" s="8" t="s">
        <v>225</v>
      </c>
      <c r="F23" s="128" t="s">
        <v>88</v>
      </c>
      <c r="G23" s="17">
        <v>400000</v>
      </c>
    </row>
    <row r="24" spans="1:7" ht="24.75" customHeight="1">
      <c r="A24" s="250" t="s">
        <v>87</v>
      </c>
      <c r="B24" s="93" t="s">
        <v>37</v>
      </c>
      <c r="C24" s="32" t="s">
        <v>2</v>
      </c>
      <c r="D24" s="53" t="s">
        <v>12</v>
      </c>
      <c r="E24" s="8" t="s">
        <v>225</v>
      </c>
      <c r="F24" s="128" t="s">
        <v>89</v>
      </c>
      <c r="G24" s="17">
        <v>2000000</v>
      </c>
    </row>
    <row r="25" spans="1:7" ht="25.5" customHeight="1">
      <c r="A25" s="253" t="s">
        <v>123</v>
      </c>
      <c r="B25" s="98" t="s">
        <v>37</v>
      </c>
      <c r="C25" s="32" t="s">
        <v>2</v>
      </c>
      <c r="D25" s="53" t="s">
        <v>12</v>
      </c>
      <c r="E25" s="8" t="s">
        <v>225</v>
      </c>
      <c r="F25" s="128" t="s">
        <v>124</v>
      </c>
      <c r="G25" s="17">
        <v>881992.62</v>
      </c>
    </row>
    <row r="26" spans="1:7" ht="27.75" customHeight="1">
      <c r="A26" s="254" t="s">
        <v>38</v>
      </c>
      <c r="B26" s="98" t="s">
        <v>37</v>
      </c>
      <c r="C26" s="33" t="s">
        <v>2</v>
      </c>
      <c r="D26" s="55" t="s">
        <v>12</v>
      </c>
      <c r="E26" s="159" t="s">
        <v>226</v>
      </c>
      <c r="F26" s="121"/>
      <c r="G26" s="28">
        <f>G27</f>
        <v>1300000</v>
      </c>
    </row>
    <row r="27" spans="1:7" ht="28.5" customHeight="1">
      <c r="A27" s="250" t="s">
        <v>90</v>
      </c>
      <c r="B27" s="98" t="s">
        <v>37</v>
      </c>
      <c r="C27" s="48" t="s">
        <v>2</v>
      </c>
      <c r="D27" s="53" t="s">
        <v>12</v>
      </c>
      <c r="E27" s="8" t="s">
        <v>226</v>
      </c>
      <c r="F27" s="128" t="s">
        <v>91</v>
      </c>
      <c r="G27" s="17">
        <v>1300000</v>
      </c>
    </row>
    <row r="28" spans="1:7" ht="25.5" customHeight="1">
      <c r="A28" s="255" t="s">
        <v>57</v>
      </c>
      <c r="B28" s="93" t="s">
        <v>37</v>
      </c>
      <c r="C28" s="33" t="s">
        <v>2</v>
      </c>
      <c r="D28" s="55" t="s">
        <v>12</v>
      </c>
      <c r="E28" s="27" t="s">
        <v>227</v>
      </c>
      <c r="F28" s="121"/>
      <c r="G28" s="28">
        <f>SUM(G29:G31)</f>
        <v>331000</v>
      </c>
    </row>
    <row r="29" spans="1:7" ht="26.25" customHeight="1">
      <c r="A29" s="250" t="s">
        <v>90</v>
      </c>
      <c r="B29" s="93" t="s">
        <v>37</v>
      </c>
      <c r="C29" s="32" t="s">
        <v>2</v>
      </c>
      <c r="D29" s="53" t="s">
        <v>12</v>
      </c>
      <c r="E29" s="8" t="s">
        <v>227</v>
      </c>
      <c r="F29" s="128" t="s">
        <v>91</v>
      </c>
      <c r="G29" s="17">
        <v>255000</v>
      </c>
    </row>
    <row r="30" spans="1:7" ht="20.25" customHeight="1">
      <c r="A30" s="250" t="s">
        <v>95</v>
      </c>
      <c r="B30" s="93" t="s">
        <v>37</v>
      </c>
      <c r="C30" s="32" t="s">
        <v>2</v>
      </c>
      <c r="D30" s="53" t="s">
        <v>12</v>
      </c>
      <c r="E30" s="8" t="s">
        <v>227</v>
      </c>
      <c r="F30" s="128" t="s">
        <v>97</v>
      </c>
      <c r="G30" s="17">
        <v>15000</v>
      </c>
    </row>
    <row r="31" spans="1:7" ht="19.5" customHeight="1">
      <c r="A31" s="250" t="s">
        <v>87</v>
      </c>
      <c r="B31" s="93" t="s">
        <v>37</v>
      </c>
      <c r="C31" s="32" t="s">
        <v>2</v>
      </c>
      <c r="D31" s="53" t="s">
        <v>12</v>
      </c>
      <c r="E31" s="8" t="s">
        <v>227</v>
      </c>
      <c r="F31" s="128" t="s">
        <v>89</v>
      </c>
      <c r="G31" s="17">
        <v>61000</v>
      </c>
    </row>
    <row r="32" spans="1:7" ht="17.25" customHeight="1">
      <c r="A32" s="256" t="s">
        <v>43</v>
      </c>
      <c r="B32" s="93" t="s">
        <v>37</v>
      </c>
      <c r="C32" s="33" t="s">
        <v>2</v>
      </c>
      <c r="D32" s="55" t="s">
        <v>12</v>
      </c>
      <c r="E32" s="27" t="s">
        <v>228</v>
      </c>
      <c r="F32" s="121"/>
      <c r="G32" s="28">
        <f>G33+G34</f>
        <v>68000</v>
      </c>
    </row>
    <row r="33" spans="1:7" ht="27" customHeight="1">
      <c r="A33" s="250" t="s">
        <v>90</v>
      </c>
      <c r="B33" s="93" t="s">
        <v>37</v>
      </c>
      <c r="C33" s="32" t="s">
        <v>2</v>
      </c>
      <c r="D33" s="53" t="s">
        <v>12</v>
      </c>
      <c r="E33" s="8" t="s">
        <v>228</v>
      </c>
      <c r="F33" s="128" t="s">
        <v>91</v>
      </c>
      <c r="G33" s="17">
        <v>64000</v>
      </c>
    </row>
    <row r="34" spans="1:7" ht="18" customHeight="1">
      <c r="A34" s="250" t="s">
        <v>87</v>
      </c>
      <c r="B34" s="93" t="s">
        <v>37</v>
      </c>
      <c r="C34" s="32" t="s">
        <v>2</v>
      </c>
      <c r="D34" s="53" t="s">
        <v>12</v>
      </c>
      <c r="E34" s="8" t="s">
        <v>228</v>
      </c>
      <c r="F34" s="128" t="s">
        <v>89</v>
      </c>
      <c r="G34" s="17">
        <v>4000</v>
      </c>
    </row>
    <row r="35" spans="1:7" ht="16.5" customHeight="1">
      <c r="A35" s="257" t="s">
        <v>58</v>
      </c>
      <c r="B35" s="93" t="s">
        <v>37</v>
      </c>
      <c r="C35" s="33" t="s">
        <v>2</v>
      </c>
      <c r="D35" s="55" t="s">
        <v>12</v>
      </c>
      <c r="E35" s="27" t="s">
        <v>229</v>
      </c>
      <c r="F35" s="121"/>
      <c r="G35" s="28">
        <f>G36+G37</f>
        <v>80000</v>
      </c>
    </row>
    <row r="36" spans="1:7" ht="27" customHeight="1">
      <c r="A36" s="250" t="s">
        <v>90</v>
      </c>
      <c r="B36" s="93" t="s">
        <v>37</v>
      </c>
      <c r="C36" s="32" t="s">
        <v>2</v>
      </c>
      <c r="D36" s="53" t="s">
        <v>12</v>
      </c>
      <c r="E36" s="8" t="s">
        <v>229</v>
      </c>
      <c r="F36" s="128" t="s">
        <v>91</v>
      </c>
      <c r="G36" s="17">
        <v>73700</v>
      </c>
    </row>
    <row r="37" spans="1:7" ht="20.25" customHeight="1">
      <c r="A37" s="250" t="s">
        <v>87</v>
      </c>
      <c r="B37" s="93" t="s">
        <v>37</v>
      </c>
      <c r="C37" s="32" t="s">
        <v>2</v>
      </c>
      <c r="D37" s="53" t="s">
        <v>12</v>
      </c>
      <c r="E37" s="8" t="s">
        <v>229</v>
      </c>
      <c r="F37" s="128" t="s">
        <v>89</v>
      </c>
      <c r="G37" s="17">
        <v>6300</v>
      </c>
    </row>
    <row r="38" spans="1:7" ht="38.25" customHeight="1">
      <c r="A38" s="258" t="s">
        <v>81</v>
      </c>
      <c r="B38" s="93" t="s">
        <v>37</v>
      </c>
      <c r="C38" s="111" t="s">
        <v>2</v>
      </c>
      <c r="D38" s="117" t="s">
        <v>12</v>
      </c>
      <c r="E38" s="107" t="s">
        <v>230</v>
      </c>
      <c r="F38" s="129"/>
      <c r="G38" s="28">
        <f>SUM(G39:G41)</f>
        <v>338000</v>
      </c>
    </row>
    <row r="39" spans="1:7" ht="22.5" customHeight="1">
      <c r="A39" s="250" t="s">
        <v>90</v>
      </c>
      <c r="B39" s="93" t="s">
        <v>37</v>
      </c>
      <c r="C39" s="32" t="s">
        <v>2</v>
      </c>
      <c r="D39" s="53" t="s">
        <v>12</v>
      </c>
      <c r="E39" s="8" t="s">
        <v>230</v>
      </c>
      <c r="F39" s="128" t="s">
        <v>91</v>
      </c>
      <c r="G39" s="17">
        <v>255000</v>
      </c>
    </row>
    <row r="40" spans="1:7" ht="18" customHeight="1">
      <c r="A40" s="250" t="s">
        <v>87</v>
      </c>
      <c r="B40" s="93" t="s">
        <v>37</v>
      </c>
      <c r="C40" s="32" t="s">
        <v>2</v>
      </c>
      <c r="D40" s="53" t="s">
        <v>12</v>
      </c>
      <c r="E40" s="8" t="s">
        <v>230</v>
      </c>
      <c r="F40" s="128" t="s">
        <v>89</v>
      </c>
      <c r="G40" s="17">
        <v>73000</v>
      </c>
    </row>
    <row r="41" spans="1:7" ht="12.75">
      <c r="A41" s="250" t="s">
        <v>98</v>
      </c>
      <c r="B41" s="93" t="s">
        <v>37</v>
      </c>
      <c r="C41" s="32" t="s">
        <v>2</v>
      </c>
      <c r="D41" s="53" t="s">
        <v>12</v>
      </c>
      <c r="E41" s="8" t="s">
        <v>230</v>
      </c>
      <c r="F41" s="128" t="s">
        <v>76</v>
      </c>
      <c r="G41" s="17">
        <v>10000</v>
      </c>
    </row>
    <row r="42" spans="1:7" ht="36" customHeight="1">
      <c r="A42" s="252" t="s">
        <v>282</v>
      </c>
      <c r="B42" s="93" t="s">
        <v>37</v>
      </c>
      <c r="C42" s="169" t="s">
        <v>2</v>
      </c>
      <c r="D42" s="166" t="s">
        <v>12</v>
      </c>
      <c r="E42" s="159" t="s">
        <v>231</v>
      </c>
      <c r="F42" s="167"/>
      <c r="G42" s="168">
        <f>G43+G44</f>
        <v>50000</v>
      </c>
    </row>
    <row r="43" spans="1:7" ht="26.25" customHeight="1">
      <c r="A43" s="250" t="s">
        <v>90</v>
      </c>
      <c r="B43" s="93" t="s">
        <v>37</v>
      </c>
      <c r="C43" s="32" t="s">
        <v>2</v>
      </c>
      <c r="D43" s="53" t="s">
        <v>12</v>
      </c>
      <c r="E43" s="8" t="s">
        <v>231</v>
      </c>
      <c r="F43" s="128" t="s">
        <v>91</v>
      </c>
      <c r="G43" s="17">
        <v>47740.33</v>
      </c>
    </row>
    <row r="44" spans="1:7" ht="28.5" customHeight="1">
      <c r="A44" s="250" t="s">
        <v>87</v>
      </c>
      <c r="B44" s="93" t="s">
        <v>37</v>
      </c>
      <c r="C44" s="32" t="s">
        <v>2</v>
      </c>
      <c r="D44" s="53" t="s">
        <v>12</v>
      </c>
      <c r="E44" s="8" t="s">
        <v>231</v>
      </c>
      <c r="F44" s="128" t="s">
        <v>89</v>
      </c>
      <c r="G44" s="17">
        <v>2259.67</v>
      </c>
    </row>
    <row r="45" spans="1:7" ht="31.5" customHeight="1">
      <c r="A45" s="252" t="s">
        <v>92</v>
      </c>
      <c r="B45" s="93" t="s">
        <v>37</v>
      </c>
      <c r="C45" s="169" t="s">
        <v>2</v>
      </c>
      <c r="D45" s="166" t="s">
        <v>12</v>
      </c>
      <c r="E45" s="159" t="s">
        <v>232</v>
      </c>
      <c r="F45" s="167"/>
      <c r="G45" s="168">
        <f>G46</f>
        <v>180000</v>
      </c>
    </row>
    <row r="46" spans="1:7" ht="17.25" customHeight="1">
      <c r="A46" s="250" t="s">
        <v>87</v>
      </c>
      <c r="B46" s="93" t="s">
        <v>37</v>
      </c>
      <c r="C46" s="32" t="s">
        <v>2</v>
      </c>
      <c r="D46" s="53" t="s">
        <v>12</v>
      </c>
      <c r="E46" s="8" t="s">
        <v>232</v>
      </c>
      <c r="F46" s="128" t="s">
        <v>89</v>
      </c>
      <c r="G46" s="17">
        <v>180000</v>
      </c>
    </row>
    <row r="47" spans="1:7" ht="41.25" customHeight="1">
      <c r="A47" s="252" t="s">
        <v>342</v>
      </c>
      <c r="B47" s="93" t="s">
        <v>37</v>
      </c>
      <c r="C47" s="165" t="s">
        <v>2</v>
      </c>
      <c r="D47" s="166" t="s">
        <v>12</v>
      </c>
      <c r="E47" s="159" t="s">
        <v>233</v>
      </c>
      <c r="F47" s="167"/>
      <c r="G47" s="168">
        <f>G48</f>
        <v>5000</v>
      </c>
    </row>
    <row r="48" spans="1:7" ht="28.5" customHeight="1">
      <c r="A48" s="250" t="s">
        <v>87</v>
      </c>
      <c r="B48" s="93" t="s">
        <v>37</v>
      </c>
      <c r="C48" s="32" t="s">
        <v>2</v>
      </c>
      <c r="D48" s="53" t="s">
        <v>12</v>
      </c>
      <c r="E48" s="8" t="s">
        <v>233</v>
      </c>
      <c r="F48" s="128" t="s">
        <v>89</v>
      </c>
      <c r="G48" s="17">
        <v>5000</v>
      </c>
    </row>
    <row r="49" spans="1:7" ht="27" customHeight="1">
      <c r="A49" s="259" t="s">
        <v>99</v>
      </c>
      <c r="B49" s="93" t="s">
        <v>37</v>
      </c>
      <c r="C49" s="108" t="s">
        <v>2</v>
      </c>
      <c r="D49" s="109" t="s">
        <v>12</v>
      </c>
      <c r="E49" s="27" t="s">
        <v>234</v>
      </c>
      <c r="F49" s="130"/>
      <c r="G49" s="110">
        <f>G50</f>
        <v>11000</v>
      </c>
    </row>
    <row r="50" spans="1:7" ht="17.25" customHeight="1">
      <c r="A50" s="250" t="s">
        <v>87</v>
      </c>
      <c r="B50" s="93" t="s">
        <v>37</v>
      </c>
      <c r="C50" s="32" t="s">
        <v>2</v>
      </c>
      <c r="D50" s="53" t="s">
        <v>12</v>
      </c>
      <c r="E50" s="8" t="s">
        <v>234</v>
      </c>
      <c r="F50" s="128" t="s">
        <v>89</v>
      </c>
      <c r="G50" s="17">
        <v>11000</v>
      </c>
    </row>
    <row r="51" spans="1:7" ht="28.5" customHeight="1">
      <c r="A51" s="259" t="s">
        <v>100</v>
      </c>
      <c r="B51" s="93" t="s">
        <v>37</v>
      </c>
      <c r="C51" s="47" t="s">
        <v>2</v>
      </c>
      <c r="D51" s="55" t="s">
        <v>12</v>
      </c>
      <c r="E51" s="27" t="s">
        <v>235</v>
      </c>
      <c r="F51" s="121"/>
      <c r="G51" s="28">
        <f>SUM(G52:G53)</f>
        <v>66000</v>
      </c>
    </row>
    <row r="52" spans="1:7" ht="25.5" customHeight="1">
      <c r="A52" s="250" t="s">
        <v>90</v>
      </c>
      <c r="B52" s="93" t="s">
        <v>37</v>
      </c>
      <c r="C52" s="32" t="s">
        <v>2</v>
      </c>
      <c r="D52" s="53" t="s">
        <v>12</v>
      </c>
      <c r="E52" s="8" t="s">
        <v>235</v>
      </c>
      <c r="F52" s="128" t="s">
        <v>91</v>
      </c>
      <c r="G52" s="17">
        <v>63000</v>
      </c>
    </row>
    <row r="53" spans="1:7" ht="28.5" customHeight="1">
      <c r="A53" s="250" t="s">
        <v>87</v>
      </c>
      <c r="B53" s="93" t="s">
        <v>37</v>
      </c>
      <c r="C53" s="32" t="s">
        <v>2</v>
      </c>
      <c r="D53" s="53" t="s">
        <v>12</v>
      </c>
      <c r="E53" s="8" t="s">
        <v>235</v>
      </c>
      <c r="F53" s="128" t="s">
        <v>89</v>
      </c>
      <c r="G53" s="17">
        <v>3000</v>
      </c>
    </row>
    <row r="54" spans="1:7" ht="29.25" customHeight="1">
      <c r="A54" s="259" t="s">
        <v>101</v>
      </c>
      <c r="B54" s="93" t="s">
        <v>37</v>
      </c>
      <c r="C54" s="47" t="s">
        <v>2</v>
      </c>
      <c r="D54" s="55" t="s">
        <v>12</v>
      </c>
      <c r="E54" s="27" t="s">
        <v>236</v>
      </c>
      <c r="F54" s="121"/>
      <c r="G54" s="28">
        <f>G55</f>
        <v>11000</v>
      </c>
    </row>
    <row r="55" spans="1:7" ht="17.25" customHeight="1">
      <c r="A55" s="250" t="s">
        <v>87</v>
      </c>
      <c r="B55" s="93" t="s">
        <v>37</v>
      </c>
      <c r="C55" s="48" t="s">
        <v>2</v>
      </c>
      <c r="D55" s="53" t="s">
        <v>12</v>
      </c>
      <c r="E55" s="8" t="s">
        <v>236</v>
      </c>
      <c r="F55" s="128" t="s">
        <v>89</v>
      </c>
      <c r="G55" s="17">
        <v>11000</v>
      </c>
    </row>
    <row r="56" spans="1:7" ht="16.5" customHeight="1">
      <c r="A56" s="260" t="s">
        <v>47</v>
      </c>
      <c r="B56" s="93" t="s">
        <v>37</v>
      </c>
      <c r="C56" s="31" t="s">
        <v>2</v>
      </c>
      <c r="D56" s="68" t="s">
        <v>34</v>
      </c>
      <c r="E56" s="7"/>
      <c r="F56" s="120"/>
      <c r="G56" s="18">
        <f>G57</f>
        <v>500000</v>
      </c>
    </row>
    <row r="57" spans="1:7" ht="13.5" customHeight="1">
      <c r="A57" s="261" t="s">
        <v>48</v>
      </c>
      <c r="B57" s="93" t="s">
        <v>37</v>
      </c>
      <c r="C57" s="33" t="s">
        <v>2</v>
      </c>
      <c r="D57" s="55" t="s">
        <v>34</v>
      </c>
      <c r="E57" s="27" t="s">
        <v>102</v>
      </c>
      <c r="F57" s="121"/>
      <c r="G57" s="28">
        <f>G58</f>
        <v>500000</v>
      </c>
    </row>
    <row r="58" spans="1:7" ht="15.75" customHeight="1">
      <c r="A58" s="262" t="s">
        <v>103</v>
      </c>
      <c r="B58" s="93" t="s">
        <v>37</v>
      </c>
      <c r="C58" s="62" t="s">
        <v>2</v>
      </c>
      <c r="D58" s="69" t="s">
        <v>34</v>
      </c>
      <c r="E58" s="8" t="s">
        <v>102</v>
      </c>
      <c r="F58" s="131" t="s">
        <v>79</v>
      </c>
      <c r="G58" s="17">
        <v>500000</v>
      </c>
    </row>
    <row r="59" spans="1:7" ht="15.75" customHeight="1">
      <c r="A59" s="251" t="s">
        <v>17</v>
      </c>
      <c r="B59" s="93" t="s">
        <v>37</v>
      </c>
      <c r="C59" s="31" t="s">
        <v>2</v>
      </c>
      <c r="D59" s="68" t="s">
        <v>52</v>
      </c>
      <c r="E59" s="7" t="s">
        <v>296</v>
      </c>
      <c r="F59" s="120"/>
      <c r="G59" s="18">
        <f>G60+G62+G65+G72+G79</f>
        <v>10441815.48</v>
      </c>
    </row>
    <row r="60" spans="1:7" ht="25.5" customHeight="1">
      <c r="A60" s="263" t="s">
        <v>295</v>
      </c>
      <c r="B60" s="93" t="s">
        <v>37</v>
      </c>
      <c r="C60" s="165" t="s">
        <v>2</v>
      </c>
      <c r="D60" s="166" t="s">
        <v>52</v>
      </c>
      <c r="E60" s="159" t="s">
        <v>297</v>
      </c>
      <c r="F60" s="167"/>
      <c r="G60" s="168">
        <f>G61</f>
        <v>0</v>
      </c>
    </row>
    <row r="61" spans="1:7" ht="28.5" customHeight="1">
      <c r="A61" s="264" t="s">
        <v>310</v>
      </c>
      <c r="B61" s="93" t="s">
        <v>37</v>
      </c>
      <c r="C61" s="48" t="s">
        <v>96</v>
      </c>
      <c r="D61" s="53" t="s">
        <v>52</v>
      </c>
      <c r="E61" s="8" t="s">
        <v>297</v>
      </c>
      <c r="F61" s="128" t="s">
        <v>138</v>
      </c>
      <c r="G61" s="17"/>
    </row>
    <row r="62" spans="1:7" ht="30" customHeight="1">
      <c r="A62" s="263" t="s">
        <v>295</v>
      </c>
      <c r="B62" s="93" t="s">
        <v>37</v>
      </c>
      <c r="C62" s="165" t="s">
        <v>2</v>
      </c>
      <c r="D62" s="166" t="s">
        <v>52</v>
      </c>
      <c r="E62" s="159" t="s">
        <v>341</v>
      </c>
      <c r="F62" s="167"/>
      <c r="G62" s="168">
        <f>G63+G64</f>
        <v>5050000</v>
      </c>
    </row>
    <row r="63" spans="1:7" ht="30" customHeight="1">
      <c r="A63" s="264" t="s">
        <v>310</v>
      </c>
      <c r="B63" s="93" t="s">
        <v>37</v>
      </c>
      <c r="C63" s="48" t="s">
        <v>96</v>
      </c>
      <c r="D63" s="53" t="s">
        <v>52</v>
      </c>
      <c r="E63" s="8" t="s">
        <v>297</v>
      </c>
      <c r="F63" s="128" t="s">
        <v>138</v>
      </c>
      <c r="G63" s="17">
        <v>50000</v>
      </c>
    </row>
    <row r="64" spans="1:7" ht="17.25" customHeight="1">
      <c r="A64" s="262" t="s">
        <v>103</v>
      </c>
      <c r="B64" s="93" t="s">
        <v>37</v>
      </c>
      <c r="C64" s="48" t="s">
        <v>96</v>
      </c>
      <c r="D64" s="53" t="s">
        <v>52</v>
      </c>
      <c r="E64" s="8" t="s">
        <v>341</v>
      </c>
      <c r="F64" s="128" t="s">
        <v>79</v>
      </c>
      <c r="G64" s="17">
        <v>5000000</v>
      </c>
    </row>
    <row r="65" spans="1:7" ht="16.5" customHeight="1">
      <c r="A65" s="252" t="s">
        <v>135</v>
      </c>
      <c r="B65" s="93" t="s">
        <v>37</v>
      </c>
      <c r="C65" s="169" t="s">
        <v>2</v>
      </c>
      <c r="D65" s="166" t="s">
        <v>52</v>
      </c>
      <c r="E65" s="159" t="s">
        <v>237</v>
      </c>
      <c r="F65" s="167"/>
      <c r="G65" s="168">
        <f>SUM(G66:G71)</f>
        <v>850415.48</v>
      </c>
    </row>
    <row r="66" spans="1:7" ht="36.75" customHeight="1">
      <c r="A66" s="250" t="s">
        <v>281</v>
      </c>
      <c r="B66" s="93" t="s">
        <v>37</v>
      </c>
      <c r="C66" s="32" t="s">
        <v>96</v>
      </c>
      <c r="D66" s="53" t="s">
        <v>52</v>
      </c>
      <c r="E66" s="8" t="s">
        <v>237</v>
      </c>
      <c r="F66" s="128" t="s">
        <v>276</v>
      </c>
      <c r="G66" s="17">
        <v>216000</v>
      </c>
    </row>
    <row r="67" spans="1:7" ht="15.75" customHeight="1">
      <c r="A67" s="250" t="s">
        <v>87</v>
      </c>
      <c r="B67" s="93" t="s">
        <v>37</v>
      </c>
      <c r="C67" s="32" t="s">
        <v>2</v>
      </c>
      <c r="D67" s="53" t="s">
        <v>52</v>
      </c>
      <c r="E67" s="8" t="s">
        <v>237</v>
      </c>
      <c r="F67" s="128" t="s">
        <v>89</v>
      </c>
      <c r="G67" s="17">
        <v>320020.5</v>
      </c>
    </row>
    <row r="68" spans="1:7" ht="63.75" customHeight="1">
      <c r="A68" s="250" t="s">
        <v>109</v>
      </c>
      <c r="B68" s="93" t="s">
        <v>37</v>
      </c>
      <c r="C68" s="32" t="s">
        <v>2</v>
      </c>
      <c r="D68" s="53" t="s">
        <v>52</v>
      </c>
      <c r="E68" s="8" t="s">
        <v>237</v>
      </c>
      <c r="F68" s="128" t="s">
        <v>105</v>
      </c>
      <c r="G68" s="17">
        <v>52350</v>
      </c>
    </row>
    <row r="69" spans="1:7" ht="18" customHeight="1">
      <c r="A69" s="250" t="s">
        <v>104</v>
      </c>
      <c r="B69" s="93" t="s">
        <v>37</v>
      </c>
      <c r="C69" s="32" t="s">
        <v>2</v>
      </c>
      <c r="D69" s="53" t="s">
        <v>52</v>
      </c>
      <c r="E69" s="8" t="s">
        <v>237</v>
      </c>
      <c r="F69" s="128" t="s">
        <v>107</v>
      </c>
      <c r="G69" s="17">
        <v>142500</v>
      </c>
    </row>
    <row r="70" spans="1:7" ht="19.5" customHeight="1">
      <c r="A70" s="250" t="s">
        <v>106</v>
      </c>
      <c r="B70" s="93" t="s">
        <v>37</v>
      </c>
      <c r="C70" s="32" t="s">
        <v>2</v>
      </c>
      <c r="D70" s="53" t="s">
        <v>52</v>
      </c>
      <c r="E70" s="8" t="s">
        <v>237</v>
      </c>
      <c r="F70" s="128" t="s">
        <v>108</v>
      </c>
      <c r="G70" s="17">
        <v>18500</v>
      </c>
    </row>
    <row r="71" spans="1:7" ht="14.25" customHeight="1">
      <c r="A71" s="262" t="s">
        <v>103</v>
      </c>
      <c r="B71" s="93" t="s">
        <v>37</v>
      </c>
      <c r="C71" s="32" t="s">
        <v>2</v>
      </c>
      <c r="D71" s="53" t="s">
        <v>52</v>
      </c>
      <c r="E71" s="8" t="s">
        <v>237</v>
      </c>
      <c r="F71" s="128" t="s">
        <v>79</v>
      </c>
      <c r="G71" s="17">
        <f>101442.5-397.52</f>
        <v>101044.98</v>
      </c>
    </row>
    <row r="72" spans="1:7" ht="17.25" customHeight="1">
      <c r="A72" s="265" t="s">
        <v>78</v>
      </c>
      <c r="B72" s="93" t="s">
        <v>37</v>
      </c>
      <c r="C72" s="99" t="s">
        <v>2</v>
      </c>
      <c r="D72" s="101" t="s">
        <v>52</v>
      </c>
      <c r="E72" s="100" t="s">
        <v>238</v>
      </c>
      <c r="F72" s="132"/>
      <c r="G72" s="102">
        <f>SUM(G73:G78)</f>
        <v>4451400</v>
      </c>
    </row>
    <row r="73" spans="1:7" ht="24" customHeight="1">
      <c r="A73" s="250" t="s">
        <v>110</v>
      </c>
      <c r="B73" s="93" t="s">
        <v>37</v>
      </c>
      <c r="C73" s="170" t="s">
        <v>2</v>
      </c>
      <c r="D73" s="104" t="s">
        <v>52</v>
      </c>
      <c r="E73" s="104" t="s">
        <v>238</v>
      </c>
      <c r="F73" s="133" t="s">
        <v>111</v>
      </c>
      <c r="G73" s="106">
        <v>2737900</v>
      </c>
    </row>
    <row r="74" spans="1:7" ht="18" customHeight="1">
      <c r="A74" s="250" t="s">
        <v>113</v>
      </c>
      <c r="B74" s="93" t="s">
        <v>37</v>
      </c>
      <c r="C74" s="170" t="s">
        <v>2</v>
      </c>
      <c r="D74" s="104" t="s">
        <v>52</v>
      </c>
      <c r="E74" s="104" t="s">
        <v>238</v>
      </c>
      <c r="F74" s="133" t="s">
        <v>112</v>
      </c>
      <c r="G74" s="106">
        <v>21500</v>
      </c>
    </row>
    <row r="75" spans="1:7" ht="16.5" customHeight="1">
      <c r="A75" s="250" t="s">
        <v>86</v>
      </c>
      <c r="B75" s="93" t="s">
        <v>37</v>
      </c>
      <c r="C75" s="170" t="s">
        <v>2</v>
      </c>
      <c r="D75" s="104" t="s">
        <v>52</v>
      </c>
      <c r="E75" s="104" t="s">
        <v>238</v>
      </c>
      <c r="F75" s="133" t="s">
        <v>88</v>
      </c>
      <c r="G75" s="106">
        <v>4000</v>
      </c>
    </row>
    <row r="76" spans="1:7" ht="26.25" customHeight="1">
      <c r="A76" s="266" t="s">
        <v>114</v>
      </c>
      <c r="B76" s="93" t="s">
        <v>37</v>
      </c>
      <c r="C76" s="170" t="s">
        <v>2</v>
      </c>
      <c r="D76" s="104" t="s">
        <v>52</v>
      </c>
      <c r="E76" s="104" t="s">
        <v>238</v>
      </c>
      <c r="F76" s="133" t="s">
        <v>89</v>
      </c>
      <c r="G76" s="106">
        <v>1570000</v>
      </c>
    </row>
    <row r="77" spans="1:7" ht="16.5" customHeight="1">
      <c r="A77" s="250" t="s">
        <v>104</v>
      </c>
      <c r="B77" s="93" t="s">
        <v>37</v>
      </c>
      <c r="C77" s="32" t="s">
        <v>2</v>
      </c>
      <c r="D77" s="53" t="s">
        <v>52</v>
      </c>
      <c r="E77" s="104" t="s">
        <v>238</v>
      </c>
      <c r="F77" s="128" t="s">
        <v>107</v>
      </c>
      <c r="G77" s="17">
        <v>96000</v>
      </c>
    </row>
    <row r="78" spans="1:7" ht="16.5" customHeight="1">
      <c r="A78" s="250" t="s">
        <v>106</v>
      </c>
      <c r="B78" s="93" t="s">
        <v>37</v>
      </c>
      <c r="C78" s="32" t="s">
        <v>2</v>
      </c>
      <c r="D78" s="53" t="s">
        <v>52</v>
      </c>
      <c r="E78" s="104" t="s">
        <v>238</v>
      </c>
      <c r="F78" s="128" t="s">
        <v>108</v>
      </c>
      <c r="G78" s="17">
        <v>22000</v>
      </c>
    </row>
    <row r="79" spans="1:7" ht="31.5" customHeight="1">
      <c r="A79" s="267" t="s">
        <v>252</v>
      </c>
      <c r="B79" s="93" t="s">
        <v>37</v>
      </c>
      <c r="C79" s="50" t="s">
        <v>2</v>
      </c>
      <c r="D79" s="55" t="s">
        <v>52</v>
      </c>
      <c r="E79" s="27" t="s">
        <v>253</v>
      </c>
      <c r="F79" s="142"/>
      <c r="G79" s="28">
        <f>SUM(G80:G80)</f>
        <v>90000</v>
      </c>
    </row>
    <row r="80" spans="1:7" ht="40.5" customHeight="1">
      <c r="A80" s="250" t="s">
        <v>281</v>
      </c>
      <c r="B80" s="93" t="s">
        <v>37</v>
      </c>
      <c r="C80" s="40" t="s">
        <v>2</v>
      </c>
      <c r="D80" s="76" t="s">
        <v>52</v>
      </c>
      <c r="E80" s="8" t="s">
        <v>253</v>
      </c>
      <c r="F80" s="142" t="s">
        <v>276</v>
      </c>
      <c r="G80" s="17">
        <v>90000</v>
      </c>
    </row>
    <row r="81" spans="1:7" ht="16.5" customHeight="1">
      <c r="A81" s="268" t="s">
        <v>67</v>
      </c>
      <c r="B81" s="94" t="s">
        <v>37</v>
      </c>
      <c r="C81" s="63" t="s">
        <v>9</v>
      </c>
      <c r="D81" s="118"/>
      <c r="E81" s="86"/>
      <c r="F81" s="118"/>
      <c r="G81" s="91">
        <f>G82</f>
        <v>619000</v>
      </c>
    </row>
    <row r="82" spans="1:7" ht="15" customHeight="1">
      <c r="A82" s="269" t="s">
        <v>68</v>
      </c>
      <c r="B82" s="93" t="s">
        <v>37</v>
      </c>
      <c r="C82" s="92" t="s">
        <v>9</v>
      </c>
      <c r="D82" s="68" t="s">
        <v>11</v>
      </c>
      <c r="E82" s="7"/>
      <c r="F82" s="135"/>
      <c r="G82" s="18">
        <f>G83</f>
        <v>619000</v>
      </c>
    </row>
    <row r="83" spans="1:7" ht="29.25" customHeight="1">
      <c r="A83" s="255" t="s">
        <v>53</v>
      </c>
      <c r="B83" s="93" t="s">
        <v>37</v>
      </c>
      <c r="C83" s="33" t="s">
        <v>9</v>
      </c>
      <c r="D83" s="55" t="s">
        <v>11</v>
      </c>
      <c r="E83" s="27" t="s">
        <v>220</v>
      </c>
      <c r="F83" s="136"/>
      <c r="G83" s="28">
        <f>G84</f>
        <v>619000</v>
      </c>
    </row>
    <row r="84" spans="1:7" ht="17.25" customHeight="1">
      <c r="A84" s="250" t="s">
        <v>98</v>
      </c>
      <c r="B84" s="93" t="s">
        <v>37</v>
      </c>
      <c r="C84" s="32" t="s">
        <v>9</v>
      </c>
      <c r="D84" s="53" t="s">
        <v>11</v>
      </c>
      <c r="E84" s="8" t="s">
        <v>220</v>
      </c>
      <c r="F84" s="137" t="s">
        <v>76</v>
      </c>
      <c r="G84" s="17">
        <v>619000</v>
      </c>
    </row>
    <row r="85" spans="1:7" ht="18.75" customHeight="1">
      <c r="A85" s="268" t="s">
        <v>32</v>
      </c>
      <c r="B85" s="94" t="s">
        <v>37</v>
      </c>
      <c r="C85" s="63" t="s">
        <v>12</v>
      </c>
      <c r="D85" s="119"/>
      <c r="E85" s="60"/>
      <c r="F85" s="119"/>
      <c r="G85" s="177">
        <f>G86+G89</f>
        <v>293000</v>
      </c>
    </row>
    <row r="86" spans="1:7" ht="18" customHeight="1">
      <c r="A86" s="270" t="s">
        <v>136</v>
      </c>
      <c r="B86" s="93" t="s">
        <v>37</v>
      </c>
      <c r="C86" s="34" t="s">
        <v>12</v>
      </c>
      <c r="D86" s="120" t="s">
        <v>8</v>
      </c>
      <c r="E86" s="7"/>
      <c r="F86" s="120"/>
      <c r="G86" s="18">
        <f>G87</f>
        <v>180000</v>
      </c>
    </row>
    <row r="87" spans="1:7" ht="39" customHeight="1">
      <c r="A87" s="271" t="s">
        <v>137</v>
      </c>
      <c r="B87" s="93" t="s">
        <v>37</v>
      </c>
      <c r="C87" s="29" t="s">
        <v>12</v>
      </c>
      <c r="D87" s="121" t="s">
        <v>8</v>
      </c>
      <c r="E87" s="27" t="s">
        <v>291</v>
      </c>
      <c r="F87" s="121"/>
      <c r="G87" s="28">
        <f>G88</f>
        <v>180000</v>
      </c>
    </row>
    <row r="88" spans="1:7" ht="29.25" customHeight="1">
      <c r="A88" s="266" t="s">
        <v>114</v>
      </c>
      <c r="B88" s="93" t="s">
        <v>37</v>
      </c>
      <c r="C88" s="15" t="s">
        <v>12</v>
      </c>
      <c r="D88" s="53" t="s">
        <v>8</v>
      </c>
      <c r="E88" s="8" t="s">
        <v>291</v>
      </c>
      <c r="F88" s="138" t="s">
        <v>89</v>
      </c>
      <c r="G88" s="17">
        <v>180000</v>
      </c>
    </row>
    <row r="89" spans="1:7" ht="18" customHeight="1">
      <c r="A89" s="270" t="s">
        <v>49</v>
      </c>
      <c r="B89" s="93" t="s">
        <v>37</v>
      </c>
      <c r="C89" s="34" t="s">
        <v>12</v>
      </c>
      <c r="D89" s="120" t="s">
        <v>6</v>
      </c>
      <c r="E89" s="7"/>
      <c r="F89" s="120"/>
      <c r="G89" s="18">
        <f>G90+G92</f>
        <v>113000</v>
      </c>
    </row>
    <row r="90" spans="1:7" ht="53.25" customHeight="1">
      <c r="A90" s="272" t="s">
        <v>331</v>
      </c>
      <c r="B90" s="93" t="s">
        <v>37</v>
      </c>
      <c r="C90" s="29" t="s">
        <v>12</v>
      </c>
      <c r="D90" s="121" t="s">
        <v>6</v>
      </c>
      <c r="E90" s="27" t="s">
        <v>332</v>
      </c>
      <c r="F90" s="121"/>
      <c r="G90" s="28">
        <f>G91</f>
        <v>60000</v>
      </c>
    </row>
    <row r="91" spans="1:7" ht="18" customHeight="1">
      <c r="A91" s="250" t="s">
        <v>302</v>
      </c>
      <c r="B91" s="93" t="s">
        <v>37</v>
      </c>
      <c r="C91" s="15" t="s">
        <v>12</v>
      </c>
      <c r="D91" s="53" t="s">
        <v>6</v>
      </c>
      <c r="E91" s="8" t="s">
        <v>332</v>
      </c>
      <c r="F91" s="138" t="s">
        <v>304</v>
      </c>
      <c r="G91" s="17">
        <v>60000</v>
      </c>
    </row>
    <row r="92" spans="1:7" ht="29.25" customHeight="1">
      <c r="A92" s="271" t="s">
        <v>288</v>
      </c>
      <c r="B92" s="93" t="s">
        <v>37</v>
      </c>
      <c r="C92" s="29" t="s">
        <v>12</v>
      </c>
      <c r="D92" s="121" t="s">
        <v>6</v>
      </c>
      <c r="E92" s="27" t="s">
        <v>161</v>
      </c>
      <c r="F92" s="121"/>
      <c r="G92" s="28">
        <f>G93</f>
        <v>53000</v>
      </c>
    </row>
    <row r="93" spans="1:7" ht="29.25" customHeight="1">
      <c r="A93" s="266" t="s">
        <v>114</v>
      </c>
      <c r="B93" s="93" t="s">
        <v>37</v>
      </c>
      <c r="C93" s="15" t="s">
        <v>12</v>
      </c>
      <c r="D93" s="53" t="s">
        <v>6</v>
      </c>
      <c r="E93" s="8" t="s">
        <v>161</v>
      </c>
      <c r="F93" s="138" t="s">
        <v>89</v>
      </c>
      <c r="G93" s="17">
        <v>53000</v>
      </c>
    </row>
    <row r="94" spans="1:7" ht="18.75" customHeight="1">
      <c r="A94" s="273" t="s">
        <v>28</v>
      </c>
      <c r="B94" s="94" t="s">
        <v>37</v>
      </c>
      <c r="C94" s="178" t="s">
        <v>8</v>
      </c>
      <c r="D94" s="179"/>
      <c r="E94" s="180"/>
      <c r="F94" s="181"/>
      <c r="G94" s="177">
        <f>G95+G100+G112+G122</f>
        <v>17252437.16</v>
      </c>
    </row>
    <row r="95" spans="1:7" ht="17.25" customHeight="1">
      <c r="A95" s="274" t="s">
        <v>299</v>
      </c>
      <c r="B95" s="93" t="s">
        <v>37</v>
      </c>
      <c r="C95" s="150" t="s">
        <v>8</v>
      </c>
      <c r="D95" s="14" t="s">
        <v>2</v>
      </c>
      <c r="E95" s="156"/>
      <c r="F95" s="157"/>
      <c r="G95" s="164">
        <f>G96+G98</f>
        <v>1392535.5</v>
      </c>
    </row>
    <row r="96" spans="1:7" ht="51" customHeight="1">
      <c r="A96" s="272" t="s">
        <v>333</v>
      </c>
      <c r="B96" s="93" t="s">
        <v>37</v>
      </c>
      <c r="C96" s="152" t="s">
        <v>8</v>
      </c>
      <c r="D96" s="29" t="s">
        <v>2</v>
      </c>
      <c r="E96" s="29" t="s">
        <v>329</v>
      </c>
      <c r="F96" s="157"/>
      <c r="G96" s="162">
        <f>G97</f>
        <v>140000</v>
      </c>
    </row>
    <row r="97" spans="1:7" ht="19.5" customHeight="1">
      <c r="A97" s="250" t="s">
        <v>302</v>
      </c>
      <c r="B97" s="93" t="s">
        <v>37</v>
      </c>
      <c r="C97" s="214" t="s">
        <v>8</v>
      </c>
      <c r="D97" s="15" t="s">
        <v>2</v>
      </c>
      <c r="E97" s="15" t="s">
        <v>329</v>
      </c>
      <c r="F97" s="128" t="s">
        <v>304</v>
      </c>
      <c r="G97" s="17">
        <v>140000</v>
      </c>
    </row>
    <row r="98" spans="1:7" ht="53.25" customHeight="1">
      <c r="A98" s="272" t="s">
        <v>334</v>
      </c>
      <c r="B98" s="93" t="s">
        <v>37</v>
      </c>
      <c r="C98" s="152" t="s">
        <v>8</v>
      </c>
      <c r="D98" s="29" t="s">
        <v>2</v>
      </c>
      <c r="E98" s="29" t="s">
        <v>330</v>
      </c>
      <c r="F98" s="157"/>
      <c r="G98" s="162">
        <f>G99</f>
        <v>1252535.5</v>
      </c>
    </row>
    <row r="99" spans="1:7" ht="20.25" customHeight="1">
      <c r="A99" s="250" t="s">
        <v>302</v>
      </c>
      <c r="B99" s="93" t="s">
        <v>37</v>
      </c>
      <c r="C99" s="214" t="s">
        <v>8</v>
      </c>
      <c r="D99" s="15" t="s">
        <v>2</v>
      </c>
      <c r="E99" s="15" t="s">
        <v>330</v>
      </c>
      <c r="F99" s="128" t="s">
        <v>304</v>
      </c>
      <c r="G99" s="17">
        <v>1252535.5</v>
      </c>
    </row>
    <row r="100" spans="1:7" ht="19.5" customHeight="1">
      <c r="A100" s="275" t="s">
        <v>93</v>
      </c>
      <c r="B100" s="93" t="s">
        <v>37</v>
      </c>
      <c r="C100" s="113" t="s">
        <v>8</v>
      </c>
      <c r="D100" s="163" t="s">
        <v>9</v>
      </c>
      <c r="E100" s="156"/>
      <c r="F100" s="157"/>
      <c r="G100" s="164">
        <f>G101+G103+G105+G107+G109</f>
        <v>15734722.16</v>
      </c>
    </row>
    <row r="101" spans="1:7" ht="30.75" customHeight="1">
      <c r="A101" s="259" t="s">
        <v>295</v>
      </c>
      <c r="B101" s="93" t="s">
        <v>37</v>
      </c>
      <c r="C101" s="158" t="s">
        <v>8</v>
      </c>
      <c r="D101" s="159" t="s">
        <v>9</v>
      </c>
      <c r="E101" s="160" t="s">
        <v>300</v>
      </c>
      <c r="F101" s="161"/>
      <c r="G101" s="162">
        <f>G102</f>
        <v>403060</v>
      </c>
    </row>
    <row r="102" spans="1:7" ht="27.75" customHeight="1">
      <c r="A102" s="276" t="s">
        <v>310</v>
      </c>
      <c r="B102" s="93" t="s">
        <v>37</v>
      </c>
      <c r="C102" s="32" t="s">
        <v>8</v>
      </c>
      <c r="D102" s="53" t="s">
        <v>9</v>
      </c>
      <c r="E102" s="8" t="s">
        <v>300</v>
      </c>
      <c r="F102" s="128" t="s">
        <v>138</v>
      </c>
      <c r="G102" s="17">
        <v>403060</v>
      </c>
    </row>
    <row r="103" spans="1:7" ht="54" customHeight="1">
      <c r="A103" s="272" t="s">
        <v>336</v>
      </c>
      <c r="B103" s="93" t="s">
        <v>37</v>
      </c>
      <c r="C103" s="152" t="s">
        <v>8</v>
      </c>
      <c r="D103" s="29" t="s">
        <v>9</v>
      </c>
      <c r="E103" s="29" t="s">
        <v>335</v>
      </c>
      <c r="F103" s="157"/>
      <c r="G103" s="162">
        <f>G104</f>
        <v>10000</v>
      </c>
    </row>
    <row r="104" spans="1:7" ht="20.25" customHeight="1">
      <c r="A104" s="250" t="s">
        <v>302</v>
      </c>
      <c r="B104" s="93" t="s">
        <v>37</v>
      </c>
      <c r="C104" s="214" t="s">
        <v>8</v>
      </c>
      <c r="D104" s="15" t="s">
        <v>9</v>
      </c>
      <c r="E104" s="15" t="s">
        <v>335</v>
      </c>
      <c r="F104" s="128" t="s">
        <v>304</v>
      </c>
      <c r="G104" s="17">
        <v>10000</v>
      </c>
    </row>
    <row r="105" spans="1:7" ht="28.5" customHeight="1">
      <c r="A105" s="259" t="s">
        <v>287</v>
      </c>
      <c r="B105" s="93" t="s">
        <v>37</v>
      </c>
      <c r="C105" s="158" t="s">
        <v>8</v>
      </c>
      <c r="D105" s="159" t="s">
        <v>9</v>
      </c>
      <c r="E105" s="160" t="s">
        <v>162</v>
      </c>
      <c r="F105" s="161"/>
      <c r="G105" s="162">
        <f>G106</f>
        <v>50000</v>
      </c>
    </row>
    <row r="106" spans="1:7" ht="20.25" customHeight="1">
      <c r="A106" s="250" t="s">
        <v>87</v>
      </c>
      <c r="B106" s="93" t="s">
        <v>37</v>
      </c>
      <c r="C106" s="32" t="s">
        <v>8</v>
      </c>
      <c r="D106" s="53" t="s">
        <v>9</v>
      </c>
      <c r="E106" s="8" t="s">
        <v>162</v>
      </c>
      <c r="F106" s="128" t="s">
        <v>89</v>
      </c>
      <c r="G106" s="17">
        <v>50000</v>
      </c>
    </row>
    <row r="107" spans="1:7" ht="27" customHeight="1">
      <c r="A107" s="259" t="s">
        <v>301</v>
      </c>
      <c r="B107" s="93" t="s">
        <v>37</v>
      </c>
      <c r="C107" s="158" t="s">
        <v>8</v>
      </c>
      <c r="D107" s="159" t="s">
        <v>9</v>
      </c>
      <c r="E107" s="160" t="s">
        <v>303</v>
      </c>
      <c r="F107" s="161"/>
      <c r="G107" s="162">
        <f>G108</f>
        <v>243022</v>
      </c>
    </row>
    <row r="108" spans="1:7" ht="17.25" customHeight="1">
      <c r="A108" s="250" t="s">
        <v>302</v>
      </c>
      <c r="B108" s="93" t="s">
        <v>37</v>
      </c>
      <c r="C108" s="32" t="s">
        <v>8</v>
      </c>
      <c r="D108" s="53" t="s">
        <v>9</v>
      </c>
      <c r="E108" s="8" t="s">
        <v>303</v>
      </c>
      <c r="F108" s="128" t="s">
        <v>304</v>
      </c>
      <c r="G108" s="17">
        <v>243022</v>
      </c>
    </row>
    <row r="109" spans="1:7" ht="24.75" customHeight="1">
      <c r="A109" s="259" t="s">
        <v>306</v>
      </c>
      <c r="B109" s="93" t="s">
        <v>37</v>
      </c>
      <c r="C109" s="158" t="s">
        <v>8</v>
      </c>
      <c r="D109" s="159" t="s">
        <v>9</v>
      </c>
      <c r="E109" s="160" t="s">
        <v>307</v>
      </c>
      <c r="F109" s="161"/>
      <c r="G109" s="162">
        <f>G110+G111</f>
        <v>15028640.16</v>
      </c>
    </row>
    <row r="110" spans="1:7" ht="26.25" customHeight="1">
      <c r="A110" s="250" t="s">
        <v>309</v>
      </c>
      <c r="B110" s="93" t="s">
        <v>37</v>
      </c>
      <c r="C110" s="32" t="s">
        <v>8</v>
      </c>
      <c r="D110" s="53" t="s">
        <v>9</v>
      </c>
      <c r="E110" s="8" t="s">
        <v>307</v>
      </c>
      <c r="F110" s="128" t="s">
        <v>308</v>
      </c>
      <c r="G110" s="17">
        <v>4961640.16</v>
      </c>
    </row>
    <row r="111" spans="1:7" ht="28.5" customHeight="1">
      <c r="A111" s="250" t="s">
        <v>305</v>
      </c>
      <c r="B111" s="93" t="s">
        <v>37</v>
      </c>
      <c r="C111" s="32" t="s">
        <v>8</v>
      </c>
      <c r="D111" s="53" t="s">
        <v>9</v>
      </c>
      <c r="E111" s="8" t="s">
        <v>307</v>
      </c>
      <c r="F111" s="128" t="s">
        <v>308</v>
      </c>
      <c r="G111" s="17">
        <v>10067000</v>
      </c>
    </row>
    <row r="112" spans="1:7" ht="14.25" customHeight="1">
      <c r="A112" s="277" t="s">
        <v>311</v>
      </c>
      <c r="B112" s="93" t="s">
        <v>37</v>
      </c>
      <c r="C112" s="215" t="s">
        <v>8</v>
      </c>
      <c r="D112" s="216" t="s">
        <v>11</v>
      </c>
      <c r="E112" s="7"/>
      <c r="F112" s="216"/>
      <c r="G112" s="18">
        <f>G113+G115+G117</f>
        <v>86179.5</v>
      </c>
    </row>
    <row r="113" spans="1:7" ht="50.25" customHeight="1">
      <c r="A113" s="272" t="s">
        <v>337</v>
      </c>
      <c r="B113" s="93" t="s">
        <v>37</v>
      </c>
      <c r="C113" s="152" t="s">
        <v>8</v>
      </c>
      <c r="D113" s="29" t="s">
        <v>11</v>
      </c>
      <c r="E113" s="29" t="s">
        <v>338</v>
      </c>
      <c r="F113" s="157"/>
      <c r="G113" s="162">
        <f>G114</f>
        <v>20000</v>
      </c>
    </row>
    <row r="114" spans="1:7" ht="19.5" customHeight="1">
      <c r="A114" s="250" t="s">
        <v>302</v>
      </c>
      <c r="B114" s="93" t="s">
        <v>37</v>
      </c>
      <c r="C114" s="214" t="s">
        <v>8</v>
      </c>
      <c r="D114" s="15" t="s">
        <v>11</v>
      </c>
      <c r="E114" s="15" t="s">
        <v>338</v>
      </c>
      <c r="F114" s="128" t="s">
        <v>304</v>
      </c>
      <c r="G114" s="17">
        <v>20000</v>
      </c>
    </row>
    <row r="115" spans="1:7" ht="54" customHeight="1">
      <c r="A115" s="272" t="s">
        <v>340</v>
      </c>
      <c r="B115" s="93" t="s">
        <v>37</v>
      </c>
      <c r="C115" s="152" t="s">
        <v>8</v>
      </c>
      <c r="D115" s="29" t="s">
        <v>11</v>
      </c>
      <c r="E115" s="29" t="s">
        <v>339</v>
      </c>
      <c r="F115" s="157"/>
      <c r="G115" s="162">
        <f>G116</f>
        <v>50000</v>
      </c>
    </row>
    <row r="116" spans="1:7" ht="18" customHeight="1">
      <c r="A116" s="250" t="s">
        <v>302</v>
      </c>
      <c r="B116" s="93" t="s">
        <v>37</v>
      </c>
      <c r="C116" s="214" t="s">
        <v>8</v>
      </c>
      <c r="D116" s="15" t="s">
        <v>11</v>
      </c>
      <c r="E116" s="15" t="s">
        <v>339</v>
      </c>
      <c r="F116" s="128" t="s">
        <v>304</v>
      </c>
      <c r="G116" s="17">
        <v>50000</v>
      </c>
    </row>
    <row r="117" spans="1:7" ht="16.5" customHeight="1">
      <c r="A117" s="278" t="s">
        <v>311</v>
      </c>
      <c r="B117" s="93" t="s">
        <v>37</v>
      </c>
      <c r="C117" s="217" t="s">
        <v>8</v>
      </c>
      <c r="D117" s="218" t="s">
        <v>11</v>
      </c>
      <c r="E117" s="11" t="s">
        <v>312</v>
      </c>
      <c r="F117" s="218"/>
      <c r="G117" s="16">
        <f>G118+G120</f>
        <v>16179.5</v>
      </c>
    </row>
    <row r="118" spans="1:7" ht="18" customHeight="1">
      <c r="A118" s="272" t="s">
        <v>313</v>
      </c>
      <c r="B118" s="93" t="s">
        <v>37</v>
      </c>
      <c r="C118" s="219" t="s">
        <v>8</v>
      </c>
      <c r="D118" s="220" t="s">
        <v>11</v>
      </c>
      <c r="E118" s="27" t="s">
        <v>315</v>
      </c>
      <c r="F118" s="220"/>
      <c r="G118" s="28">
        <f>G119</f>
        <v>2198.5</v>
      </c>
    </row>
    <row r="119" spans="1:7" ht="17.25" customHeight="1">
      <c r="A119" s="250" t="s">
        <v>87</v>
      </c>
      <c r="B119" s="93" t="s">
        <v>37</v>
      </c>
      <c r="C119" s="221" t="s">
        <v>8</v>
      </c>
      <c r="D119" s="222" t="s">
        <v>11</v>
      </c>
      <c r="E119" s="8" t="s">
        <v>315</v>
      </c>
      <c r="F119" s="222" t="s">
        <v>89</v>
      </c>
      <c r="G119" s="17">
        <v>2198.5</v>
      </c>
    </row>
    <row r="120" spans="1:7" ht="18.75" customHeight="1">
      <c r="A120" s="272" t="s">
        <v>314</v>
      </c>
      <c r="B120" s="93" t="s">
        <v>37</v>
      </c>
      <c r="C120" s="219" t="s">
        <v>8</v>
      </c>
      <c r="D120" s="220" t="s">
        <v>11</v>
      </c>
      <c r="E120" s="27" t="s">
        <v>316</v>
      </c>
      <c r="F120" s="220"/>
      <c r="G120" s="28">
        <f>G121</f>
        <v>13981</v>
      </c>
    </row>
    <row r="121" spans="1:7" ht="19.5" customHeight="1">
      <c r="A121" s="250" t="s">
        <v>87</v>
      </c>
      <c r="B121" s="93" t="s">
        <v>37</v>
      </c>
      <c r="C121" s="221" t="s">
        <v>8</v>
      </c>
      <c r="D121" s="222" t="s">
        <v>11</v>
      </c>
      <c r="E121" s="8" t="s">
        <v>316</v>
      </c>
      <c r="F121" s="222" t="s">
        <v>89</v>
      </c>
      <c r="G121" s="17">
        <v>13981</v>
      </c>
    </row>
    <row r="122" spans="1:7" ht="18" customHeight="1">
      <c r="A122" s="277" t="s">
        <v>29</v>
      </c>
      <c r="B122" s="93" t="s">
        <v>37</v>
      </c>
      <c r="C122" s="38" t="s">
        <v>8</v>
      </c>
      <c r="D122" s="68" t="s">
        <v>8</v>
      </c>
      <c r="E122" s="7"/>
      <c r="F122" s="120"/>
      <c r="G122" s="20">
        <f>G123</f>
        <v>39000</v>
      </c>
    </row>
    <row r="123" spans="1:7" ht="18" customHeight="1">
      <c r="A123" s="267" t="s">
        <v>221</v>
      </c>
      <c r="B123" s="93" t="s">
        <v>37</v>
      </c>
      <c r="C123" s="33" t="s">
        <v>8</v>
      </c>
      <c r="D123" s="55" t="s">
        <v>8</v>
      </c>
      <c r="E123" s="27" t="s">
        <v>239</v>
      </c>
      <c r="F123" s="121"/>
      <c r="G123" s="28">
        <f>G124</f>
        <v>39000</v>
      </c>
    </row>
    <row r="124" spans="1:7" ht="19.5" customHeight="1">
      <c r="A124" s="253" t="s">
        <v>160</v>
      </c>
      <c r="B124" s="93" t="s">
        <v>37</v>
      </c>
      <c r="C124" s="36" t="s">
        <v>8</v>
      </c>
      <c r="D124" s="53" t="s">
        <v>8</v>
      </c>
      <c r="E124" s="8" t="s">
        <v>239</v>
      </c>
      <c r="F124" s="128" t="s">
        <v>158</v>
      </c>
      <c r="G124" s="17">
        <v>39000</v>
      </c>
    </row>
    <row r="125" spans="1:7" ht="18" customHeight="1">
      <c r="A125" s="273" t="s">
        <v>23</v>
      </c>
      <c r="B125" s="94" t="s">
        <v>37</v>
      </c>
      <c r="C125" s="178" t="s">
        <v>3</v>
      </c>
      <c r="D125" s="179"/>
      <c r="E125" s="180"/>
      <c r="F125" s="181"/>
      <c r="G125" s="177">
        <f>G126+G160+G209+G221</f>
        <v>281093850</v>
      </c>
    </row>
    <row r="126" spans="1:7" ht="17.25" customHeight="1">
      <c r="A126" s="277" t="s">
        <v>24</v>
      </c>
      <c r="B126" s="93" t="s">
        <v>37</v>
      </c>
      <c r="C126" s="37" t="s">
        <v>3</v>
      </c>
      <c r="D126" s="78" t="s">
        <v>2</v>
      </c>
      <c r="E126" s="9"/>
      <c r="F126" s="140"/>
      <c r="G126" s="20">
        <f>G128+G130+G132+G141+G147+G150+G154+G156+G158</f>
        <v>70190312</v>
      </c>
    </row>
    <row r="127" spans="1:7" ht="20.25" customHeight="1">
      <c r="A127" s="254" t="s">
        <v>163</v>
      </c>
      <c r="B127" s="93" t="s">
        <v>37</v>
      </c>
      <c r="C127" s="192" t="s">
        <v>3</v>
      </c>
      <c r="D127" s="166" t="s">
        <v>2</v>
      </c>
      <c r="E127" s="193" t="s">
        <v>164</v>
      </c>
      <c r="F127" s="194"/>
      <c r="G127" s="168">
        <f>G126</f>
        <v>70190312</v>
      </c>
    </row>
    <row r="128" spans="1:7" ht="18" customHeight="1">
      <c r="A128" s="279" t="s">
        <v>166</v>
      </c>
      <c r="B128" s="93" t="s">
        <v>37</v>
      </c>
      <c r="C128" s="35" t="s">
        <v>3</v>
      </c>
      <c r="D128" s="54" t="s">
        <v>2</v>
      </c>
      <c r="E128" s="11" t="s">
        <v>254</v>
      </c>
      <c r="F128" s="123"/>
      <c r="G128" s="16">
        <f>G129</f>
        <v>11538000</v>
      </c>
    </row>
    <row r="129" spans="1:7" ht="26.25" customHeight="1">
      <c r="A129" s="250" t="s">
        <v>114</v>
      </c>
      <c r="B129" s="93" t="s">
        <v>37</v>
      </c>
      <c r="C129" s="36" t="s">
        <v>3</v>
      </c>
      <c r="D129" s="53" t="s">
        <v>2</v>
      </c>
      <c r="E129" s="8" t="s">
        <v>254</v>
      </c>
      <c r="F129" s="128" t="s">
        <v>89</v>
      </c>
      <c r="G129" s="17">
        <v>11538000</v>
      </c>
    </row>
    <row r="130" spans="1:7" ht="26.25" customHeight="1">
      <c r="A130" s="279" t="s">
        <v>343</v>
      </c>
      <c r="B130" s="93" t="s">
        <v>37</v>
      </c>
      <c r="C130" s="35" t="s">
        <v>3</v>
      </c>
      <c r="D130" s="54" t="s">
        <v>2</v>
      </c>
      <c r="E130" s="11" t="s">
        <v>344</v>
      </c>
      <c r="F130" s="123"/>
      <c r="G130" s="16">
        <f>G131</f>
        <v>200000</v>
      </c>
    </row>
    <row r="131" spans="1:7" ht="26.25" customHeight="1">
      <c r="A131" s="250" t="s">
        <v>114</v>
      </c>
      <c r="B131" s="93" t="s">
        <v>37</v>
      </c>
      <c r="C131" s="36" t="s">
        <v>3</v>
      </c>
      <c r="D131" s="53" t="s">
        <v>2</v>
      </c>
      <c r="E131" s="8" t="s">
        <v>344</v>
      </c>
      <c r="F131" s="128" t="s">
        <v>89</v>
      </c>
      <c r="G131" s="17">
        <v>200000</v>
      </c>
    </row>
    <row r="132" spans="1:7" ht="20.25" customHeight="1">
      <c r="A132" s="280" t="s">
        <v>165</v>
      </c>
      <c r="B132" s="93" t="s">
        <v>37</v>
      </c>
      <c r="C132" s="35" t="s">
        <v>3</v>
      </c>
      <c r="D132" s="54" t="s">
        <v>2</v>
      </c>
      <c r="E132" s="11" t="s">
        <v>255</v>
      </c>
      <c r="F132" s="123"/>
      <c r="G132" s="16">
        <f>SUM(G133:G140)</f>
        <v>26352350</v>
      </c>
    </row>
    <row r="133" spans="1:7" ht="24.75" customHeight="1">
      <c r="A133" s="250" t="s">
        <v>110</v>
      </c>
      <c r="B133" s="93" t="s">
        <v>37</v>
      </c>
      <c r="C133" s="40" t="s">
        <v>3</v>
      </c>
      <c r="D133" s="76" t="s">
        <v>2</v>
      </c>
      <c r="E133" s="8" t="s">
        <v>255</v>
      </c>
      <c r="F133" s="133" t="s">
        <v>111</v>
      </c>
      <c r="G133" s="17">
        <v>17903000</v>
      </c>
    </row>
    <row r="134" spans="1:7" ht="17.25" customHeight="1">
      <c r="A134" s="250" t="s">
        <v>113</v>
      </c>
      <c r="B134" s="93" t="s">
        <v>37</v>
      </c>
      <c r="C134" s="40" t="s">
        <v>3</v>
      </c>
      <c r="D134" s="76" t="s">
        <v>2</v>
      </c>
      <c r="E134" s="8" t="s">
        <v>255</v>
      </c>
      <c r="F134" s="133" t="s">
        <v>112</v>
      </c>
      <c r="G134" s="17">
        <v>593550</v>
      </c>
    </row>
    <row r="135" spans="1:7" ht="18" customHeight="1">
      <c r="A135" s="250" t="s">
        <v>86</v>
      </c>
      <c r="B135" s="93" t="s">
        <v>37</v>
      </c>
      <c r="C135" s="40" t="s">
        <v>3</v>
      </c>
      <c r="D135" s="76" t="s">
        <v>2</v>
      </c>
      <c r="E135" s="8" t="s">
        <v>255</v>
      </c>
      <c r="F135" s="133" t="s">
        <v>88</v>
      </c>
      <c r="G135" s="17">
        <v>13800</v>
      </c>
    </row>
    <row r="136" spans="1:7" ht="25.5">
      <c r="A136" s="250" t="s">
        <v>114</v>
      </c>
      <c r="B136" s="93" t="s">
        <v>37</v>
      </c>
      <c r="C136" s="40" t="s">
        <v>3</v>
      </c>
      <c r="D136" s="76" t="s">
        <v>2</v>
      </c>
      <c r="E136" s="8" t="s">
        <v>255</v>
      </c>
      <c r="F136" s="133" t="s">
        <v>89</v>
      </c>
      <c r="G136" s="17">
        <f>5739000+1230000</f>
        <v>6969000</v>
      </c>
    </row>
    <row r="137" spans="1:7" ht="38.25">
      <c r="A137" s="281" t="s">
        <v>115</v>
      </c>
      <c r="B137" s="93" t="s">
        <v>37</v>
      </c>
      <c r="C137" s="171" t="s">
        <v>3</v>
      </c>
      <c r="D137" s="76" t="s">
        <v>2</v>
      </c>
      <c r="E137" s="8" t="s">
        <v>255</v>
      </c>
      <c r="F137" s="133" t="s">
        <v>116</v>
      </c>
      <c r="G137" s="17">
        <v>340000</v>
      </c>
    </row>
    <row r="138" spans="1:7" ht="65.25" customHeight="1">
      <c r="A138" s="250" t="s">
        <v>109</v>
      </c>
      <c r="B138" s="93" t="s">
        <v>37</v>
      </c>
      <c r="C138" s="40" t="s">
        <v>3</v>
      </c>
      <c r="D138" s="76" t="s">
        <v>2</v>
      </c>
      <c r="E138" s="8" t="s">
        <v>255</v>
      </c>
      <c r="F138" s="133" t="s">
        <v>105</v>
      </c>
      <c r="G138" s="17">
        <v>95556.86</v>
      </c>
    </row>
    <row r="139" spans="1:7" ht="22.5" customHeight="1">
      <c r="A139" s="250" t="s">
        <v>104</v>
      </c>
      <c r="B139" s="93" t="s">
        <v>37</v>
      </c>
      <c r="C139" s="40" t="s">
        <v>3</v>
      </c>
      <c r="D139" s="76" t="s">
        <v>2</v>
      </c>
      <c r="E139" s="8" t="s">
        <v>255</v>
      </c>
      <c r="F139" s="128" t="s">
        <v>107</v>
      </c>
      <c r="G139" s="17">
        <v>387443.14</v>
      </c>
    </row>
    <row r="140" spans="1:7" ht="19.5" customHeight="1">
      <c r="A140" s="250" t="s">
        <v>106</v>
      </c>
      <c r="B140" s="93" t="s">
        <v>37</v>
      </c>
      <c r="C140" s="40" t="s">
        <v>3</v>
      </c>
      <c r="D140" s="76" t="s">
        <v>2</v>
      </c>
      <c r="E140" s="8" t="s">
        <v>255</v>
      </c>
      <c r="F140" s="128" t="s">
        <v>108</v>
      </c>
      <c r="G140" s="17">
        <v>50000</v>
      </c>
    </row>
    <row r="141" spans="1:7" ht="43.5" customHeight="1">
      <c r="A141" s="282" t="s">
        <v>278</v>
      </c>
      <c r="B141" s="93" t="s">
        <v>37</v>
      </c>
      <c r="C141" s="172" t="s">
        <v>3</v>
      </c>
      <c r="D141" s="173" t="s">
        <v>2</v>
      </c>
      <c r="E141" s="159" t="s">
        <v>256</v>
      </c>
      <c r="F141" s="167"/>
      <c r="G141" s="168">
        <f>SUM(G142:G146)</f>
        <v>29102000</v>
      </c>
    </row>
    <row r="142" spans="1:7" ht="33" customHeight="1">
      <c r="A142" s="250" t="s">
        <v>110</v>
      </c>
      <c r="B142" s="93" t="s">
        <v>37</v>
      </c>
      <c r="C142" s="40" t="s">
        <v>3</v>
      </c>
      <c r="D142" s="76" t="s">
        <v>2</v>
      </c>
      <c r="E142" s="8" t="s">
        <v>256</v>
      </c>
      <c r="F142" s="133" t="s">
        <v>111</v>
      </c>
      <c r="G142" s="17">
        <v>27155000</v>
      </c>
    </row>
    <row r="143" spans="1:7" ht="23.25" customHeight="1">
      <c r="A143" s="250" t="s">
        <v>113</v>
      </c>
      <c r="B143" s="93" t="s">
        <v>37</v>
      </c>
      <c r="C143" s="40" t="s">
        <v>3</v>
      </c>
      <c r="D143" s="76" t="s">
        <v>2</v>
      </c>
      <c r="E143" s="8" t="s">
        <v>256</v>
      </c>
      <c r="F143" s="133" t="s">
        <v>112</v>
      </c>
      <c r="G143" s="17">
        <v>196206.04</v>
      </c>
    </row>
    <row r="144" spans="1:7" ht="19.5" customHeight="1">
      <c r="A144" s="250" t="s">
        <v>86</v>
      </c>
      <c r="B144" s="93" t="s">
        <v>37</v>
      </c>
      <c r="C144" s="40" t="s">
        <v>3</v>
      </c>
      <c r="D144" s="76" t="s">
        <v>2</v>
      </c>
      <c r="E144" s="8" t="s">
        <v>256</v>
      </c>
      <c r="F144" s="133" t="s">
        <v>88</v>
      </c>
      <c r="G144" s="17">
        <v>2900</v>
      </c>
    </row>
    <row r="145" spans="1:7" ht="24.75" customHeight="1">
      <c r="A145" s="250" t="s">
        <v>114</v>
      </c>
      <c r="B145" s="93" t="s">
        <v>37</v>
      </c>
      <c r="C145" s="40" t="s">
        <v>3</v>
      </c>
      <c r="D145" s="76" t="s">
        <v>2</v>
      </c>
      <c r="E145" s="8" t="s">
        <v>256</v>
      </c>
      <c r="F145" s="133" t="s">
        <v>89</v>
      </c>
      <c r="G145" s="17">
        <v>652893.96</v>
      </c>
    </row>
    <row r="146" spans="1:7" ht="48.75" customHeight="1">
      <c r="A146" s="281" t="s">
        <v>115</v>
      </c>
      <c r="B146" s="93" t="s">
        <v>37</v>
      </c>
      <c r="C146" s="171" t="s">
        <v>3</v>
      </c>
      <c r="D146" s="76" t="s">
        <v>2</v>
      </c>
      <c r="E146" s="8" t="s">
        <v>256</v>
      </c>
      <c r="F146" s="133" t="s">
        <v>116</v>
      </c>
      <c r="G146" s="17">
        <v>1095000</v>
      </c>
    </row>
    <row r="147" spans="1:7" ht="64.5" customHeight="1">
      <c r="A147" s="267" t="s">
        <v>285</v>
      </c>
      <c r="B147" s="93" t="s">
        <v>37</v>
      </c>
      <c r="C147" s="33" t="s">
        <v>3</v>
      </c>
      <c r="D147" s="55" t="s">
        <v>2</v>
      </c>
      <c r="E147" s="27" t="s">
        <v>257</v>
      </c>
      <c r="F147" s="121"/>
      <c r="G147" s="28">
        <f>G148+G149</f>
        <v>1000000</v>
      </c>
    </row>
    <row r="148" spans="1:7" ht="19.5" customHeight="1">
      <c r="A148" s="253" t="s">
        <v>113</v>
      </c>
      <c r="B148" s="93" t="s">
        <v>37</v>
      </c>
      <c r="C148" s="32" t="s">
        <v>3</v>
      </c>
      <c r="D148" s="53" t="s">
        <v>2</v>
      </c>
      <c r="E148" s="8" t="s">
        <v>257</v>
      </c>
      <c r="F148" s="128" t="s">
        <v>112</v>
      </c>
      <c r="G148" s="17">
        <v>900000</v>
      </c>
    </row>
    <row r="149" spans="1:7" ht="22.5" customHeight="1">
      <c r="A149" s="253" t="s">
        <v>84</v>
      </c>
      <c r="B149" s="93" t="s">
        <v>37</v>
      </c>
      <c r="C149" s="32" t="s">
        <v>3</v>
      </c>
      <c r="D149" s="53" t="s">
        <v>2</v>
      </c>
      <c r="E149" s="8" t="s">
        <v>257</v>
      </c>
      <c r="F149" s="128" t="s">
        <v>83</v>
      </c>
      <c r="G149" s="17">
        <v>100000</v>
      </c>
    </row>
    <row r="150" spans="1:7" ht="78.75" customHeight="1">
      <c r="A150" s="267" t="s">
        <v>286</v>
      </c>
      <c r="B150" s="93" t="s">
        <v>37</v>
      </c>
      <c r="C150" s="33" t="s">
        <v>3</v>
      </c>
      <c r="D150" s="55" t="s">
        <v>2</v>
      </c>
      <c r="E150" s="27" t="s">
        <v>258</v>
      </c>
      <c r="F150" s="121"/>
      <c r="G150" s="28">
        <f>SUM(G151:G153)</f>
        <v>644962</v>
      </c>
    </row>
    <row r="151" spans="1:7" ht="36" customHeight="1">
      <c r="A151" s="250" t="s">
        <v>110</v>
      </c>
      <c r="B151" s="93" t="s">
        <v>37</v>
      </c>
      <c r="C151" s="48" t="s">
        <v>3</v>
      </c>
      <c r="D151" s="8" t="s">
        <v>2</v>
      </c>
      <c r="E151" s="8" t="s">
        <v>258</v>
      </c>
      <c r="F151" s="8" t="s">
        <v>111</v>
      </c>
      <c r="G151" s="17">
        <v>130000</v>
      </c>
    </row>
    <row r="152" spans="1:7" ht="33" customHeight="1">
      <c r="A152" s="250" t="s">
        <v>114</v>
      </c>
      <c r="B152" s="93" t="s">
        <v>37</v>
      </c>
      <c r="C152" s="48" t="s">
        <v>3</v>
      </c>
      <c r="D152" s="8" t="s">
        <v>2</v>
      </c>
      <c r="E152" s="8" t="s">
        <v>258</v>
      </c>
      <c r="F152" s="8" t="s">
        <v>89</v>
      </c>
      <c r="G152" s="17">
        <v>514962</v>
      </c>
    </row>
    <row r="153" spans="1:7" ht="15.75" customHeight="1">
      <c r="A153" s="253" t="s">
        <v>84</v>
      </c>
      <c r="B153" s="93" t="s">
        <v>37</v>
      </c>
      <c r="C153" s="48" t="s">
        <v>3</v>
      </c>
      <c r="D153" s="8" t="s">
        <v>2</v>
      </c>
      <c r="E153" s="8" t="s">
        <v>258</v>
      </c>
      <c r="F153" s="8" t="s">
        <v>83</v>
      </c>
      <c r="G153" s="17"/>
    </row>
    <row r="154" spans="1:7" ht="21.75" customHeight="1">
      <c r="A154" s="254" t="s">
        <v>140</v>
      </c>
      <c r="B154" s="93" t="s">
        <v>37</v>
      </c>
      <c r="C154" s="33" t="s">
        <v>3</v>
      </c>
      <c r="D154" s="55" t="s">
        <v>2</v>
      </c>
      <c r="E154" s="27" t="s">
        <v>259</v>
      </c>
      <c r="F154" s="121"/>
      <c r="G154" s="28">
        <f>G155</f>
        <v>320000</v>
      </c>
    </row>
    <row r="155" spans="1:7" ht="29.25" customHeight="1">
      <c r="A155" s="253" t="s">
        <v>123</v>
      </c>
      <c r="B155" s="93" t="s">
        <v>37</v>
      </c>
      <c r="C155" s="32" t="s">
        <v>3</v>
      </c>
      <c r="D155" s="53" t="s">
        <v>2</v>
      </c>
      <c r="E155" s="8" t="s">
        <v>259</v>
      </c>
      <c r="F155" s="8" t="s">
        <v>124</v>
      </c>
      <c r="G155" s="17">
        <v>320000</v>
      </c>
    </row>
    <row r="156" spans="1:7" ht="32.25" customHeight="1">
      <c r="A156" s="254" t="s">
        <v>318</v>
      </c>
      <c r="B156" s="93" t="s">
        <v>37</v>
      </c>
      <c r="C156" s="169" t="s">
        <v>3</v>
      </c>
      <c r="D156" s="166" t="s">
        <v>2</v>
      </c>
      <c r="E156" s="159" t="s">
        <v>317</v>
      </c>
      <c r="F156" s="167"/>
      <c r="G156" s="168">
        <f>G157</f>
        <v>998000</v>
      </c>
    </row>
    <row r="157" spans="1:7" ht="24.75" customHeight="1">
      <c r="A157" s="250" t="s">
        <v>114</v>
      </c>
      <c r="B157" s="93" t="s">
        <v>37</v>
      </c>
      <c r="C157" s="32" t="s">
        <v>3</v>
      </c>
      <c r="D157" s="53" t="s">
        <v>2</v>
      </c>
      <c r="E157" s="8" t="s">
        <v>317</v>
      </c>
      <c r="F157" s="128" t="s">
        <v>89</v>
      </c>
      <c r="G157" s="17">
        <v>998000</v>
      </c>
    </row>
    <row r="158" spans="1:7" ht="29.25" customHeight="1">
      <c r="A158" s="267" t="s">
        <v>141</v>
      </c>
      <c r="B158" s="93" t="s">
        <v>37</v>
      </c>
      <c r="C158" s="33" t="s">
        <v>3</v>
      </c>
      <c r="D158" s="55" t="s">
        <v>2</v>
      </c>
      <c r="E158" s="27" t="s">
        <v>142</v>
      </c>
      <c r="F158" s="121"/>
      <c r="G158" s="28">
        <f>G159</f>
        <v>35000</v>
      </c>
    </row>
    <row r="159" spans="1:7" ht="26.25" customHeight="1">
      <c r="A159" s="253" t="s">
        <v>123</v>
      </c>
      <c r="B159" s="93" t="s">
        <v>37</v>
      </c>
      <c r="C159" s="32" t="s">
        <v>3</v>
      </c>
      <c r="D159" s="53" t="s">
        <v>2</v>
      </c>
      <c r="E159" s="8" t="s">
        <v>142</v>
      </c>
      <c r="F159" s="8" t="s">
        <v>124</v>
      </c>
      <c r="G159" s="17">
        <v>35000</v>
      </c>
    </row>
    <row r="160" spans="1:7" ht="15" customHeight="1">
      <c r="A160" s="277" t="s">
        <v>25</v>
      </c>
      <c r="B160" s="93" t="s">
        <v>37</v>
      </c>
      <c r="C160" s="38" t="s">
        <v>3</v>
      </c>
      <c r="D160" s="73" t="s">
        <v>9</v>
      </c>
      <c r="E160" s="7"/>
      <c r="F160" s="143"/>
      <c r="G160" s="20">
        <f>G161+G163+G186+G165+G198+G172+G174+G194+G177+G200+G202+G204+G207</f>
        <v>194677371</v>
      </c>
    </row>
    <row r="161" spans="1:7" ht="19.5" customHeight="1">
      <c r="A161" s="283" t="s">
        <v>167</v>
      </c>
      <c r="B161" s="93" t="s">
        <v>37</v>
      </c>
      <c r="C161" s="174" t="s">
        <v>3</v>
      </c>
      <c r="D161" s="175" t="s">
        <v>9</v>
      </c>
      <c r="E161" s="153" t="s">
        <v>260</v>
      </c>
      <c r="F161" s="154"/>
      <c r="G161" s="155">
        <f>G162</f>
        <v>2950000</v>
      </c>
    </row>
    <row r="162" spans="1:7" ht="29.25" customHeight="1">
      <c r="A162" s="250" t="s">
        <v>114</v>
      </c>
      <c r="B162" s="93" t="s">
        <v>37</v>
      </c>
      <c r="C162" s="40" t="s">
        <v>3</v>
      </c>
      <c r="D162" s="76" t="s">
        <v>9</v>
      </c>
      <c r="E162" s="8" t="s">
        <v>260</v>
      </c>
      <c r="F162" s="128" t="s">
        <v>89</v>
      </c>
      <c r="G162" s="17">
        <v>2950000</v>
      </c>
    </row>
    <row r="163" spans="1:7" ht="15.75" customHeight="1">
      <c r="A163" s="284" t="s">
        <v>170</v>
      </c>
      <c r="B163" s="93" t="s">
        <v>37</v>
      </c>
      <c r="C163" s="51" t="s">
        <v>3</v>
      </c>
      <c r="D163" s="74" t="s">
        <v>9</v>
      </c>
      <c r="E163" s="11" t="s">
        <v>261</v>
      </c>
      <c r="F163" s="144"/>
      <c r="G163" s="16">
        <f>G164</f>
        <v>197000</v>
      </c>
    </row>
    <row r="164" spans="1:7" ht="25.5" customHeight="1">
      <c r="A164" s="285" t="s">
        <v>114</v>
      </c>
      <c r="B164" s="93" t="s">
        <v>37</v>
      </c>
      <c r="C164" s="171" t="s">
        <v>3</v>
      </c>
      <c r="D164" s="76" t="s">
        <v>9</v>
      </c>
      <c r="E164" s="8" t="s">
        <v>261</v>
      </c>
      <c r="F164" s="142" t="s">
        <v>89</v>
      </c>
      <c r="G164" s="17">
        <v>197000</v>
      </c>
    </row>
    <row r="165" spans="1:7" ht="18.75" customHeight="1">
      <c r="A165" s="279" t="s">
        <v>168</v>
      </c>
      <c r="B165" s="93" t="s">
        <v>37</v>
      </c>
      <c r="C165" s="41" t="s">
        <v>3</v>
      </c>
      <c r="D165" s="74" t="s">
        <v>9</v>
      </c>
      <c r="E165" s="11" t="s">
        <v>262</v>
      </c>
      <c r="F165" s="144"/>
      <c r="G165" s="16">
        <f>SUM(G166:G171)</f>
        <v>24806000</v>
      </c>
    </row>
    <row r="166" spans="1:7" ht="17.25" customHeight="1">
      <c r="A166" s="250" t="s">
        <v>113</v>
      </c>
      <c r="B166" s="93" t="s">
        <v>37</v>
      </c>
      <c r="C166" s="40" t="s">
        <v>3</v>
      </c>
      <c r="D166" s="76" t="s">
        <v>9</v>
      </c>
      <c r="E166" s="8" t="s">
        <v>262</v>
      </c>
      <c r="F166" s="133" t="s">
        <v>112</v>
      </c>
      <c r="G166" s="17">
        <v>112110</v>
      </c>
    </row>
    <row r="167" spans="1:7" ht="27.75" customHeight="1">
      <c r="A167" s="250" t="s">
        <v>114</v>
      </c>
      <c r="B167" s="93" t="s">
        <v>37</v>
      </c>
      <c r="C167" s="40" t="s">
        <v>3</v>
      </c>
      <c r="D167" s="76" t="s">
        <v>9</v>
      </c>
      <c r="E167" s="8" t="s">
        <v>262</v>
      </c>
      <c r="F167" s="133" t="s">
        <v>89</v>
      </c>
      <c r="G167" s="17">
        <f>10030697+3000000+720000</f>
        <v>13750697</v>
      </c>
    </row>
    <row r="168" spans="1:7" ht="38.25">
      <c r="A168" s="281" t="s">
        <v>115</v>
      </c>
      <c r="B168" s="93" t="s">
        <v>37</v>
      </c>
      <c r="C168" s="171" t="s">
        <v>3</v>
      </c>
      <c r="D168" s="76" t="s">
        <v>9</v>
      </c>
      <c r="E168" s="8" t="s">
        <v>262</v>
      </c>
      <c r="F168" s="133" t="s">
        <v>116</v>
      </c>
      <c r="G168" s="17">
        <v>9775500</v>
      </c>
    </row>
    <row r="169" spans="1:7" ht="63.75" customHeight="1">
      <c r="A169" s="285" t="s">
        <v>109</v>
      </c>
      <c r="B169" s="93" t="s">
        <v>37</v>
      </c>
      <c r="C169" s="171" t="s">
        <v>3</v>
      </c>
      <c r="D169" s="76" t="s">
        <v>9</v>
      </c>
      <c r="E169" s="8" t="s">
        <v>262</v>
      </c>
      <c r="F169" s="133" t="s">
        <v>105</v>
      </c>
      <c r="G169" s="17">
        <v>163740.49</v>
      </c>
    </row>
    <row r="170" spans="1:7" ht="18" customHeight="1">
      <c r="A170" s="285" t="s">
        <v>104</v>
      </c>
      <c r="B170" s="93" t="s">
        <v>37</v>
      </c>
      <c r="C170" s="171" t="s">
        <v>3</v>
      </c>
      <c r="D170" s="76" t="s">
        <v>9</v>
      </c>
      <c r="E170" s="8" t="s">
        <v>262</v>
      </c>
      <c r="F170" s="128" t="s">
        <v>107</v>
      </c>
      <c r="G170" s="17">
        <v>802509.51</v>
      </c>
    </row>
    <row r="171" spans="1:7" ht="21" customHeight="1">
      <c r="A171" s="285" t="s">
        <v>106</v>
      </c>
      <c r="B171" s="93" t="s">
        <v>37</v>
      </c>
      <c r="C171" s="171" t="s">
        <v>3</v>
      </c>
      <c r="D171" s="76" t="s">
        <v>9</v>
      </c>
      <c r="E171" s="8" t="s">
        <v>262</v>
      </c>
      <c r="F171" s="128" t="s">
        <v>108</v>
      </c>
      <c r="G171" s="17">
        <v>201443</v>
      </c>
    </row>
    <row r="172" spans="1:7" ht="30.75" customHeight="1">
      <c r="A172" s="284" t="s">
        <v>169</v>
      </c>
      <c r="B172" s="93" t="s">
        <v>37</v>
      </c>
      <c r="C172" s="51" t="s">
        <v>3</v>
      </c>
      <c r="D172" s="74" t="s">
        <v>9</v>
      </c>
      <c r="E172" s="11" t="s">
        <v>263</v>
      </c>
      <c r="F172" s="144"/>
      <c r="G172" s="16">
        <f>G173</f>
        <v>18000000</v>
      </c>
    </row>
    <row r="173" spans="1:7" ht="39" customHeight="1">
      <c r="A173" s="281" t="s">
        <v>115</v>
      </c>
      <c r="B173" s="93" t="s">
        <v>37</v>
      </c>
      <c r="C173" s="171" t="s">
        <v>3</v>
      </c>
      <c r="D173" s="76" t="s">
        <v>9</v>
      </c>
      <c r="E173" s="8" t="s">
        <v>263</v>
      </c>
      <c r="F173" s="142" t="s">
        <v>116</v>
      </c>
      <c r="G173" s="17">
        <v>18000000</v>
      </c>
    </row>
    <row r="174" spans="1:7" ht="63.75">
      <c r="A174" s="267" t="s">
        <v>285</v>
      </c>
      <c r="B174" s="93" t="s">
        <v>37</v>
      </c>
      <c r="C174" s="33" t="s">
        <v>3</v>
      </c>
      <c r="D174" s="55" t="s">
        <v>9</v>
      </c>
      <c r="E174" s="27" t="s">
        <v>257</v>
      </c>
      <c r="F174" s="121"/>
      <c r="G174" s="28">
        <f>G175+G176</f>
        <v>3892000</v>
      </c>
    </row>
    <row r="175" spans="1:7" ht="21" customHeight="1">
      <c r="A175" s="253" t="s">
        <v>113</v>
      </c>
      <c r="B175" s="93" t="s">
        <v>37</v>
      </c>
      <c r="C175" s="32" t="s">
        <v>3</v>
      </c>
      <c r="D175" s="53" t="s">
        <v>9</v>
      </c>
      <c r="E175" s="8" t="s">
        <v>257</v>
      </c>
      <c r="F175" s="128" t="s">
        <v>112</v>
      </c>
      <c r="G175" s="21">
        <v>2892000</v>
      </c>
    </row>
    <row r="176" spans="1:7" ht="18" customHeight="1">
      <c r="A176" s="253" t="s">
        <v>84</v>
      </c>
      <c r="B176" s="93" t="s">
        <v>37</v>
      </c>
      <c r="C176" s="32" t="s">
        <v>3</v>
      </c>
      <c r="D176" s="53" t="s">
        <v>9</v>
      </c>
      <c r="E176" s="8" t="s">
        <v>257</v>
      </c>
      <c r="F176" s="128" t="s">
        <v>83</v>
      </c>
      <c r="G176" s="17">
        <v>1000000</v>
      </c>
    </row>
    <row r="177" spans="1:7" ht="69.75" customHeight="1">
      <c r="A177" s="286" t="s">
        <v>119</v>
      </c>
      <c r="B177" s="93" t="s">
        <v>37</v>
      </c>
      <c r="C177" s="176" t="s">
        <v>3</v>
      </c>
      <c r="D177" s="74" t="s">
        <v>9</v>
      </c>
      <c r="E177" s="153" t="s">
        <v>264</v>
      </c>
      <c r="F177" s="144"/>
      <c r="G177" s="16">
        <f>SUM(G178:G185)</f>
        <v>128902000</v>
      </c>
    </row>
    <row r="178" spans="1:7" ht="27.75" customHeight="1">
      <c r="A178" s="250" t="s">
        <v>110</v>
      </c>
      <c r="B178" s="93" t="s">
        <v>37</v>
      </c>
      <c r="C178" s="48" t="s">
        <v>3</v>
      </c>
      <c r="D178" s="8" t="s">
        <v>9</v>
      </c>
      <c r="E178" s="8" t="s">
        <v>264</v>
      </c>
      <c r="F178" s="133" t="s">
        <v>111</v>
      </c>
      <c r="G178" s="17">
        <v>67343805</v>
      </c>
    </row>
    <row r="179" spans="1:7" ht="27.75" customHeight="1">
      <c r="A179" s="250" t="s">
        <v>113</v>
      </c>
      <c r="B179" s="93" t="s">
        <v>37</v>
      </c>
      <c r="C179" s="48" t="s">
        <v>3</v>
      </c>
      <c r="D179" s="8" t="s">
        <v>9</v>
      </c>
      <c r="E179" s="8" t="s">
        <v>264</v>
      </c>
      <c r="F179" s="133" t="s">
        <v>112</v>
      </c>
      <c r="G179" s="17">
        <v>765280</v>
      </c>
    </row>
    <row r="180" spans="1:7" ht="17.25" customHeight="1">
      <c r="A180" s="250" t="s">
        <v>86</v>
      </c>
      <c r="B180" s="93" t="s">
        <v>37</v>
      </c>
      <c r="C180" s="48" t="s">
        <v>3</v>
      </c>
      <c r="D180" s="8" t="s">
        <v>9</v>
      </c>
      <c r="E180" s="8" t="s">
        <v>264</v>
      </c>
      <c r="F180" s="133" t="s">
        <v>88</v>
      </c>
      <c r="G180" s="17"/>
    </row>
    <row r="181" spans="1:7" ht="31.5" customHeight="1">
      <c r="A181" s="250" t="s">
        <v>114</v>
      </c>
      <c r="B181" s="93" t="s">
        <v>37</v>
      </c>
      <c r="C181" s="48" t="s">
        <v>3</v>
      </c>
      <c r="D181" s="8" t="s">
        <v>9</v>
      </c>
      <c r="E181" s="8" t="s">
        <v>264</v>
      </c>
      <c r="F181" s="133" t="s">
        <v>89</v>
      </c>
      <c r="G181" s="17">
        <v>2407520</v>
      </c>
    </row>
    <row r="182" spans="1:7" ht="41.25" customHeight="1">
      <c r="A182" s="281" t="s">
        <v>115</v>
      </c>
      <c r="B182" s="93" t="s">
        <v>37</v>
      </c>
      <c r="C182" s="48" t="s">
        <v>3</v>
      </c>
      <c r="D182" s="8" t="s">
        <v>9</v>
      </c>
      <c r="E182" s="8" t="s">
        <v>264</v>
      </c>
      <c r="F182" s="133" t="s">
        <v>116</v>
      </c>
      <c r="G182" s="17">
        <v>58335000</v>
      </c>
    </row>
    <row r="183" spans="1:7" ht="70.5" customHeight="1">
      <c r="A183" s="250" t="s">
        <v>109</v>
      </c>
      <c r="B183" s="93" t="s">
        <v>37</v>
      </c>
      <c r="C183" s="48" t="s">
        <v>3</v>
      </c>
      <c r="D183" s="8" t="s">
        <v>9</v>
      </c>
      <c r="E183" s="8" t="s">
        <v>264</v>
      </c>
      <c r="F183" s="133" t="s">
        <v>105</v>
      </c>
      <c r="G183" s="17"/>
    </row>
    <row r="184" spans="1:7" ht="17.25" customHeight="1">
      <c r="A184" s="250" t="s">
        <v>104</v>
      </c>
      <c r="B184" s="93" t="s">
        <v>37</v>
      </c>
      <c r="C184" s="48" t="s">
        <v>3</v>
      </c>
      <c r="D184" s="8" t="s">
        <v>9</v>
      </c>
      <c r="E184" s="8" t="s">
        <v>264</v>
      </c>
      <c r="F184" s="128" t="s">
        <v>107</v>
      </c>
      <c r="G184" s="17">
        <v>13075</v>
      </c>
    </row>
    <row r="185" spans="1:7" ht="21.75" customHeight="1">
      <c r="A185" s="250" t="s">
        <v>106</v>
      </c>
      <c r="B185" s="93" t="s">
        <v>37</v>
      </c>
      <c r="C185" s="48" t="s">
        <v>3</v>
      </c>
      <c r="D185" s="8" t="s">
        <v>9</v>
      </c>
      <c r="E185" s="8" t="s">
        <v>264</v>
      </c>
      <c r="F185" s="128" t="s">
        <v>108</v>
      </c>
      <c r="G185" s="17">
        <v>37320</v>
      </c>
    </row>
    <row r="186" spans="1:7" ht="59.25" customHeight="1">
      <c r="A186" s="267" t="s">
        <v>50</v>
      </c>
      <c r="B186" s="93" t="s">
        <v>37</v>
      </c>
      <c r="C186" s="39" t="s">
        <v>3</v>
      </c>
      <c r="D186" s="75" t="s">
        <v>9</v>
      </c>
      <c r="E186" s="27" t="s">
        <v>265</v>
      </c>
      <c r="F186" s="141"/>
      <c r="G186" s="28">
        <f>SUM(G187:G193)</f>
        <v>11180000</v>
      </c>
    </row>
    <row r="187" spans="1:7" ht="26.25" customHeight="1">
      <c r="A187" s="250" t="s">
        <v>110</v>
      </c>
      <c r="B187" s="93" t="s">
        <v>37</v>
      </c>
      <c r="C187" s="40" t="s">
        <v>3</v>
      </c>
      <c r="D187" s="76" t="s">
        <v>9</v>
      </c>
      <c r="E187" s="8" t="s">
        <v>265</v>
      </c>
      <c r="F187" s="133" t="s">
        <v>111</v>
      </c>
      <c r="G187" s="17">
        <v>7790000</v>
      </c>
    </row>
    <row r="188" spans="1:7" ht="19.5" customHeight="1">
      <c r="A188" s="250" t="s">
        <v>113</v>
      </c>
      <c r="B188" s="93" t="s">
        <v>37</v>
      </c>
      <c r="C188" s="40" t="s">
        <v>3</v>
      </c>
      <c r="D188" s="76" t="s">
        <v>9</v>
      </c>
      <c r="E188" s="8" t="s">
        <v>265</v>
      </c>
      <c r="F188" s="133" t="s">
        <v>112</v>
      </c>
      <c r="G188" s="17">
        <v>109700</v>
      </c>
    </row>
    <row r="189" spans="1:7" ht="25.5">
      <c r="A189" s="250" t="s">
        <v>86</v>
      </c>
      <c r="B189" s="93" t="s">
        <v>37</v>
      </c>
      <c r="C189" s="40" t="s">
        <v>3</v>
      </c>
      <c r="D189" s="76" t="s">
        <v>9</v>
      </c>
      <c r="E189" s="8" t="s">
        <v>265</v>
      </c>
      <c r="F189" s="133" t="s">
        <v>88</v>
      </c>
      <c r="G189" s="17"/>
    </row>
    <row r="190" spans="1:7" ht="25.5">
      <c r="A190" s="250" t="s">
        <v>114</v>
      </c>
      <c r="B190" s="93" t="s">
        <v>37</v>
      </c>
      <c r="C190" s="40" t="s">
        <v>3</v>
      </c>
      <c r="D190" s="76" t="s">
        <v>9</v>
      </c>
      <c r="E190" s="8" t="s">
        <v>265</v>
      </c>
      <c r="F190" s="133" t="s">
        <v>89</v>
      </c>
      <c r="G190" s="17">
        <v>2990300</v>
      </c>
    </row>
    <row r="191" spans="1:7" ht="28.5" customHeight="1">
      <c r="A191" s="250" t="s">
        <v>123</v>
      </c>
      <c r="B191" s="93" t="s">
        <v>37</v>
      </c>
      <c r="C191" s="40" t="s">
        <v>3</v>
      </c>
      <c r="D191" s="76" t="s">
        <v>9</v>
      </c>
      <c r="E191" s="8" t="s">
        <v>265</v>
      </c>
      <c r="F191" s="133" t="s">
        <v>124</v>
      </c>
      <c r="G191" s="17">
        <v>215000</v>
      </c>
    </row>
    <row r="192" spans="1:7" ht="20.25" customHeight="1">
      <c r="A192" s="250" t="s">
        <v>104</v>
      </c>
      <c r="B192" s="93" t="s">
        <v>37</v>
      </c>
      <c r="C192" s="40" t="s">
        <v>3</v>
      </c>
      <c r="D192" s="76" t="s">
        <v>9</v>
      </c>
      <c r="E192" s="8" t="s">
        <v>265</v>
      </c>
      <c r="F192" s="128" t="s">
        <v>107</v>
      </c>
      <c r="G192" s="17">
        <v>70000</v>
      </c>
    </row>
    <row r="193" spans="1:7" ht="22.5" customHeight="1">
      <c r="A193" s="250" t="s">
        <v>106</v>
      </c>
      <c r="B193" s="93" t="s">
        <v>37</v>
      </c>
      <c r="C193" s="40" t="s">
        <v>3</v>
      </c>
      <c r="D193" s="76" t="s">
        <v>9</v>
      </c>
      <c r="E193" s="8" t="s">
        <v>265</v>
      </c>
      <c r="F193" s="128" t="s">
        <v>108</v>
      </c>
      <c r="G193" s="17">
        <v>5000</v>
      </c>
    </row>
    <row r="194" spans="1:7" ht="81" customHeight="1">
      <c r="A194" s="267" t="s">
        <v>286</v>
      </c>
      <c r="B194" s="93" t="s">
        <v>37</v>
      </c>
      <c r="C194" s="33" t="s">
        <v>3</v>
      </c>
      <c r="D194" s="55" t="s">
        <v>9</v>
      </c>
      <c r="E194" s="27" t="s">
        <v>258</v>
      </c>
      <c r="F194" s="121"/>
      <c r="G194" s="28">
        <f>SUM(G195:G197)</f>
        <v>40038</v>
      </c>
    </row>
    <row r="195" spans="1:7" ht="24.75" customHeight="1">
      <c r="A195" s="250" t="s">
        <v>110</v>
      </c>
      <c r="B195" s="93" t="s">
        <v>37</v>
      </c>
      <c r="C195" s="48" t="s">
        <v>3</v>
      </c>
      <c r="D195" s="8" t="s">
        <v>9</v>
      </c>
      <c r="E195" s="8" t="s">
        <v>258</v>
      </c>
      <c r="F195" s="8" t="s">
        <v>111</v>
      </c>
      <c r="G195" s="17"/>
    </row>
    <row r="196" spans="1:7" ht="27" customHeight="1">
      <c r="A196" s="250" t="s">
        <v>114</v>
      </c>
      <c r="B196" s="93" t="s">
        <v>37</v>
      </c>
      <c r="C196" s="48" t="s">
        <v>3</v>
      </c>
      <c r="D196" s="8" t="s">
        <v>9</v>
      </c>
      <c r="E196" s="8" t="s">
        <v>258</v>
      </c>
      <c r="F196" s="8" t="s">
        <v>89</v>
      </c>
      <c r="G196" s="17">
        <v>15780</v>
      </c>
    </row>
    <row r="197" spans="1:7" ht="19.5" customHeight="1">
      <c r="A197" s="253" t="s">
        <v>84</v>
      </c>
      <c r="B197" s="93" t="s">
        <v>37</v>
      </c>
      <c r="C197" s="48" t="s">
        <v>3</v>
      </c>
      <c r="D197" s="8" t="s">
        <v>9</v>
      </c>
      <c r="E197" s="8" t="s">
        <v>258</v>
      </c>
      <c r="F197" s="8" t="s">
        <v>83</v>
      </c>
      <c r="G197" s="17">
        <v>24258</v>
      </c>
    </row>
    <row r="198" spans="1:7" ht="33" customHeight="1">
      <c r="A198" s="287" t="s">
        <v>318</v>
      </c>
      <c r="B198" s="93" t="s">
        <v>37</v>
      </c>
      <c r="C198" s="47" t="s">
        <v>3</v>
      </c>
      <c r="D198" s="55" t="s">
        <v>9</v>
      </c>
      <c r="E198" s="27" t="s">
        <v>317</v>
      </c>
      <c r="F198" s="121"/>
      <c r="G198" s="28">
        <f>G199</f>
        <v>3074000</v>
      </c>
    </row>
    <row r="199" spans="1:7" ht="28.5" customHeight="1">
      <c r="A199" s="285" t="s">
        <v>114</v>
      </c>
      <c r="B199" s="93" t="s">
        <v>37</v>
      </c>
      <c r="C199" s="48" t="s">
        <v>3</v>
      </c>
      <c r="D199" s="53" t="s">
        <v>9</v>
      </c>
      <c r="E199" s="8" t="s">
        <v>317</v>
      </c>
      <c r="F199" s="8" t="s">
        <v>89</v>
      </c>
      <c r="G199" s="17">
        <v>3074000</v>
      </c>
    </row>
    <row r="200" spans="1:7" ht="51.75" customHeight="1">
      <c r="A200" s="287" t="s">
        <v>319</v>
      </c>
      <c r="B200" s="93" t="s">
        <v>37</v>
      </c>
      <c r="C200" s="47" t="s">
        <v>3</v>
      </c>
      <c r="D200" s="55" t="s">
        <v>9</v>
      </c>
      <c r="E200" s="27" t="s">
        <v>320</v>
      </c>
      <c r="F200" s="121"/>
      <c r="G200" s="28">
        <f>G201</f>
        <v>876000</v>
      </c>
    </row>
    <row r="201" spans="1:7" ht="18.75" customHeight="1">
      <c r="A201" s="253" t="s">
        <v>84</v>
      </c>
      <c r="B201" s="93" t="s">
        <v>37</v>
      </c>
      <c r="C201" s="48" t="s">
        <v>3</v>
      </c>
      <c r="D201" s="53" t="s">
        <v>9</v>
      </c>
      <c r="E201" s="8" t="s">
        <v>320</v>
      </c>
      <c r="F201" s="8" t="s">
        <v>83</v>
      </c>
      <c r="G201" s="17">
        <v>876000</v>
      </c>
    </row>
    <row r="202" spans="1:7" ht="38.25">
      <c r="A202" s="286" t="s">
        <v>143</v>
      </c>
      <c r="B202" s="93" t="s">
        <v>37</v>
      </c>
      <c r="C202" s="176" t="s">
        <v>3</v>
      </c>
      <c r="D202" s="74" t="s">
        <v>9</v>
      </c>
      <c r="E202" s="153" t="s">
        <v>266</v>
      </c>
      <c r="F202" s="144"/>
      <c r="G202" s="16">
        <f>G203</f>
        <v>73000</v>
      </c>
    </row>
    <row r="203" spans="1:7" ht="25.5">
      <c r="A203" s="250" t="s">
        <v>110</v>
      </c>
      <c r="B203" s="93" t="s">
        <v>37</v>
      </c>
      <c r="C203" s="48" t="s">
        <v>3</v>
      </c>
      <c r="D203" s="8" t="s">
        <v>9</v>
      </c>
      <c r="E203" s="8" t="s">
        <v>266</v>
      </c>
      <c r="F203" s="133" t="s">
        <v>111</v>
      </c>
      <c r="G203" s="17">
        <v>73000</v>
      </c>
    </row>
    <row r="204" spans="1:7" ht="25.5">
      <c r="A204" s="286" t="s">
        <v>144</v>
      </c>
      <c r="B204" s="93" t="s">
        <v>37</v>
      </c>
      <c r="C204" s="176" t="s">
        <v>3</v>
      </c>
      <c r="D204" s="74" t="s">
        <v>9</v>
      </c>
      <c r="E204" s="153" t="s">
        <v>145</v>
      </c>
      <c r="F204" s="144"/>
      <c r="G204" s="16">
        <f>G205+G206</f>
        <v>590000</v>
      </c>
    </row>
    <row r="205" spans="1:7" ht="25.5">
      <c r="A205" s="250" t="s">
        <v>114</v>
      </c>
      <c r="B205" s="93" t="s">
        <v>37</v>
      </c>
      <c r="C205" s="48" t="s">
        <v>3</v>
      </c>
      <c r="D205" s="8" t="s">
        <v>9</v>
      </c>
      <c r="E205" s="8" t="s">
        <v>145</v>
      </c>
      <c r="F205" s="133" t="s">
        <v>89</v>
      </c>
      <c r="G205" s="17">
        <f>257140+31860</f>
        <v>289000</v>
      </c>
    </row>
    <row r="206" spans="1:7" ht="12.75">
      <c r="A206" s="253" t="s">
        <v>84</v>
      </c>
      <c r="B206" s="93" t="s">
        <v>37</v>
      </c>
      <c r="C206" s="48" t="s">
        <v>3</v>
      </c>
      <c r="D206" s="8" t="s">
        <v>9</v>
      </c>
      <c r="E206" s="8" t="s">
        <v>145</v>
      </c>
      <c r="F206" s="133" t="s">
        <v>83</v>
      </c>
      <c r="G206" s="17">
        <v>301000</v>
      </c>
    </row>
    <row r="207" spans="1:7" ht="63.75">
      <c r="A207" s="287" t="s">
        <v>321</v>
      </c>
      <c r="B207" s="93" t="s">
        <v>37</v>
      </c>
      <c r="C207" s="47" t="s">
        <v>3</v>
      </c>
      <c r="D207" s="55" t="s">
        <v>9</v>
      </c>
      <c r="E207" s="27" t="s">
        <v>322</v>
      </c>
      <c r="F207" s="121"/>
      <c r="G207" s="28">
        <f>G208</f>
        <v>97333</v>
      </c>
    </row>
    <row r="208" spans="1:7" ht="12.75">
      <c r="A208" s="253" t="s">
        <v>84</v>
      </c>
      <c r="B208" s="93" t="s">
        <v>37</v>
      </c>
      <c r="C208" s="48" t="s">
        <v>3</v>
      </c>
      <c r="D208" s="53" t="s">
        <v>9</v>
      </c>
      <c r="E208" s="8" t="s">
        <v>322</v>
      </c>
      <c r="F208" s="8" t="s">
        <v>83</v>
      </c>
      <c r="G208" s="17">
        <v>97333</v>
      </c>
    </row>
    <row r="209" spans="1:7" ht="12.75">
      <c r="A209" s="275" t="s">
        <v>82</v>
      </c>
      <c r="B209" s="93" t="s">
        <v>37</v>
      </c>
      <c r="C209" s="113" t="s">
        <v>3</v>
      </c>
      <c r="D209" s="122" t="s">
        <v>3</v>
      </c>
      <c r="E209" s="114"/>
      <c r="F209" s="145"/>
      <c r="G209" s="115">
        <f>G210+G215+G218</f>
        <v>1597523</v>
      </c>
    </row>
    <row r="210" spans="1:7" ht="12.75">
      <c r="A210" s="288" t="s">
        <v>172</v>
      </c>
      <c r="B210" s="93" t="s">
        <v>37</v>
      </c>
      <c r="C210" s="50" t="s">
        <v>3</v>
      </c>
      <c r="D210" s="55" t="s">
        <v>3</v>
      </c>
      <c r="E210" s="27" t="s">
        <v>171</v>
      </c>
      <c r="F210" s="46"/>
      <c r="G210" s="28">
        <f>SUM(G211:G214)</f>
        <v>275300</v>
      </c>
    </row>
    <row r="211" spans="1:7" ht="25.5">
      <c r="A211" s="250" t="s">
        <v>110</v>
      </c>
      <c r="B211" s="93" t="s">
        <v>37</v>
      </c>
      <c r="C211" s="40" t="s">
        <v>3</v>
      </c>
      <c r="D211" s="76" t="s">
        <v>3</v>
      </c>
      <c r="E211" s="8" t="s">
        <v>171</v>
      </c>
      <c r="F211" s="128" t="s">
        <v>111</v>
      </c>
      <c r="G211" s="17">
        <v>5316.3</v>
      </c>
    </row>
    <row r="212" spans="1:7" ht="38.25">
      <c r="A212" s="250" t="s">
        <v>281</v>
      </c>
      <c r="B212" s="93" t="s">
        <v>37</v>
      </c>
      <c r="C212" s="40" t="s">
        <v>3</v>
      </c>
      <c r="D212" s="76" t="s">
        <v>3</v>
      </c>
      <c r="E212" s="8" t="s">
        <v>171</v>
      </c>
      <c r="F212" s="128" t="s">
        <v>276</v>
      </c>
      <c r="G212" s="17">
        <v>234300</v>
      </c>
    </row>
    <row r="213" spans="1:7" ht="12.75">
      <c r="A213" s="253" t="s">
        <v>84</v>
      </c>
      <c r="B213" s="93" t="s">
        <v>37</v>
      </c>
      <c r="C213" s="40" t="s">
        <v>3</v>
      </c>
      <c r="D213" s="76" t="s">
        <v>3</v>
      </c>
      <c r="E213" s="8" t="s">
        <v>171</v>
      </c>
      <c r="F213" s="128" t="s">
        <v>83</v>
      </c>
      <c r="G213" s="17">
        <v>4253.04</v>
      </c>
    </row>
    <row r="214" spans="1:7" ht="12.75">
      <c r="A214" s="262" t="s">
        <v>103</v>
      </c>
      <c r="B214" s="93" t="s">
        <v>37</v>
      </c>
      <c r="C214" s="40" t="s">
        <v>3</v>
      </c>
      <c r="D214" s="76" t="s">
        <v>3</v>
      </c>
      <c r="E214" s="8" t="s">
        <v>171</v>
      </c>
      <c r="F214" s="128" t="s">
        <v>79</v>
      </c>
      <c r="G214" s="17">
        <v>31430.66</v>
      </c>
    </row>
    <row r="215" spans="1:7" ht="25.5">
      <c r="A215" s="288" t="s">
        <v>222</v>
      </c>
      <c r="B215" s="93" t="s">
        <v>37</v>
      </c>
      <c r="C215" s="50" t="s">
        <v>3</v>
      </c>
      <c r="D215" s="55" t="s">
        <v>3</v>
      </c>
      <c r="E215" s="27" t="s">
        <v>268</v>
      </c>
      <c r="F215" s="46"/>
      <c r="G215" s="28">
        <f>SUM(G216:G217)</f>
        <v>1190000</v>
      </c>
    </row>
    <row r="216" spans="1:7" ht="25.5">
      <c r="A216" s="250" t="s">
        <v>114</v>
      </c>
      <c r="B216" s="93" t="s">
        <v>37</v>
      </c>
      <c r="C216" s="40" t="s">
        <v>3</v>
      </c>
      <c r="D216" s="76" t="s">
        <v>3</v>
      </c>
      <c r="E216" s="8" t="s">
        <v>268</v>
      </c>
      <c r="F216" s="128" t="s">
        <v>89</v>
      </c>
      <c r="G216" s="17">
        <v>614794</v>
      </c>
    </row>
    <row r="217" spans="1:7" ht="12.75">
      <c r="A217" s="253" t="s">
        <v>84</v>
      </c>
      <c r="B217" s="93" t="s">
        <v>37</v>
      </c>
      <c r="C217" s="40" t="s">
        <v>3</v>
      </c>
      <c r="D217" s="76" t="s">
        <v>3</v>
      </c>
      <c r="E217" s="8" t="s">
        <v>268</v>
      </c>
      <c r="F217" s="142" t="s">
        <v>83</v>
      </c>
      <c r="G217" s="17">
        <v>575206</v>
      </c>
    </row>
    <row r="218" spans="1:7" ht="26.25" customHeight="1">
      <c r="A218" s="288" t="s">
        <v>173</v>
      </c>
      <c r="B218" s="93" t="s">
        <v>37</v>
      </c>
      <c r="C218" s="50" t="s">
        <v>3</v>
      </c>
      <c r="D218" s="55" t="s">
        <v>3</v>
      </c>
      <c r="E218" s="27" t="s">
        <v>146</v>
      </c>
      <c r="F218" s="46"/>
      <c r="G218" s="28">
        <f>SUM(G219:G220)</f>
        <v>132223</v>
      </c>
    </row>
    <row r="219" spans="1:7" ht="25.5">
      <c r="A219" s="250" t="s">
        <v>114</v>
      </c>
      <c r="B219" s="93" t="s">
        <v>37</v>
      </c>
      <c r="C219" s="40" t="s">
        <v>3</v>
      </c>
      <c r="D219" s="76" t="s">
        <v>3</v>
      </c>
      <c r="E219" s="8" t="s">
        <v>146</v>
      </c>
      <c r="F219" s="128" t="s">
        <v>89</v>
      </c>
      <c r="G219" s="17">
        <v>68311</v>
      </c>
    </row>
    <row r="220" spans="1:7" ht="12.75">
      <c r="A220" s="253" t="s">
        <v>84</v>
      </c>
      <c r="B220" s="93" t="s">
        <v>37</v>
      </c>
      <c r="C220" s="40" t="s">
        <v>3</v>
      </c>
      <c r="D220" s="76" t="s">
        <v>3</v>
      </c>
      <c r="E220" s="8" t="s">
        <v>146</v>
      </c>
      <c r="F220" s="142" t="s">
        <v>83</v>
      </c>
      <c r="G220" s="17">
        <v>63912</v>
      </c>
    </row>
    <row r="221" spans="1:7" ht="19.5" customHeight="1">
      <c r="A221" s="277" t="s">
        <v>26</v>
      </c>
      <c r="B221" s="93" t="s">
        <v>37</v>
      </c>
      <c r="C221" s="38" t="s">
        <v>3</v>
      </c>
      <c r="D221" s="68" t="s">
        <v>5</v>
      </c>
      <c r="E221" s="7"/>
      <c r="F221" s="120"/>
      <c r="G221" s="18">
        <f>G222+G230+G235+G241+G244</f>
        <v>14628644</v>
      </c>
    </row>
    <row r="222" spans="1:7" ht="25.5">
      <c r="A222" s="280" t="s">
        <v>174</v>
      </c>
      <c r="B222" s="93" t="s">
        <v>37</v>
      </c>
      <c r="C222" s="41" t="s">
        <v>3</v>
      </c>
      <c r="D222" s="54" t="s">
        <v>5</v>
      </c>
      <c r="E222" s="11" t="s">
        <v>267</v>
      </c>
      <c r="F222" s="123"/>
      <c r="G222" s="16">
        <f>SUM(G223:G229)</f>
        <v>11362644</v>
      </c>
    </row>
    <row r="223" spans="1:7" ht="25.5">
      <c r="A223" s="250" t="s">
        <v>110</v>
      </c>
      <c r="B223" s="93" t="s">
        <v>37</v>
      </c>
      <c r="C223" s="40" t="s">
        <v>3</v>
      </c>
      <c r="D223" s="53" t="s">
        <v>5</v>
      </c>
      <c r="E223" s="8" t="s">
        <v>267</v>
      </c>
      <c r="F223" s="133" t="s">
        <v>111</v>
      </c>
      <c r="G223" s="17">
        <f>9630500+700</f>
        <v>9631200</v>
      </c>
    </row>
    <row r="224" spans="1:7" ht="12.75">
      <c r="A224" s="250" t="s">
        <v>113</v>
      </c>
      <c r="B224" s="93" t="s">
        <v>37</v>
      </c>
      <c r="C224" s="40" t="s">
        <v>3</v>
      </c>
      <c r="D224" s="53" t="s">
        <v>5</v>
      </c>
      <c r="E224" s="8" t="s">
        <v>267</v>
      </c>
      <c r="F224" s="133" t="s">
        <v>112</v>
      </c>
      <c r="G224" s="17">
        <v>132000</v>
      </c>
    </row>
    <row r="225" spans="1:7" ht="25.5">
      <c r="A225" s="250" t="s">
        <v>86</v>
      </c>
      <c r="B225" s="93" t="s">
        <v>37</v>
      </c>
      <c r="C225" s="40" t="s">
        <v>3</v>
      </c>
      <c r="D225" s="53" t="s">
        <v>5</v>
      </c>
      <c r="E225" s="8" t="s">
        <v>267</v>
      </c>
      <c r="F225" s="133" t="s">
        <v>88</v>
      </c>
      <c r="G225" s="17">
        <v>81000</v>
      </c>
    </row>
    <row r="226" spans="1:7" ht="25.5">
      <c r="A226" s="250" t="s">
        <v>114</v>
      </c>
      <c r="B226" s="93" t="s">
        <v>37</v>
      </c>
      <c r="C226" s="40" t="s">
        <v>3</v>
      </c>
      <c r="D226" s="53" t="s">
        <v>5</v>
      </c>
      <c r="E226" s="8" t="s">
        <v>267</v>
      </c>
      <c r="F226" s="133" t="s">
        <v>89</v>
      </c>
      <c r="G226" s="17">
        <v>483000</v>
      </c>
    </row>
    <row r="227" spans="1:7" ht="12.75">
      <c r="A227" s="250" t="s">
        <v>104</v>
      </c>
      <c r="B227" s="93" t="s">
        <v>37</v>
      </c>
      <c r="C227" s="40" t="s">
        <v>3</v>
      </c>
      <c r="D227" s="53" t="s">
        <v>5</v>
      </c>
      <c r="E227" s="8" t="s">
        <v>267</v>
      </c>
      <c r="F227" s="128" t="s">
        <v>107</v>
      </c>
      <c r="G227" s="17">
        <v>40000</v>
      </c>
    </row>
    <row r="228" spans="1:7" ht="12.75">
      <c r="A228" s="250" t="s">
        <v>106</v>
      </c>
      <c r="B228" s="93" t="s">
        <v>37</v>
      </c>
      <c r="C228" s="40" t="s">
        <v>3</v>
      </c>
      <c r="D228" s="53" t="s">
        <v>5</v>
      </c>
      <c r="E228" s="8" t="s">
        <v>267</v>
      </c>
      <c r="F228" s="128" t="s">
        <v>108</v>
      </c>
      <c r="G228" s="17">
        <v>40000</v>
      </c>
    </row>
    <row r="229" spans="1:7" ht="12.75">
      <c r="A229" s="262" t="s">
        <v>103</v>
      </c>
      <c r="B229" s="93" t="s">
        <v>37</v>
      </c>
      <c r="C229" s="40" t="s">
        <v>3</v>
      </c>
      <c r="D229" s="53" t="s">
        <v>5</v>
      </c>
      <c r="E229" s="8" t="s">
        <v>267</v>
      </c>
      <c r="F229" s="128" t="s">
        <v>79</v>
      </c>
      <c r="G229" s="17">
        <v>955444</v>
      </c>
    </row>
    <row r="230" spans="1:7" ht="38.25">
      <c r="A230" s="288" t="s">
        <v>323</v>
      </c>
      <c r="B230" s="93" t="s">
        <v>37</v>
      </c>
      <c r="C230" s="50" t="s">
        <v>3</v>
      </c>
      <c r="D230" s="55" t="s">
        <v>5</v>
      </c>
      <c r="E230" s="27" t="s">
        <v>324</v>
      </c>
      <c r="F230" s="46"/>
      <c r="G230" s="28">
        <f>SUM(G231:G234)</f>
        <v>190000</v>
      </c>
    </row>
    <row r="231" spans="1:7" ht="25.5">
      <c r="A231" s="250" t="s">
        <v>151</v>
      </c>
      <c r="B231" s="93" t="s">
        <v>37</v>
      </c>
      <c r="C231" s="40" t="s">
        <v>3</v>
      </c>
      <c r="D231" s="76" t="s">
        <v>5</v>
      </c>
      <c r="E231" s="8" t="s">
        <v>324</v>
      </c>
      <c r="F231" s="128" t="s">
        <v>152</v>
      </c>
      <c r="G231" s="17">
        <v>40000</v>
      </c>
    </row>
    <row r="232" spans="1:7" ht="25.5">
      <c r="A232" s="250" t="s">
        <v>114</v>
      </c>
      <c r="B232" s="93" t="s">
        <v>37</v>
      </c>
      <c r="C232" s="40" t="s">
        <v>3</v>
      </c>
      <c r="D232" s="76" t="s">
        <v>5</v>
      </c>
      <c r="E232" s="8" t="s">
        <v>324</v>
      </c>
      <c r="F232" s="128" t="s">
        <v>89</v>
      </c>
      <c r="G232" s="17">
        <v>40700</v>
      </c>
    </row>
    <row r="233" spans="1:7" ht="12.75">
      <c r="A233" s="253" t="s">
        <v>84</v>
      </c>
      <c r="B233" s="93" t="s">
        <v>37</v>
      </c>
      <c r="C233" s="40" t="s">
        <v>3</v>
      </c>
      <c r="D233" s="76" t="s">
        <v>5</v>
      </c>
      <c r="E233" s="8" t="s">
        <v>324</v>
      </c>
      <c r="F233" s="128" t="s">
        <v>83</v>
      </c>
      <c r="G233" s="17">
        <v>15000</v>
      </c>
    </row>
    <row r="234" spans="1:7" ht="12.75">
      <c r="A234" s="262" t="s">
        <v>103</v>
      </c>
      <c r="B234" s="93" t="s">
        <v>37</v>
      </c>
      <c r="C234" s="40" t="s">
        <v>3</v>
      </c>
      <c r="D234" s="76" t="s">
        <v>5</v>
      </c>
      <c r="E234" s="8" t="s">
        <v>324</v>
      </c>
      <c r="F234" s="128" t="s">
        <v>79</v>
      </c>
      <c r="G234" s="17">
        <v>94300</v>
      </c>
    </row>
    <row r="235" spans="1:7" ht="25.5">
      <c r="A235" s="267" t="s">
        <v>175</v>
      </c>
      <c r="B235" s="93" t="s">
        <v>37</v>
      </c>
      <c r="C235" s="39" t="s">
        <v>3</v>
      </c>
      <c r="D235" s="55" t="s">
        <v>5</v>
      </c>
      <c r="E235" s="27" t="s">
        <v>120</v>
      </c>
      <c r="F235" s="121"/>
      <c r="G235" s="28">
        <f>G236+G237+G238+G239</f>
        <v>2470000</v>
      </c>
    </row>
    <row r="236" spans="1:6" ht="25.5">
      <c r="A236" s="250" t="s">
        <v>151</v>
      </c>
      <c r="B236" s="93" t="s">
        <v>37</v>
      </c>
      <c r="C236" s="40" t="s">
        <v>3</v>
      </c>
      <c r="D236" s="53" t="s">
        <v>5</v>
      </c>
      <c r="E236" s="8" t="s">
        <v>120</v>
      </c>
      <c r="F236" s="104" t="s">
        <v>152</v>
      </c>
    </row>
    <row r="237" spans="1:7" ht="25.5" customHeight="1">
      <c r="A237" s="250" t="s">
        <v>114</v>
      </c>
      <c r="B237" s="93" t="s">
        <v>37</v>
      </c>
      <c r="C237" s="40" t="s">
        <v>3</v>
      </c>
      <c r="D237" s="53" t="s">
        <v>5</v>
      </c>
      <c r="E237" s="8" t="s">
        <v>120</v>
      </c>
      <c r="F237" s="133" t="s">
        <v>89</v>
      </c>
      <c r="G237" s="17">
        <v>970000</v>
      </c>
    </row>
    <row r="238" spans="1:7" ht="12.75">
      <c r="A238" s="253" t="s">
        <v>84</v>
      </c>
      <c r="B238" s="93" t="s">
        <v>37</v>
      </c>
      <c r="C238" s="40" t="s">
        <v>3</v>
      </c>
      <c r="D238" s="53" t="s">
        <v>5</v>
      </c>
      <c r="E238" s="8" t="s">
        <v>120</v>
      </c>
      <c r="F238" s="133" t="s">
        <v>83</v>
      </c>
      <c r="G238" s="17"/>
    </row>
    <row r="239" spans="1:7" ht="38.25">
      <c r="A239" s="280" t="s">
        <v>218</v>
      </c>
      <c r="B239" s="93" t="s">
        <v>37</v>
      </c>
      <c r="C239" s="203" t="s">
        <v>3</v>
      </c>
      <c r="D239" s="195" t="s">
        <v>5</v>
      </c>
      <c r="E239" s="197" t="s">
        <v>269</v>
      </c>
      <c r="F239" s="213"/>
      <c r="G239" s="196">
        <f>G240</f>
        <v>1500000</v>
      </c>
    </row>
    <row r="240" spans="1:7" ht="25.5">
      <c r="A240" s="250" t="s">
        <v>114</v>
      </c>
      <c r="B240" s="93" t="s">
        <v>37</v>
      </c>
      <c r="C240" s="40" t="s">
        <v>3</v>
      </c>
      <c r="D240" s="53" t="s">
        <v>5</v>
      </c>
      <c r="E240" s="8" t="s">
        <v>269</v>
      </c>
      <c r="F240" s="133" t="s">
        <v>89</v>
      </c>
      <c r="G240" s="17">
        <v>1500000</v>
      </c>
    </row>
    <row r="241" spans="1:7" ht="12.75">
      <c r="A241" s="267" t="s">
        <v>176</v>
      </c>
      <c r="B241" s="93" t="s">
        <v>37</v>
      </c>
      <c r="C241" s="39" t="s">
        <v>3</v>
      </c>
      <c r="D241" s="55" t="s">
        <v>5</v>
      </c>
      <c r="E241" s="27" t="s">
        <v>270</v>
      </c>
      <c r="F241" s="121"/>
      <c r="G241" s="28">
        <f>G242+G243</f>
        <v>606000</v>
      </c>
    </row>
    <row r="242" spans="1:7" ht="25.5">
      <c r="A242" s="250" t="s">
        <v>114</v>
      </c>
      <c r="B242" s="93" t="s">
        <v>37</v>
      </c>
      <c r="C242" s="40" t="s">
        <v>3</v>
      </c>
      <c r="D242" s="53" t="s">
        <v>5</v>
      </c>
      <c r="E242" s="8" t="s">
        <v>270</v>
      </c>
      <c r="F242" s="133" t="s">
        <v>89</v>
      </c>
      <c r="G242" s="17">
        <v>450000</v>
      </c>
    </row>
    <row r="243" spans="1:7" ht="12.75">
      <c r="A243" s="253" t="s">
        <v>84</v>
      </c>
      <c r="B243" s="93" t="s">
        <v>37</v>
      </c>
      <c r="C243" s="40" t="s">
        <v>3</v>
      </c>
      <c r="D243" s="53" t="s">
        <v>5</v>
      </c>
      <c r="E243" s="8" t="s">
        <v>270</v>
      </c>
      <c r="F243" s="133" t="s">
        <v>83</v>
      </c>
      <c r="G243" s="17">
        <v>156000</v>
      </c>
    </row>
    <row r="244" spans="1:7" ht="25.5">
      <c r="A244" s="267" t="s">
        <v>157</v>
      </c>
      <c r="B244" s="93" t="s">
        <v>37</v>
      </c>
      <c r="C244" s="39" t="s">
        <v>3</v>
      </c>
      <c r="D244" s="55" t="s">
        <v>5</v>
      </c>
      <c r="E244" s="27" t="s">
        <v>325</v>
      </c>
      <c r="F244" s="121"/>
      <c r="G244" s="28">
        <f>G245</f>
        <v>0</v>
      </c>
    </row>
    <row r="245" spans="1:7" ht="12.75">
      <c r="A245" s="253" t="s">
        <v>84</v>
      </c>
      <c r="B245" s="93" t="s">
        <v>37</v>
      </c>
      <c r="C245" s="40" t="s">
        <v>3</v>
      </c>
      <c r="D245" s="53" t="s">
        <v>5</v>
      </c>
      <c r="E245" s="8" t="s">
        <v>325</v>
      </c>
      <c r="F245" s="133" t="s">
        <v>83</v>
      </c>
      <c r="G245" s="17"/>
    </row>
    <row r="246" spans="1:7" ht="15.75">
      <c r="A246" s="289" t="s">
        <v>70</v>
      </c>
      <c r="B246" s="94" t="s">
        <v>37</v>
      </c>
      <c r="C246" s="43" t="s">
        <v>4</v>
      </c>
      <c r="D246" s="72"/>
      <c r="E246" s="12"/>
      <c r="F246" s="139"/>
      <c r="G246" s="19">
        <f>G247</f>
        <v>13571200</v>
      </c>
    </row>
    <row r="247" spans="1:7" ht="12.75">
      <c r="A247" s="277" t="s">
        <v>27</v>
      </c>
      <c r="B247" s="93" t="s">
        <v>37</v>
      </c>
      <c r="C247" s="34" t="s">
        <v>4</v>
      </c>
      <c r="D247" s="68" t="s">
        <v>2</v>
      </c>
      <c r="E247" s="7"/>
      <c r="F247" s="120"/>
      <c r="G247" s="20">
        <f>G248+G281</f>
        <v>13571200</v>
      </c>
    </row>
    <row r="248" spans="1:7" ht="18" customHeight="1">
      <c r="A248" s="290" t="s">
        <v>182</v>
      </c>
      <c r="B248" s="93" t="s">
        <v>37</v>
      </c>
      <c r="C248" s="207" t="s">
        <v>4</v>
      </c>
      <c r="D248" s="208" t="s">
        <v>2</v>
      </c>
      <c r="E248" s="209" t="s">
        <v>178</v>
      </c>
      <c r="F248" s="210"/>
      <c r="G248" s="211">
        <f>G249+G268+G272+G275+G278</f>
        <v>13080900</v>
      </c>
    </row>
    <row r="249" spans="1:7" ht="38.25">
      <c r="A249" s="251" t="s">
        <v>177</v>
      </c>
      <c r="B249" s="93" t="s">
        <v>37</v>
      </c>
      <c r="C249" s="34" t="s">
        <v>215</v>
      </c>
      <c r="D249" s="68" t="s">
        <v>2</v>
      </c>
      <c r="E249" s="7" t="s">
        <v>183</v>
      </c>
      <c r="F249" s="120"/>
      <c r="G249" s="20">
        <f>G250+G254+G256+G260</f>
        <v>12230900</v>
      </c>
    </row>
    <row r="250" spans="1:7" ht="42" customHeight="1">
      <c r="A250" s="267" t="s">
        <v>179</v>
      </c>
      <c r="B250" s="93" t="s">
        <v>37</v>
      </c>
      <c r="C250" s="33" t="s">
        <v>4</v>
      </c>
      <c r="D250" s="55" t="s">
        <v>2</v>
      </c>
      <c r="E250" s="27" t="s">
        <v>251</v>
      </c>
      <c r="F250" s="121"/>
      <c r="G250" s="28">
        <f>SUM(G251:G253)</f>
        <v>1000000</v>
      </c>
    </row>
    <row r="251" spans="1:7" ht="25.5">
      <c r="A251" s="250" t="s">
        <v>110</v>
      </c>
      <c r="B251" s="93" t="s">
        <v>37</v>
      </c>
      <c r="C251" s="103" t="s">
        <v>4</v>
      </c>
      <c r="D251" s="105" t="s">
        <v>2</v>
      </c>
      <c r="E251" s="104" t="s">
        <v>251</v>
      </c>
      <c r="F251" s="133" t="s">
        <v>111</v>
      </c>
      <c r="G251" s="106">
        <v>750000</v>
      </c>
    </row>
    <row r="252" spans="1:7" ht="12.75">
      <c r="A252" s="250" t="s">
        <v>113</v>
      </c>
      <c r="B252" s="93" t="s">
        <v>37</v>
      </c>
      <c r="C252" s="103" t="s">
        <v>4</v>
      </c>
      <c r="D252" s="105" t="s">
        <v>2</v>
      </c>
      <c r="E252" s="104" t="s">
        <v>251</v>
      </c>
      <c r="F252" s="133" t="s">
        <v>112</v>
      </c>
      <c r="G252" s="106">
        <v>4000</v>
      </c>
    </row>
    <row r="253" spans="1:7" ht="25.5">
      <c r="A253" s="250" t="s">
        <v>114</v>
      </c>
      <c r="B253" s="93" t="s">
        <v>37</v>
      </c>
      <c r="C253" s="103" t="s">
        <v>4</v>
      </c>
      <c r="D253" s="105" t="s">
        <v>2</v>
      </c>
      <c r="E253" s="104" t="s">
        <v>251</v>
      </c>
      <c r="F253" s="128" t="s">
        <v>89</v>
      </c>
      <c r="G253" s="106">
        <v>246000</v>
      </c>
    </row>
    <row r="254" spans="1:7" ht="25.5">
      <c r="A254" s="291" t="s">
        <v>153</v>
      </c>
      <c r="B254" s="93" t="s">
        <v>37</v>
      </c>
      <c r="C254" s="158" t="s">
        <v>4</v>
      </c>
      <c r="D254" s="159" t="s">
        <v>2</v>
      </c>
      <c r="E254" s="160" t="s">
        <v>154</v>
      </c>
      <c r="F254" s="161"/>
      <c r="G254" s="162">
        <f>G255</f>
        <v>0</v>
      </c>
    </row>
    <row r="255" spans="1:7" ht="38.25">
      <c r="A255" s="250" t="s">
        <v>139</v>
      </c>
      <c r="B255" s="93" t="s">
        <v>37</v>
      </c>
      <c r="C255" s="32" t="s">
        <v>4</v>
      </c>
      <c r="D255" s="53" t="s">
        <v>2</v>
      </c>
      <c r="E255" s="8" t="s">
        <v>154</v>
      </c>
      <c r="F255" s="128" t="s">
        <v>138</v>
      </c>
      <c r="G255" s="17"/>
    </row>
    <row r="256" spans="1:7" ht="25.5">
      <c r="A256" s="254" t="s">
        <v>180</v>
      </c>
      <c r="B256" s="93" t="s">
        <v>37</v>
      </c>
      <c r="C256" s="33" t="s">
        <v>4</v>
      </c>
      <c r="D256" s="55" t="s">
        <v>2</v>
      </c>
      <c r="E256" s="27" t="s">
        <v>184</v>
      </c>
      <c r="F256" s="121"/>
      <c r="G256" s="28">
        <f>G257+G258+G259</f>
        <v>315000</v>
      </c>
    </row>
    <row r="257" spans="1:7" ht="12.75">
      <c r="A257" s="250" t="s">
        <v>113</v>
      </c>
      <c r="B257" s="93" t="s">
        <v>37</v>
      </c>
      <c r="C257" s="42" t="s">
        <v>4</v>
      </c>
      <c r="D257" s="53" t="s">
        <v>2</v>
      </c>
      <c r="E257" s="8" t="s">
        <v>184</v>
      </c>
      <c r="F257" s="128" t="s">
        <v>112</v>
      </c>
      <c r="G257" s="17">
        <v>10000</v>
      </c>
    </row>
    <row r="258" spans="1:7" ht="31.5" customHeight="1">
      <c r="A258" s="250" t="s">
        <v>114</v>
      </c>
      <c r="B258" s="93" t="s">
        <v>37</v>
      </c>
      <c r="C258" s="42" t="s">
        <v>4</v>
      </c>
      <c r="D258" s="53" t="s">
        <v>2</v>
      </c>
      <c r="E258" s="8" t="s">
        <v>184</v>
      </c>
      <c r="F258" s="128" t="s">
        <v>89</v>
      </c>
      <c r="G258" s="17">
        <v>275000</v>
      </c>
    </row>
    <row r="259" spans="1:7" ht="12.75">
      <c r="A259" s="250" t="s">
        <v>106</v>
      </c>
      <c r="B259" s="93" t="s">
        <v>37</v>
      </c>
      <c r="C259" s="42" t="s">
        <v>4</v>
      </c>
      <c r="D259" s="53" t="s">
        <v>2</v>
      </c>
      <c r="E259" s="8" t="s">
        <v>184</v>
      </c>
      <c r="F259" s="128" t="s">
        <v>108</v>
      </c>
      <c r="G259" s="17">
        <v>30000</v>
      </c>
    </row>
    <row r="260" spans="1:7" ht="12.75">
      <c r="A260" s="254" t="s">
        <v>181</v>
      </c>
      <c r="B260" s="93" t="s">
        <v>37</v>
      </c>
      <c r="C260" s="33" t="s">
        <v>4</v>
      </c>
      <c r="D260" s="55" t="s">
        <v>2</v>
      </c>
      <c r="E260" s="27" t="s">
        <v>185</v>
      </c>
      <c r="F260" s="121"/>
      <c r="G260" s="28">
        <f>SUM(G261:G267)</f>
        <v>10915900</v>
      </c>
    </row>
    <row r="261" spans="1:7" ht="25.5">
      <c r="A261" s="250" t="s">
        <v>110</v>
      </c>
      <c r="B261" s="93" t="s">
        <v>37</v>
      </c>
      <c r="C261" s="42" t="s">
        <v>4</v>
      </c>
      <c r="D261" s="53" t="s">
        <v>2</v>
      </c>
      <c r="E261" s="8" t="s">
        <v>185</v>
      </c>
      <c r="F261" s="133" t="s">
        <v>111</v>
      </c>
      <c r="G261" s="17">
        <v>9300000</v>
      </c>
    </row>
    <row r="262" spans="1:7" ht="23.25" customHeight="1">
      <c r="A262" s="250" t="s">
        <v>113</v>
      </c>
      <c r="B262" s="93" t="s">
        <v>37</v>
      </c>
      <c r="C262" s="42" t="s">
        <v>4</v>
      </c>
      <c r="D262" s="53" t="s">
        <v>2</v>
      </c>
      <c r="E262" s="8" t="s">
        <v>185</v>
      </c>
      <c r="F262" s="133" t="s">
        <v>112</v>
      </c>
      <c r="G262" s="17">
        <v>104000</v>
      </c>
    </row>
    <row r="263" spans="1:7" ht="25.5">
      <c r="A263" s="250" t="s">
        <v>86</v>
      </c>
      <c r="B263" s="93" t="s">
        <v>37</v>
      </c>
      <c r="C263" s="42" t="s">
        <v>4</v>
      </c>
      <c r="D263" s="53" t="s">
        <v>2</v>
      </c>
      <c r="E263" s="8" t="s">
        <v>185</v>
      </c>
      <c r="F263" s="133" t="s">
        <v>88</v>
      </c>
      <c r="G263" s="17"/>
    </row>
    <row r="264" spans="1:7" ht="26.25" customHeight="1">
      <c r="A264" s="250" t="s">
        <v>114</v>
      </c>
      <c r="B264" s="93" t="s">
        <v>37</v>
      </c>
      <c r="C264" s="42" t="s">
        <v>4</v>
      </c>
      <c r="D264" s="53" t="s">
        <v>2</v>
      </c>
      <c r="E264" s="8" t="s">
        <v>185</v>
      </c>
      <c r="F264" s="128" t="s">
        <v>89</v>
      </c>
      <c r="G264" s="17">
        <v>1461400</v>
      </c>
    </row>
    <row r="265" spans="1:7" ht="63.75">
      <c r="A265" s="250" t="s">
        <v>109</v>
      </c>
      <c r="B265" s="93" t="s">
        <v>37</v>
      </c>
      <c r="C265" s="42" t="s">
        <v>4</v>
      </c>
      <c r="D265" s="53" t="s">
        <v>2</v>
      </c>
      <c r="E265" s="8" t="s">
        <v>185</v>
      </c>
      <c r="F265" s="128" t="s">
        <v>105</v>
      </c>
      <c r="G265" s="17">
        <v>12500</v>
      </c>
    </row>
    <row r="266" spans="1:7" ht="12.75">
      <c r="A266" s="250" t="s">
        <v>104</v>
      </c>
      <c r="B266" s="93" t="s">
        <v>37</v>
      </c>
      <c r="C266" s="42" t="s">
        <v>4</v>
      </c>
      <c r="D266" s="53" t="s">
        <v>2</v>
      </c>
      <c r="E266" s="8" t="s">
        <v>185</v>
      </c>
      <c r="F266" s="128" t="s">
        <v>107</v>
      </c>
      <c r="G266" s="17">
        <v>26000</v>
      </c>
    </row>
    <row r="267" spans="1:7" ht="12.75">
      <c r="A267" s="250" t="s">
        <v>106</v>
      </c>
      <c r="B267" s="93" t="s">
        <v>37</v>
      </c>
      <c r="C267" s="42" t="s">
        <v>4</v>
      </c>
      <c r="D267" s="53" t="s">
        <v>2</v>
      </c>
      <c r="E267" s="8" t="s">
        <v>185</v>
      </c>
      <c r="F267" s="128" t="s">
        <v>108</v>
      </c>
      <c r="G267" s="17">
        <v>12000</v>
      </c>
    </row>
    <row r="268" spans="1:7" ht="12.75">
      <c r="A268" s="292" t="s">
        <v>186</v>
      </c>
      <c r="B268" s="93" t="s">
        <v>37</v>
      </c>
      <c r="C268" s="199" t="s">
        <v>4</v>
      </c>
      <c r="D268" s="197" t="s">
        <v>2</v>
      </c>
      <c r="E268" s="200" t="s">
        <v>188</v>
      </c>
      <c r="F268" s="201"/>
      <c r="G268" s="202">
        <f>G269</f>
        <v>300000</v>
      </c>
    </row>
    <row r="269" spans="1:7" ht="25.5">
      <c r="A269" s="291" t="s">
        <v>187</v>
      </c>
      <c r="B269" s="93" t="s">
        <v>37</v>
      </c>
      <c r="C269" s="158" t="s">
        <v>4</v>
      </c>
      <c r="D269" s="159" t="s">
        <v>2</v>
      </c>
      <c r="E269" s="160" t="s">
        <v>189</v>
      </c>
      <c r="F269" s="161"/>
      <c r="G269" s="162">
        <f>G270</f>
        <v>300000</v>
      </c>
    </row>
    <row r="270" spans="1:7" ht="25.5">
      <c r="A270" s="250" t="s">
        <v>114</v>
      </c>
      <c r="B270" s="93" t="s">
        <v>37</v>
      </c>
      <c r="C270" s="32" t="s">
        <v>4</v>
      </c>
      <c r="D270" s="53" t="s">
        <v>2</v>
      </c>
      <c r="E270" s="8" t="s">
        <v>189</v>
      </c>
      <c r="F270" s="128" t="s">
        <v>89</v>
      </c>
      <c r="G270" s="17">
        <v>300000</v>
      </c>
    </row>
    <row r="271" spans="1:7" ht="25.5">
      <c r="A271" s="250" t="s">
        <v>114</v>
      </c>
      <c r="B271" s="93" t="s">
        <v>37</v>
      </c>
      <c r="C271" s="40" t="s">
        <v>4</v>
      </c>
      <c r="D271" s="53" t="s">
        <v>2</v>
      </c>
      <c r="E271" s="8" t="s">
        <v>121</v>
      </c>
      <c r="F271" s="128" t="s">
        <v>89</v>
      </c>
      <c r="G271" s="17"/>
    </row>
    <row r="272" spans="1:7" ht="12.75">
      <c r="A272" s="280" t="s">
        <v>190</v>
      </c>
      <c r="B272" s="93" t="s">
        <v>37</v>
      </c>
      <c r="C272" s="203" t="s">
        <v>4</v>
      </c>
      <c r="D272" s="195" t="s">
        <v>2</v>
      </c>
      <c r="E272" s="197" t="s">
        <v>191</v>
      </c>
      <c r="F272" s="198"/>
      <c r="G272" s="196">
        <f>G273</f>
        <v>300000</v>
      </c>
    </row>
    <row r="273" spans="1:7" ht="12.75">
      <c r="A273" s="267" t="s">
        <v>192</v>
      </c>
      <c r="B273" s="93" t="s">
        <v>37</v>
      </c>
      <c r="C273" s="39" t="s">
        <v>4</v>
      </c>
      <c r="D273" s="55" t="s">
        <v>2</v>
      </c>
      <c r="E273" s="27" t="s">
        <v>193</v>
      </c>
      <c r="F273" s="121"/>
      <c r="G273" s="28">
        <f>G274</f>
        <v>300000</v>
      </c>
    </row>
    <row r="274" spans="1:7" ht="25.5">
      <c r="A274" s="250" t="s">
        <v>114</v>
      </c>
      <c r="B274" s="93" t="s">
        <v>37</v>
      </c>
      <c r="C274" s="40" t="s">
        <v>4</v>
      </c>
      <c r="D274" s="53" t="s">
        <v>2</v>
      </c>
      <c r="E274" s="8" t="s">
        <v>193</v>
      </c>
      <c r="F274" s="128" t="s">
        <v>89</v>
      </c>
      <c r="G274" s="17">
        <v>300000</v>
      </c>
    </row>
    <row r="275" spans="1:7" ht="12.75">
      <c r="A275" s="280" t="s">
        <v>176</v>
      </c>
      <c r="B275" s="93" t="s">
        <v>37</v>
      </c>
      <c r="C275" s="203" t="s">
        <v>4</v>
      </c>
      <c r="D275" s="195" t="s">
        <v>2</v>
      </c>
      <c r="E275" s="197" t="s">
        <v>194</v>
      </c>
      <c r="F275" s="198"/>
      <c r="G275" s="196">
        <f>G276</f>
        <v>150000</v>
      </c>
    </row>
    <row r="276" spans="1:7" ht="29.25" customHeight="1">
      <c r="A276" s="267" t="s">
        <v>195</v>
      </c>
      <c r="B276" s="93" t="s">
        <v>37</v>
      </c>
      <c r="C276" s="39" t="s">
        <v>4</v>
      </c>
      <c r="D276" s="55" t="s">
        <v>2</v>
      </c>
      <c r="E276" s="27" t="s">
        <v>121</v>
      </c>
      <c r="F276" s="121"/>
      <c r="G276" s="28">
        <f>G277</f>
        <v>150000</v>
      </c>
    </row>
    <row r="277" spans="1:7" ht="25.5">
      <c r="A277" s="285" t="s">
        <v>114</v>
      </c>
      <c r="B277" s="93" t="s">
        <v>37</v>
      </c>
      <c r="C277" s="171" t="s">
        <v>4</v>
      </c>
      <c r="D277" s="53" t="s">
        <v>2</v>
      </c>
      <c r="E277" s="8" t="s">
        <v>121</v>
      </c>
      <c r="F277" s="128" t="s">
        <v>89</v>
      </c>
      <c r="G277" s="17">
        <v>150000</v>
      </c>
    </row>
    <row r="278" spans="1:7" ht="12.75">
      <c r="A278" s="293" t="s">
        <v>196</v>
      </c>
      <c r="B278" s="93" t="s">
        <v>37</v>
      </c>
      <c r="C278" s="212" t="s">
        <v>4</v>
      </c>
      <c r="D278" s="195" t="s">
        <v>2</v>
      </c>
      <c r="E278" s="197" t="s">
        <v>198</v>
      </c>
      <c r="F278" s="198"/>
      <c r="G278" s="196">
        <f>G279</f>
        <v>100000</v>
      </c>
    </row>
    <row r="279" spans="1:7" ht="25.5">
      <c r="A279" s="291" t="s">
        <v>197</v>
      </c>
      <c r="B279" s="93" t="s">
        <v>37</v>
      </c>
      <c r="C279" s="50" t="s">
        <v>4</v>
      </c>
      <c r="D279" s="55" t="s">
        <v>2</v>
      </c>
      <c r="E279" s="27" t="s">
        <v>122</v>
      </c>
      <c r="F279" s="121"/>
      <c r="G279" s="28">
        <f>G280</f>
        <v>100000</v>
      </c>
    </row>
    <row r="280" spans="1:7" ht="25.5">
      <c r="A280" s="285" t="s">
        <v>114</v>
      </c>
      <c r="B280" s="93" t="s">
        <v>37</v>
      </c>
      <c r="C280" s="171" t="s">
        <v>4</v>
      </c>
      <c r="D280" s="53" t="s">
        <v>2</v>
      </c>
      <c r="E280" s="8" t="s">
        <v>122</v>
      </c>
      <c r="F280" s="128" t="s">
        <v>89</v>
      </c>
      <c r="G280" s="17">
        <v>100000</v>
      </c>
    </row>
    <row r="281" spans="1:7" ht="25.5">
      <c r="A281" s="291" t="s">
        <v>326</v>
      </c>
      <c r="B281" s="93" t="s">
        <v>37</v>
      </c>
      <c r="C281" s="50" t="s">
        <v>4</v>
      </c>
      <c r="D281" s="55" t="s">
        <v>2</v>
      </c>
      <c r="E281" s="27" t="s">
        <v>327</v>
      </c>
      <c r="F281" s="121"/>
      <c r="G281" s="28">
        <f>G282</f>
        <v>490300</v>
      </c>
    </row>
    <row r="282" spans="1:7" ht="25.5">
      <c r="A282" s="276" t="s">
        <v>298</v>
      </c>
      <c r="B282" s="93" t="s">
        <v>37</v>
      </c>
      <c r="C282" s="171" t="s">
        <v>4</v>
      </c>
      <c r="D282" s="53" t="s">
        <v>2</v>
      </c>
      <c r="E282" s="8" t="s">
        <v>327</v>
      </c>
      <c r="F282" s="128" t="s">
        <v>138</v>
      </c>
      <c r="G282" s="17">
        <v>490300</v>
      </c>
    </row>
    <row r="283" spans="1:7" ht="15.75">
      <c r="A283" s="294" t="s">
        <v>216</v>
      </c>
      <c r="B283" s="94" t="s">
        <v>37</v>
      </c>
      <c r="C283" s="182" t="s">
        <v>5</v>
      </c>
      <c r="D283" s="179"/>
      <c r="E283" s="180"/>
      <c r="F283" s="181"/>
      <c r="G283" s="183">
        <f>G284</f>
        <v>802200</v>
      </c>
    </row>
    <row r="284" spans="1:7" ht="12.75">
      <c r="A284" s="295" t="s">
        <v>217</v>
      </c>
      <c r="B284" s="93" t="s">
        <v>37</v>
      </c>
      <c r="C284" s="31" t="s">
        <v>5</v>
      </c>
      <c r="D284" s="68" t="s">
        <v>2</v>
      </c>
      <c r="E284" s="7"/>
      <c r="F284" s="120"/>
      <c r="G284" s="18">
        <f>G285</f>
        <v>802200</v>
      </c>
    </row>
    <row r="285" spans="1:7" ht="12.75">
      <c r="A285" s="296" t="s">
        <v>283</v>
      </c>
      <c r="B285" s="93" t="s">
        <v>37</v>
      </c>
      <c r="C285" s="33" t="s">
        <v>5</v>
      </c>
      <c r="D285" s="55" t="s">
        <v>2</v>
      </c>
      <c r="E285" s="27" t="s">
        <v>224</v>
      </c>
      <c r="F285" s="121"/>
      <c r="G285" s="28">
        <f>G286</f>
        <v>802200</v>
      </c>
    </row>
    <row r="286" spans="1:7" ht="12.75">
      <c r="A286" s="297" t="s">
        <v>84</v>
      </c>
      <c r="B286" s="93" t="s">
        <v>37</v>
      </c>
      <c r="C286" s="42" t="s">
        <v>5</v>
      </c>
      <c r="D286" s="53" t="s">
        <v>2</v>
      </c>
      <c r="E286" s="8" t="s">
        <v>224</v>
      </c>
      <c r="F286" s="128" t="s">
        <v>83</v>
      </c>
      <c r="G286" s="17">
        <v>802200</v>
      </c>
    </row>
    <row r="287" spans="1:7" ht="15.75">
      <c r="A287" s="273" t="s">
        <v>13</v>
      </c>
      <c r="B287" s="94" t="s">
        <v>37</v>
      </c>
      <c r="C287" s="182" t="s">
        <v>7</v>
      </c>
      <c r="D287" s="179"/>
      <c r="E287" s="180"/>
      <c r="F287" s="181"/>
      <c r="G287" s="183">
        <f>G288+G291+G296+G310+G332</f>
        <v>60191397.36</v>
      </c>
    </row>
    <row r="288" spans="1:7" ht="18.75" customHeight="1">
      <c r="A288" s="251" t="s">
        <v>18</v>
      </c>
      <c r="B288" s="93" t="s">
        <v>37</v>
      </c>
      <c r="C288" s="31" t="s">
        <v>7</v>
      </c>
      <c r="D288" s="68" t="s">
        <v>2</v>
      </c>
      <c r="E288" s="7"/>
      <c r="F288" s="120"/>
      <c r="G288" s="18">
        <f>G289</f>
        <v>4000000</v>
      </c>
    </row>
    <row r="289" spans="1:7" ht="12.75">
      <c r="A289" s="267" t="s">
        <v>33</v>
      </c>
      <c r="B289" s="93" t="s">
        <v>37</v>
      </c>
      <c r="C289" s="33" t="s">
        <v>7</v>
      </c>
      <c r="D289" s="55" t="s">
        <v>2</v>
      </c>
      <c r="E289" s="27" t="s">
        <v>240</v>
      </c>
      <c r="F289" s="121"/>
      <c r="G289" s="28">
        <f>G290</f>
        <v>4000000</v>
      </c>
    </row>
    <row r="290" spans="1:7" ht="21" customHeight="1">
      <c r="A290" s="253" t="s">
        <v>125</v>
      </c>
      <c r="B290" s="93" t="s">
        <v>37</v>
      </c>
      <c r="C290" s="42" t="s">
        <v>7</v>
      </c>
      <c r="D290" s="53" t="s">
        <v>2</v>
      </c>
      <c r="E290" s="8" t="s">
        <v>240</v>
      </c>
      <c r="F290" s="128" t="s">
        <v>126</v>
      </c>
      <c r="G290" s="17">
        <v>4000000</v>
      </c>
    </row>
    <row r="291" spans="1:7" ht="12.75">
      <c r="A291" s="251" t="s">
        <v>14</v>
      </c>
      <c r="B291" s="93" t="s">
        <v>37</v>
      </c>
      <c r="C291" s="31" t="s">
        <v>7</v>
      </c>
      <c r="D291" s="68" t="s">
        <v>9</v>
      </c>
      <c r="E291" s="8"/>
      <c r="F291" s="128"/>
      <c r="G291" s="18">
        <f>G292+G294</f>
        <v>24224000</v>
      </c>
    </row>
    <row r="292" spans="1:7" ht="48">
      <c r="A292" s="298" t="s">
        <v>44</v>
      </c>
      <c r="B292" s="93" t="s">
        <v>37</v>
      </c>
      <c r="C292" s="165" t="s">
        <v>7</v>
      </c>
      <c r="D292" s="167" t="s">
        <v>9</v>
      </c>
      <c r="E292" s="159" t="s">
        <v>241</v>
      </c>
      <c r="F292" s="167"/>
      <c r="G292" s="168">
        <f>G293</f>
        <v>23316000</v>
      </c>
    </row>
    <row r="293" spans="1:7" ht="37.5" customHeight="1">
      <c r="A293" s="266" t="s">
        <v>115</v>
      </c>
      <c r="B293" s="93" t="s">
        <v>37</v>
      </c>
      <c r="C293" s="32" t="s">
        <v>7</v>
      </c>
      <c r="D293" s="53" t="s">
        <v>9</v>
      </c>
      <c r="E293" s="8" t="s">
        <v>241</v>
      </c>
      <c r="F293" s="128" t="s">
        <v>116</v>
      </c>
      <c r="G293" s="17">
        <v>23316000</v>
      </c>
    </row>
    <row r="294" spans="1:7" ht="114.75">
      <c r="A294" s="254" t="s">
        <v>42</v>
      </c>
      <c r="B294" s="93" t="s">
        <v>37</v>
      </c>
      <c r="C294" s="33" t="s">
        <v>7</v>
      </c>
      <c r="D294" s="55" t="s">
        <v>9</v>
      </c>
      <c r="E294" s="27" t="s">
        <v>242</v>
      </c>
      <c r="F294" s="121"/>
      <c r="G294" s="28">
        <f>G295</f>
        <v>908000</v>
      </c>
    </row>
    <row r="295" spans="1:7" ht="25.5">
      <c r="A295" s="253" t="s">
        <v>123</v>
      </c>
      <c r="B295" s="93" t="s">
        <v>37</v>
      </c>
      <c r="C295" s="32" t="s">
        <v>7</v>
      </c>
      <c r="D295" s="53" t="s">
        <v>9</v>
      </c>
      <c r="E295" s="8" t="s">
        <v>242</v>
      </c>
      <c r="F295" s="128" t="s">
        <v>83</v>
      </c>
      <c r="G295" s="21">
        <v>908000</v>
      </c>
    </row>
    <row r="296" spans="1:7" ht="12.75">
      <c r="A296" s="251" t="s">
        <v>15</v>
      </c>
      <c r="B296" s="93" t="s">
        <v>37</v>
      </c>
      <c r="C296" s="31" t="s">
        <v>7</v>
      </c>
      <c r="D296" s="68" t="s">
        <v>11</v>
      </c>
      <c r="E296" s="8"/>
      <c r="F296" s="128"/>
      <c r="G296" s="18">
        <f>G297+G299+G302+G304+G308</f>
        <v>6400397.36</v>
      </c>
    </row>
    <row r="297" spans="1:7" ht="12.75">
      <c r="A297" s="267" t="s">
        <v>149</v>
      </c>
      <c r="B297" s="93" t="s">
        <v>37</v>
      </c>
      <c r="C297" s="33" t="s">
        <v>7</v>
      </c>
      <c r="D297" s="55" t="s">
        <v>11</v>
      </c>
      <c r="E297" s="27" t="s">
        <v>243</v>
      </c>
      <c r="F297" s="121"/>
      <c r="G297" s="28">
        <f>G298</f>
        <v>0</v>
      </c>
    </row>
    <row r="298" spans="1:7" ht="12.75">
      <c r="A298" s="253" t="s">
        <v>159</v>
      </c>
      <c r="B298" s="93" t="s">
        <v>37</v>
      </c>
      <c r="C298" s="32" t="s">
        <v>7</v>
      </c>
      <c r="D298" s="53" t="s">
        <v>11</v>
      </c>
      <c r="E298" s="8" t="s">
        <v>243</v>
      </c>
      <c r="F298" s="128" t="s">
        <v>158</v>
      </c>
      <c r="G298" s="21"/>
    </row>
    <row r="299" spans="1:7" ht="12.75">
      <c r="A299" s="267" t="s">
        <v>150</v>
      </c>
      <c r="B299" s="93" t="s">
        <v>37</v>
      </c>
      <c r="C299" s="33" t="s">
        <v>7</v>
      </c>
      <c r="D299" s="55" t="s">
        <v>11</v>
      </c>
      <c r="E299" s="27" t="s">
        <v>244</v>
      </c>
      <c r="F299" s="121"/>
      <c r="G299" s="28">
        <f>G300+G301</f>
        <v>0</v>
      </c>
    </row>
    <row r="300" spans="1:7" ht="12.75">
      <c r="A300" s="253" t="s">
        <v>160</v>
      </c>
      <c r="B300" s="93" t="s">
        <v>37</v>
      </c>
      <c r="C300" s="32" t="s">
        <v>7</v>
      </c>
      <c r="D300" s="53" t="s">
        <v>11</v>
      </c>
      <c r="E300" s="8" t="s">
        <v>244</v>
      </c>
      <c r="F300" s="128" t="s">
        <v>158</v>
      </c>
      <c r="G300" s="17"/>
    </row>
    <row r="301" spans="1:7" ht="12.75">
      <c r="A301" s="253" t="s">
        <v>159</v>
      </c>
      <c r="B301" s="93" t="s">
        <v>37</v>
      </c>
      <c r="C301" s="32" t="s">
        <v>7</v>
      </c>
      <c r="D301" s="53" t="s">
        <v>11</v>
      </c>
      <c r="E301" s="8" t="s">
        <v>244</v>
      </c>
      <c r="F301" s="128" t="s">
        <v>158</v>
      </c>
      <c r="G301" s="21"/>
    </row>
    <row r="302" spans="1:7" ht="76.5">
      <c r="A302" s="267" t="s">
        <v>286</v>
      </c>
      <c r="B302" s="93" t="s">
        <v>37</v>
      </c>
      <c r="C302" s="33" t="s">
        <v>7</v>
      </c>
      <c r="D302" s="55" t="s">
        <v>11</v>
      </c>
      <c r="E302" s="27" t="s">
        <v>271</v>
      </c>
      <c r="F302" s="121"/>
      <c r="G302" s="28">
        <f>G303</f>
        <v>40000</v>
      </c>
    </row>
    <row r="303" spans="1:7" ht="25.5">
      <c r="A303" s="253" t="s">
        <v>123</v>
      </c>
      <c r="B303" s="93" t="s">
        <v>37</v>
      </c>
      <c r="C303" s="32" t="s">
        <v>7</v>
      </c>
      <c r="D303" s="53" t="s">
        <v>11</v>
      </c>
      <c r="E303" s="8" t="s">
        <v>271</v>
      </c>
      <c r="F303" s="128" t="s">
        <v>124</v>
      </c>
      <c r="G303" s="21">
        <v>40000</v>
      </c>
    </row>
    <row r="304" spans="1:7" ht="25.5">
      <c r="A304" s="267" t="s">
        <v>71</v>
      </c>
      <c r="B304" s="93" t="s">
        <v>37</v>
      </c>
      <c r="C304" s="33" t="s">
        <v>7</v>
      </c>
      <c r="D304" s="55" t="s">
        <v>11</v>
      </c>
      <c r="E304" s="27" t="s">
        <v>290</v>
      </c>
      <c r="F304" s="121"/>
      <c r="G304" s="28">
        <f>SUM(G305:G307)</f>
        <v>5760397.36</v>
      </c>
    </row>
    <row r="305" spans="1:7" ht="25.5">
      <c r="A305" s="253" t="s">
        <v>123</v>
      </c>
      <c r="B305" s="93" t="s">
        <v>37</v>
      </c>
      <c r="C305" s="42" t="s">
        <v>7</v>
      </c>
      <c r="D305" s="53" t="s">
        <v>11</v>
      </c>
      <c r="E305" s="8" t="s">
        <v>290</v>
      </c>
      <c r="F305" s="128" t="s">
        <v>124</v>
      </c>
      <c r="G305" s="17">
        <v>2771000</v>
      </c>
    </row>
    <row r="306" spans="1:7" ht="25.5">
      <c r="A306" s="253" t="s">
        <v>123</v>
      </c>
      <c r="B306" s="93" t="s">
        <v>37</v>
      </c>
      <c r="C306" s="42" t="s">
        <v>7</v>
      </c>
      <c r="D306" s="53" t="s">
        <v>11</v>
      </c>
      <c r="E306" s="8" t="s">
        <v>290</v>
      </c>
      <c r="F306" s="189" t="s">
        <v>83</v>
      </c>
      <c r="G306" s="17">
        <f>2989397.36-G307</f>
        <v>2915000</v>
      </c>
    </row>
    <row r="307" spans="1:7" ht="25.5">
      <c r="A307" s="253" t="s">
        <v>328</v>
      </c>
      <c r="B307" s="93" t="s">
        <v>37</v>
      </c>
      <c r="C307" s="42" t="s">
        <v>7</v>
      </c>
      <c r="D307" s="53" t="s">
        <v>11</v>
      </c>
      <c r="E307" s="8" t="s">
        <v>290</v>
      </c>
      <c r="F307" s="8" t="s">
        <v>83</v>
      </c>
      <c r="G307" s="17">
        <v>74397.36</v>
      </c>
    </row>
    <row r="308" spans="1:7" ht="12.75">
      <c r="A308" s="267" t="s">
        <v>289</v>
      </c>
      <c r="B308" s="93" t="s">
        <v>37</v>
      </c>
      <c r="C308" s="44" t="s">
        <v>7</v>
      </c>
      <c r="D308" s="77" t="s">
        <v>11</v>
      </c>
      <c r="E308" s="27" t="s">
        <v>245</v>
      </c>
      <c r="F308" s="27"/>
      <c r="G308" s="28">
        <f>G309</f>
        <v>600000</v>
      </c>
    </row>
    <row r="309" spans="1:7" ht="25.5">
      <c r="A309" s="253" t="s">
        <v>123</v>
      </c>
      <c r="B309" s="93" t="s">
        <v>37</v>
      </c>
      <c r="C309" s="32" t="s">
        <v>7</v>
      </c>
      <c r="D309" s="53" t="s">
        <v>11</v>
      </c>
      <c r="E309" s="8" t="s">
        <v>245</v>
      </c>
      <c r="F309" s="128" t="s">
        <v>83</v>
      </c>
      <c r="G309" s="61">
        <v>600000</v>
      </c>
    </row>
    <row r="310" spans="1:7" ht="12.75">
      <c r="A310" s="251" t="s">
        <v>60</v>
      </c>
      <c r="B310" s="93" t="s">
        <v>37</v>
      </c>
      <c r="C310" s="31" t="s">
        <v>7</v>
      </c>
      <c r="D310" s="68" t="s">
        <v>12</v>
      </c>
      <c r="E310" s="10"/>
      <c r="F310" s="147"/>
      <c r="G310" s="18">
        <f>G311+G315+G321+G323+G327+G329</f>
        <v>25367000</v>
      </c>
    </row>
    <row r="311" spans="1:7" ht="51">
      <c r="A311" s="267" t="s">
        <v>80</v>
      </c>
      <c r="B311" s="93" t="s">
        <v>37</v>
      </c>
      <c r="C311" s="39" t="s">
        <v>7</v>
      </c>
      <c r="D311" s="75" t="s">
        <v>12</v>
      </c>
      <c r="E311" s="27" t="s">
        <v>272</v>
      </c>
      <c r="F311" s="141"/>
      <c r="G311" s="28">
        <f>G312+G313+G314</f>
        <v>18219000</v>
      </c>
    </row>
    <row r="312" spans="1:7" ht="12.75">
      <c r="A312" s="250" t="s">
        <v>87</v>
      </c>
      <c r="B312" s="93" t="s">
        <v>37</v>
      </c>
      <c r="C312" s="40" t="s">
        <v>7</v>
      </c>
      <c r="D312" s="76" t="s">
        <v>12</v>
      </c>
      <c r="E312" s="8" t="s">
        <v>272</v>
      </c>
      <c r="F312" s="142" t="s">
        <v>89</v>
      </c>
      <c r="G312" s="17">
        <v>30000</v>
      </c>
    </row>
    <row r="313" spans="1:7" ht="25.5">
      <c r="A313" s="253" t="s">
        <v>123</v>
      </c>
      <c r="B313" s="93" t="s">
        <v>37</v>
      </c>
      <c r="C313" s="40" t="s">
        <v>7</v>
      </c>
      <c r="D313" s="76" t="s">
        <v>12</v>
      </c>
      <c r="E313" s="8" t="s">
        <v>272</v>
      </c>
      <c r="F313" s="142" t="s">
        <v>124</v>
      </c>
      <c r="G313" s="17">
        <v>11903000</v>
      </c>
    </row>
    <row r="314" spans="1:7" ht="25.5">
      <c r="A314" s="253" t="s">
        <v>117</v>
      </c>
      <c r="B314" s="93" t="s">
        <v>37</v>
      </c>
      <c r="C314" s="40" t="s">
        <v>7</v>
      </c>
      <c r="D314" s="76" t="s">
        <v>12</v>
      </c>
      <c r="E314" s="8" t="s">
        <v>272</v>
      </c>
      <c r="F314" s="142" t="s">
        <v>118</v>
      </c>
      <c r="G314" s="17">
        <v>6286000</v>
      </c>
    </row>
    <row r="315" spans="1:7" ht="12.75">
      <c r="A315" s="267" t="s">
        <v>61</v>
      </c>
      <c r="B315" s="93" t="s">
        <v>37</v>
      </c>
      <c r="C315" s="39" t="s">
        <v>7</v>
      </c>
      <c r="D315" s="75" t="s">
        <v>12</v>
      </c>
      <c r="E315" s="27" t="s">
        <v>246</v>
      </c>
      <c r="F315" s="141"/>
      <c r="G315" s="28">
        <f>SUM(G316:G320)</f>
        <v>545000</v>
      </c>
    </row>
    <row r="316" spans="1:7" ht="12.75">
      <c r="A316" s="250" t="s">
        <v>113</v>
      </c>
      <c r="B316" s="93" t="s">
        <v>37</v>
      </c>
      <c r="C316" s="32" t="s">
        <v>7</v>
      </c>
      <c r="D316" s="53" t="s">
        <v>12</v>
      </c>
      <c r="E316" s="8" t="s">
        <v>246</v>
      </c>
      <c r="F316" s="128" t="s">
        <v>112</v>
      </c>
      <c r="G316" s="17">
        <v>60000</v>
      </c>
    </row>
    <row r="317" spans="1:7" ht="25.5">
      <c r="A317" s="250" t="s">
        <v>90</v>
      </c>
      <c r="B317" s="93" t="s">
        <v>37</v>
      </c>
      <c r="C317" s="32" t="s">
        <v>7</v>
      </c>
      <c r="D317" s="53" t="s">
        <v>12</v>
      </c>
      <c r="E317" s="8" t="s">
        <v>246</v>
      </c>
      <c r="F317" s="128" t="s">
        <v>91</v>
      </c>
      <c r="G317" s="17">
        <v>400000</v>
      </c>
    </row>
    <row r="318" spans="1:7" ht="12.75">
      <c r="A318" s="250" t="s">
        <v>95</v>
      </c>
      <c r="B318" s="93" t="s">
        <v>37</v>
      </c>
      <c r="C318" s="32" t="s">
        <v>7</v>
      </c>
      <c r="D318" s="53" t="s">
        <v>12</v>
      </c>
      <c r="E318" s="8" t="s">
        <v>246</v>
      </c>
      <c r="F318" s="128" t="s">
        <v>97</v>
      </c>
      <c r="G318" s="17">
        <v>5000</v>
      </c>
    </row>
    <row r="319" spans="1:7" ht="25.5">
      <c r="A319" s="250" t="s">
        <v>86</v>
      </c>
      <c r="B319" s="93" t="s">
        <v>37</v>
      </c>
      <c r="C319" s="32" t="s">
        <v>7</v>
      </c>
      <c r="D319" s="53" t="s">
        <v>12</v>
      </c>
      <c r="E319" s="8" t="s">
        <v>246</v>
      </c>
      <c r="F319" s="128" t="s">
        <v>88</v>
      </c>
      <c r="G319" s="17">
        <v>5000</v>
      </c>
    </row>
    <row r="320" spans="1:7" ht="12.75">
      <c r="A320" s="250" t="s">
        <v>87</v>
      </c>
      <c r="B320" s="93" t="s">
        <v>37</v>
      </c>
      <c r="C320" s="32" t="s">
        <v>7</v>
      </c>
      <c r="D320" s="53" t="s">
        <v>12</v>
      </c>
      <c r="E320" s="8" t="s">
        <v>246</v>
      </c>
      <c r="F320" s="128" t="s">
        <v>89</v>
      </c>
      <c r="G320" s="17">
        <v>75000</v>
      </c>
    </row>
    <row r="321" spans="1:7" ht="38.25">
      <c r="A321" s="299" t="s">
        <v>155</v>
      </c>
      <c r="B321" s="93" t="s">
        <v>37</v>
      </c>
      <c r="C321" s="30" t="s">
        <v>7</v>
      </c>
      <c r="D321" s="124" t="s">
        <v>12</v>
      </c>
      <c r="E321" s="100" t="s">
        <v>247</v>
      </c>
      <c r="F321" s="148"/>
      <c r="G321" s="102">
        <f>G322</f>
        <v>0</v>
      </c>
    </row>
    <row r="322" spans="1:7" ht="38.25">
      <c r="A322" s="250" t="s">
        <v>148</v>
      </c>
      <c r="B322" s="93" t="s">
        <v>37</v>
      </c>
      <c r="C322" s="45" t="s">
        <v>7</v>
      </c>
      <c r="D322" s="125" t="s">
        <v>12</v>
      </c>
      <c r="E322" s="104" t="s">
        <v>247</v>
      </c>
      <c r="F322" s="145" t="s">
        <v>147</v>
      </c>
      <c r="G322" s="106"/>
    </row>
    <row r="323" spans="1:7" ht="38.25">
      <c r="A323" s="267" t="s">
        <v>51</v>
      </c>
      <c r="B323" s="93" t="s">
        <v>37</v>
      </c>
      <c r="C323" s="39" t="s">
        <v>7</v>
      </c>
      <c r="D323" s="75" t="s">
        <v>12</v>
      </c>
      <c r="E323" s="27" t="s">
        <v>273</v>
      </c>
      <c r="F323" s="141"/>
      <c r="G323" s="28">
        <f>SUM(G324:G326)</f>
        <v>3734000</v>
      </c>
    </row>
    <row r="324" spans="1:7" ht="12.75">
      <c r="A324" s="250" t="s">
        <v>87</v>
      </c>
      <c r="B324" s="93" t="s">
        <v>37</v>
      </c>
      <c r="C324" s="40" t="s">
        <v>7</v>
      </c>
      <c r="D324" s="76" t="s">
        <v>12</v>
      </c>
      <c r="E324" s="8" t="s">
        <v>273</v>
      </c>
      <c r="F324" s="142" t="s">
        <v>89</v>
      </c>
      <c r="G324" s="17">
        <v>110000</v>
      </c>
    </row>
    <row r="325" spans="1:7" ht="25.5">
      <c r="A325" s="253" t="s">
        <v>123</v>
      </c>
      <c r="B325" s="93" t="s">
        <v>37</v>
      </c>
      <c r="C325" s="40" t="s">
        <v>7</v>
      </c>
      <c r="D325" s="76" t="s">
        <v>12</v>
      </c>
      <c r="E325" s="8" t="s">
        <v>273</v>
      </c>
      <c r="F325" s="142" t="s">
        <v>124</v>
      </c>
      <c r="G325" s="17">
        <v>3432000</v>
      </c>
    </row>
    <row r="326" spans="1:7" ht="12.75">
      <c r="A326" s="253" t="s">
        <v>84</v>
      </c>
      <c r="B326" s="93" t="s">
        <v>37</v>
      </c>
      <c r="C326" s="40" t="s">
        <v>127</v>
      </c>
      <c r="D326" s="76" t="s">
        <v>12</v>
      </c>
      <c r="E326" s="8" t="s">
        <v>273</v>
      </c>
      <c r="F326" s="142" t="s">
        <v>83</v>
      </c>
      <c r="G326" s="17">
        <v>192000</v>
      </c>
    </row>
    <row r="327" spans="1:7" ht="38.25">
      <c r="A327" s="299" t="s">
        <v>39</v>
      </c>
      <c r="B327" s="93" t="s">
        <v>37</v>
      </c>
      <c r="C327" s="30" t="s">
        <v>7</v>
      </c>
      <c r="D327" s="124" t="s">
        <v>12</v>
      </c>
      <c r="E327" s="100" t="s">
        <v>248</v>
      </c>
      <c r="F327" s="148"/>
      <c r="G327" s="102">
        <f>G328</f>
        <v>1373000</v>
      </c>
    </row>
    <row r="328" spans="1:7" ht="25.5">
      <c r="A328" s="250" t="s">
        <v>156</v>
      </c>
      <c r="B328" s="93" t="s">
        <v>37</v>
      </c>
      <c r="C328" s="45" t="s">
        <v>7</v>
      </c>
      <c r="D328" s="125" t="s">
        <v>12</v>
      </c>
      <c r="E328" s="104" t="s">
        <v>248</v>
      </c>
      <c r="F328" s="145" t="s">
        <v>147</v>
      </c>
      <c r="G328" s="106">
        <v>1373000</v>
      </c>
    </row>
    <row r="329" spans="1:7" ht="25.5">
      <c r="A329" s="267" t="s">
        <v>77</v>
      </c>
      <c r="B329" s="93" t="s">
        <v>37</v>
      </c>
      <c r="C329" s="39" t="s">
        <v>7</v>
      </c>
      <c r="D329" s="75" t="s">
        <v>12</v>
      </c>
      <c r="E329" s="27" t="s">
        <v>274</v>
      </c>
      <c r="F329" s="141"/>
      <c r="G329" s="28">
        <f>G330+G331</f>
        <v>1496000</v>
      </c>
    </row>
    <row r="330" spans="1:7" ht="12.75">
      <c r="A330" s="250" t="s">
        <v>87</v>
      </c>
      <c r="B330" s="93" t="s">
        <v>37</v>
      </c>
      <c r="C330" s="40" t="s">
        <v>7</v>
      </c>
      <c r="D330" s="76" t="s">
        <v>12</v>
      </c>
      <c r="E330" s="8" t="s">
        <v>274</v>
      </c>
      <c r="F330" s="142" t="s">
        <v>89</v>
      </c>
      <c r="G330" s="17">
        <v>532000</v>
      </c>
    </row>
    <row r="331" spans="1:7" ht="12.75">
      <c r="A331" s="253" t="s">
        <v>84</v>
      </c>
      <c r="B331" s="93" t="s">
        <v>37</v>
      </c>
      <c r="C331" s="40" t="s">
        <v>7</v>
      </c>
      <c r="D331" s="76" t="s">
        <v>12</v>
      </c>
      <c r="E331" s="8" t="s">
        <v>274</v>
      </c>
      <c r="F331" s="142" t="s">
        <v>83</v>
      </c>
      <c r="G331" s="17">
        <v>964000</v>
      </c>
    </row>
    <row r="332" spans="1:7" ht="12.75">
      <c r="A332" s="251" t="s">
        <v>201</v>
      </c>
      <c r="B332" s="93" t="s">
        <v>37</v>
      </c>
      <c r="C332" s="31" t="s">
        <v>7</v>
      </c>
      <c r="D332" s="68" t="s">
        <v>202</v>
      </c>
      <c r="E332" s="10"/>
      <c r="F332" s="147"/>
      <c r="G332" s="18">
        <f>G333</f>
        <v>200000</v>
      </c>
    </row>
    <row r="333" spans="1:7" ht="12.75">
      <c r="A333" s="267" t="s">
        <v>199</v>
      </c>
      <c r="B333" s="93" t="s">
        <v>37</v>
      </c>
      <c r="C333" s="39" t="s">
        <v>7</v>
      </c>
      <c r="D333" s="75" t="s">
        <v>202</v>
      </c>
      <c r="E333" s="27" t="s">
        <v>200</v>
      </c>
      <c r="F333" s="141"/>
      <c r="G333" s="28">
        <f>G334</f>
        <v>200000</v>
      </c>
    </row>
    <row r="334" spans="1:7" ht="25.5">
      <c r="A334" s="253" t="s">
        <v>203</v>
      </c>
      <c r="B334" s="93" t="s">
        <v>37</v>
      </c>
      <c r="C334" s="40" t="s">
        <v>7</v>
      </c>
      <c r="D334" s="76" t="s">
        <v>202</v>
      </c>
      <c r="E334" s="8" t="s">
        <v>200</v>
      </c>
      <c r="F334" s="142" t="s">
        <v>152</v>
      </c>
      <c r="G334" s="17">
        <v>200000</v>
      </c>
    </row>
    <row r="335" spans="1:7" ht="12.75">
      <c r="A335" s="300" t="s">
        <v>62</v>
      </c>
      <c r="B335" s="94" t="s">
        <v>37</v>
      </c>
      <c r="C335" s="64" t="s">
        <v>34</v>
      </c>
      <c r="D335" s="83"/>
      <c r="E335" s="60"/>
      <c r="F335" s="149"/>
      <c r="G335" s="84">
        <f>G336</f>
        <v>350000</v>
      </c>
    </row>
    <row r="336" spans="1:7" ht="12.75">
      <c r="A336" s="301" t="s">
        <v>69</v>
      </c>
      <c r="B336" s="93" t="s">
        <v>37</v>
      </c>
      <c r="C336" s="49" t="s">
        <v>34</v>
      </c>
      <c r="D336" s="73" t="s">
        <v>8</v>
      </c>
      <c r="E336" s="7"/>
      <c r="F336" s="143"/>
      <c r="G336" s="18">
        <f>G337</f>
        <v>350000</v>
      </c>
    </row>
    <row r="337" spans="1:7" ht="25.5">
      <c r="A337" s="280" t="s">
        <v>223</v>
      </c>
      <c r="B337" s="93" t="s">
        <v>37</v>
      </c>
      <c r="C337" s="204" t="s">
        <v>34</v>
      </c>
      <c r="D337" s="205" t="s">
        <v>8</v>
      </c>
      <c r="E337" s="197" t="s">
        <v>204</v>
      </c>
      <c r="F337" s="206"/>
      <c r="G337" s="196">
        <f>G338+G341</f>
        <v>350000</v>
      </c>
    </row>
    <row r="338" spans="1:7" ht="25.5">
      <c r="A338" s="287" t="s">
        <v>205</v>
      </c>
      <c r="B338" s="93" t="s">
        <v>37</v>
      </c>
      <c r="C338" s="47" t="s">
        <v>34</v>
      </c>
      <c r="D338" s="27" t="s">
        <v>8</v>
      </c>
      <c r="E338" s="27" t="s">
        <v>206</v>
      </c>
      <c r="F338" s="27"/>
      <c r="G338" s="28">
        <f>G339</f>
        <v>350000</v>
      </c>
    </row>
    <row r="339" spans="1:7" ht="38.25">
      <c r="A339" s="250" t="s">
        <v>281</v>
      </c>
      <c r="B339" s="93" t="s">
        <v>37</v>
      </c>
      <c r="C339" s="32" t="s">
        <v>34</v>
      </c>
      <c r="D339" s="53" t="s">
        <v>8</v>
      </c>
      <c r="E339" s="8" t="s">
        <v>206</v>
      </c>
      <c r="F339" s="128" t="s">
        <v>276</v>
      </c>
      <c r="G339" s="61">
        <v>350000</v>
      </c>
    </row>
    <row r="340" spans="1:7" ht="12.75">
      <c r="A340" s="267" t="s">
        <v>207</v>
      </c>
      <c r="B340" s="93" t="s">
        <v>37</v>
      </c>
      <c r="C340" s="44" t="s">
        <v>34</v>
      </c>
      <c r="D340" s="77" t="s">
        <v>8</v>
      </c>
      <c r="E340" s="27" t="s">
        <v>209</v>
      </c>
      <c r="F340" s="146"/>
      <c r="G340" s="28">
        <f>G341</f>
        <v>0</v>
      </c>
    </row>
    <row r="341" spans="1:7" ht="25.5">
      <c r="A341" s="250" t="s">
        <v>208</v>
      </c>
      <c r="B341" s="93" t="s">
        <v>37</v>
      </c>
      <c r="C341" s="32" t="s">
        <v>34</v>
      </c>
      <c r="D341" s="53" t="s">
        <v>8</v>
      </c>
      <c r="E341" s="8" t="s">
        <v>209</v>
      </c>
      <c r="F341" s="128" t="s">
        <v>210</v>
      </c>
      <c r="G341" s="61"/>
    </row>
    <row r="342" spans="1:7" ht="12.75">
      <c r="A342" s="302" t="s">
        <v>63</v>
      </c>
      <c r="B342" s="94" t="s">
        <v>37</v>
      </c>
      <c r="C342" s="64" t="s">
        <v>6</v>
      </c>
      <c r="D342" s="83"/>
      <c r="E342" s="60"/>
      <c r="F342" s="149"/>
      <c r="G342" s="84">
        <f>G343</f>
        <v>600000</v>
      </c>
    </row>
    <row r="343" spans="1:7" ht="12.75">
      <c r="A343" s="301" t="s">
        <v>30</v>
      </c>
      <c r="B343" s="93" t="s">
        <v>37</v>
      </c>
      <c r="C343" s="49" t="s">
        <v>6</v>
      </c>
      <c r="D343" s="73" t="s">
        <v>9</v>
      </c>
      <c r="E343" s="7"/>
      <c r="F343" s="143"/>
      <c r="G343" s="18">
        <f>G344</f>
        <v>600000</v>
      </c>
    </row>
    <row r="344" spans="1:7" ht="25.5">
      <c r="A344" s="303" t="s">
        <v>249</v>
      </c>
      <c r="B344" s="93" t="s">
        <v>37</v>
      </c>
      <c r="C344" s="95" t="s">
        <v>6</v>
      </c>
      <c r="D344" s="70" t="s">
        <v>9</v>
      </c>
      <c r="E344" s="13" t="s">
        <v>284</v>
      </c>
      <c r="F344" s="134"/>
      <c r="G344" s="16">
        <f>G345</f>
        <v>600000</v>
      </c>
    </row>
    <row r="345" spans="1:7" ht="25.5">
      <c r="A345" s="250" t="s">
        <v>133</v>
      </c>
      <c r="B345" s="93" t="s">
        <v>37</v>
      </c>
      <c r="C345" s="32" t="s">
        <v>6</v>
      </c>
      <c r="D345" s="53" t="s">
        <v>9</v>
      </c>
      <c r="E345" s="8" t="s">
        <v>284</v>
      </c>
      <c r="F345" s="128" t="s">
        <v>132</v>
      </c>
      <c r="G345" s="61">
        <v>600000</v>
      </c>
    </row>
    <row r="346" spans="1:7" ht="15.75">
      <c r="A346" s="304" t="s">
        <v>59</v>
      </c>
      <c r="B346" s="94" t="s">
        <v>37</v>
      </c>
      <c r="C346" s="85" t="s">
        <v>52</v>
      </c>
      <c r="D346" s="87"/>
      <c r="E346" s="86"/>
      <c r="F346" s="118"/>
      <c r="G346" s="88">
        <f>G347</f>
        <v>2000000</v>
      </c>
    </row>
    <row r="347" spans="1:7" ht="12.75">
      <c r="A347" s="305" t="s">
        <v>64</v>
      </c>
      <c r="B347" s="93" t="s">
        <v>37</v>
      </c>
      <c r="C347" s="31" t="s">
        <v>52</v>
      </c>
      <c r="D347" s="65" t="s">
        <v>2</v>
      </c>
      <c r="E347" s="14"/>
      <c r="F347" s="150"/>
      <c r="G347" s="89">
        <f>G348</f>
        <v>2000000</v>
      </c>
    </row>
    <row r="348" spans="1:7" ht="12.75">
      <c r="A348" s="288" t="s">
        <v>211</v>
      </c>
      <c r="B348" s="93" t="s">
        <v>37</v>
      </c>
      <c r="C348" s="33" t="s">
        <v>52</v>
      </c>
      <c r="D348" s="55" t="s">
        <v>2</v>
      </c>
      <c r="E348" s="27" t="s">
        <v>212</v>
      </c>
      <c r="F348" s="121"/>
      <c r="G348" s="90">
        <f>G349</f>
        <v>2000000</v>
      </c>
    </row>
    <row r="349" spans="1:7" ht="12.75">
      <c r="A349" s="276" t="s">
        <v>128</v>
      </c>
      <c r="B349" s="93" t="s">
        <v>37</v>
      </c>
      <c r="C349" s="32" t="s">
        <v>52</v>
      </c>
      <c r="D349" s="53" t="s">
        <v>2</v>
      </c>
      <c r="E349" s="8" t="s">
        <v>212</v>
      </c>
      <c r="F349" s="128" t="s">
        <v>129</v>
      </c>
      <c r="G349" s="61">
        <v>2000000</v>
      </c>
    </row>
    <row r="350" spans="1:7" ht="25.5">
      <c r="A350" s="302" t="s">
        <v>65</v>
      </c>
      <c r="B350" s="94" t="s">
        <v>37</v>
      </c>
      <c r="C350" s="59" t="s">
        <v>40</v>
      </c>
      <c r="D350" s="71"/>
      <c r="E350" s="60"/>
      <c r="F350" s="119"/>
      <c r="G350" s="84">
        <f>G351</f>
        <v>8167000</v>
      </c>
    </row>
    <row r="351" spans="1:7" ht="25.5">
      <c r="A351" s="274" t="s">
        <v>66</v>
      </c>
      <c r="B351" s="93" t="s">
        <v>37</v>
      </c>
      <c r="C351" s="58" t="s">
        <v>40</v>
      </c>
      <c r="D351" s="126" t="s">
        <v>2</v>
      </c>
      <c r="E351" s="14"/>
      <c r="F351" s="151"/>
      <c r="G351" s="18">
        <f>G352+G354</f>
        <v>8167000</v>
      </c>
    </row>
    <row r="352" spans="1:7" ht="12.75">
      <c r="A352" s="306" t="s">
        <v>46</v>
      </c>
      <c r="B352" s="93" t="s">
        <v>37</v>
      </c>
      <c r="C352" s="56" t="s">
        <v>40</v>
      </c>
      <c r="D352" s="56" t="s">
        <v>2</v>
      </c>
      <c r="E352" s="57" t="s">
        <v>213</v>
      </c>
      <c r="F352" s="152"/>
      <c r="G352" s="28">
        <f>G353</f>
        <v>2834000</v>
      </c>
    </row>
    <row r="353" spans="1:7" ht="12.75">
      <c r="A353" s="307" t="s">
        <v>130</v>
      </c>
      <c r="B353" s="93" t="s">
        <v>37</v>
      </c>
      <c r="C353" s="6" t="s">
        <v>40</v>
      </c>
      <c r="D353" s="66" t="s">
        <v>2</v>
      </c>
      <c r="E353" s="15" t="s">
        <v>213</v>
      </c>
      <c r="F353" s="26" t="s">
        <v>131</v>
      </c>
      <c r="G353" s="22">
        <v>2834000</v>
      </c>
    </row>
    <row r="354" spans="1:7" ht="25.5">
      <c r="A354" s="308" t="s">
        <v>45</v>
      </c>
      <c r="B354" s="93" t="s">
        <v>37</v>
      </c>
      <c r="C354" s="56" t="s">
        <v>40</v>
      </c>
      <c r="D354" s="56" t="s">
        <v>2</v>
      </c>
      <c r="E354" s="57" t="s">
        <v>214</v>
      </c>
      <c r="F354" s="152"/>
      <c r="G354" s="28">
        <f>G355</f>
        <v>5333000</v>
      </c>
    </row>
    <row r="355" spans="1:7" ht="13.5" thickBot="1">
      <c r="A355" s="309" t="s">
        <v>130</v>
      </c>
      <c r="B355" s="93" t="s">
        <v>37</v>
      </c>
      <c r="C355" s="52" t="s">
        <v>40</v>
      </c>
      <c r="D355" s="66" t="s">
        <v>2</v>
      </c>
      <c r="E355" s="15" t="s">
        <v>214</v>
      </c>
      <c r="F355" s="26" t="s">
        <v>131</v>
      </c>
      <c r="G355" s="22">
        <v>5333000</v>
      </c>
    </row>
    <row r="356" spans="1:7" ht="16.5" thickBot="1">
      <c r="A356" s="310" t="s">
        <v>19</v>
      </c>
      <c r="B356" s="94" t="s">
        <v>37</v>
      </c>
      <c r="C356" s="184"/>
      <c r="D356" s="185"/>
      <c r="E356" s="186"/>
      <c r="F356" s="187"/>
      <c r="G356" s="188">
        <f>G14+G81+G85+G94+G125+G246+G283+G287+G335+G342+G346+G350</f>
        <v>416027000</v>
      </c>
    </row>
    <row r="357" ht="12.75">
      <c r="A357" s="311"/>
    </row>
    <row r="358" ht="12.75">
      <c r="A358" s="311"/>
    </row>
    <row r="359" ht="12.75">
      <c r="A359" s="311"/>
    </row>
    <row r="360" ht="12.75">
      <c r="A360" s="311"/>
    </row>
    <row r="361" ht="12.75">
      <c r="A361" s="311"/>
    </row>
    <row r="362" ht="12.75">
      <c r="A362" s="311"/>
    </row>
    <row r="363" ht="12.75">
      <c r="A363" s="311"/>
    </row>
    <row r="364" ht="12.75">
      <c r="A364" s="311"/>
    </row>
    <row r="365" ht="12.75">
      <c r="A365" s="311"/>
    </row>
    <row r="366" ht="12.75">
      <c r="A366" s="311"/>
    </row>
    <row r="367" ht="12.75">
      <c r="A367" s="311"/>
    </row>
    <row r="368" ht="12.75">
      <c r="A368" s="311"/>
    </row>
    <row r="369" ht="12.75">
      <c r="A369" s="311"/>
    </row>
    <row r="370" ht="12.75">
      <c r="A370" s="311"/>
    </row>
    <row r="371" ht="12.75">
      <c r="A371" s="311"/>
    </row>
    <row r="372" ht="12.75">
      <c r="A372" s="311"/>
    </row>
    <row r="373" ht="12.75">
      <c r="A373" s="311"/>
    </row>
    <row r="374" ht="12.75">
      <c r="A374" s="311"/>
    </row>
    <row r="375" ht="12.75">
      <c r="A375" s="311"/>
    </row>
    <row r="376" ht="12.75">
      <c r="A376" s="311"/>
    </row>
    <row r="377" ht="12.75">
      <c r="A377" s="311"/>
    </row>
    <row r="378" ht="12.75">
      <c r="A378" s="311"/>
    </row>
    <row r="379" ht="12.75">
      <c r="A379" s="311"/>
    </row>
    <row r="380" ht="12.75">
      <c r="A380" s="311"/>
    </row>
  </sheetData>
  <sheetProtection/>
  <mergeCells count="8"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36" footer="0.1968503937007874"/>
  <pageSetup fitToHeight="2" horizontalDpi="600" verticalDpi="600" orientation="portrait" paperSize="9" scale="69" r:id="rId1"/>
  <rowBreaks count="3" manualBreakCount="3">
    <brk id="47" max="6" man="1"/>
    <brk id="92" max="6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2"/>
  <sheetViews>
    <sheetView workbookViewId="0" topLeftCell="A323">
      <selection activeCell="L14" sqref="L14"/>
    </sheetView>
  </sheetViews>
  <sheetFormatPr defaultColWidth="9.00390625" defaultRowHeight="12.75"/>
  <cols>
    <col min="1" max="1" width="74.253906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</cols>
  <sheetData>
    <row r="1" ht="12.75">
      <c r="D1" s="5" t="s">
        <v>275</v>
      </c>
    </row>
    <row r="2" ht="12.75">
      <c r="C2" s="5" t="s">
        <v>55</v>
      </c>
    </row>
    <row r="3" ht="12.75">
      <c r="D3" s="5" t="s">
        <v>54</v>
      </c>
    </row>
    <row r="4" ht="12.75">
      <c r="F4" s="5"/>
    </row>
    <row r="5" spans="1:6" ht="59.25" customHeight="1">
      <c r="A5" s="242" t="s">
        <v>279</v>
      </c>
      <c r="B5" s="242"/>
      <c r="C5" s="242"/>
      <c r="D5" s="242"/>
      <c r="E5" s="242"/>
      <c r="F5" s="79"/>
    </row>
    <row r="6" spans="1:6" ht="13.5" thickBot="1">
      <c r="A6" s="1"/>
      <c r="B6" s="2"/>
      <c r="C6" s="2"/>
      <c r="D6" s="4"/>
      <c r="E6" s="4"/>
      <c r="F6" s="3" t="s">
        <v>56</v>
      </c>
    </row>
    <row r="7" spans="1:6" ht="12.75" customHeight="1">
      <c r="A7" s="225" t="s">
        <v>0</v>
      </c>
      <c r="B7" s="229" t="s">
        <v>1</v>
      </c>
      <c r="C7" s="231" t="s">
        <v>10</v>
      </c>
      <c r="D7" s="233" t="s">
        <v>20</v>
      </c>
      <c r="E7" s="236" t="s">
        <v>21</v>
      </c>
      <c r="F7" s="238" t="s">
        <v>22</v>
      </c>
    </row>
    <row r="8" spans="1:6" ht="12.75">
      <c r="A8" s="226"/>
      <c r="B8" s="230"/>
      <c r="C8" s="232"/>
      <c r="D8" s="234"/>
      <c r="E8" s="237"/>
      <c r="F8" s="239"/>
    </row>
    <row r="9" spans="1:6" ht="12.75">
      <c r="A9" s="226"/>
      <c r="B9" s="230"/>
      <c r="C9" s="232"/>
      <c r="D9" s="234"/>
      <c r="E9" s="237"/>
      <c r="F9" s="239"/>
    </row>
    <row r="10" spans="1:6" ht="12.75">
      <c r="A10" s="226"/>
      <c r="B10" s="230"/>
      <c r="C10" s="232"/>
      <c r="D10" s="234"/>
      <c r="E10" s="237"/>
      <c r="F10" s="239"/>
    </row>
    <row r="11" spans="1:6" ht="12.75">
      <c r="A11" s="226"/>
      <c r="B11" s="230"/>
      <c r="C11" s="232"/>
      <c r="D11" s="234"/>
      <c r="E11" s="237"/>
      <c r="F11" s="239"/>
    </row>
    <row r="12" spans="1:6" ht="13.5" thickBot="1">
      <c r="A12" s="246"/>
      <c r="B12" s="243"/>
      <c r="C12" s="244"/>
      <c r="D12" s="235"/>
      <c r="E12" s="245"/>
      <c r="F12" s="241"/>
    </row>
    <row r="13" spans="1:6" ht="15.75">
      <c r="A13" s="97" t="s">
        <v>16</v>
      </c>
      <c r="B13" s="96" t="s">
        <v>2</v>
      </c>
      <c r="C13" s="116"/>
      <c r="D13" s="96"/>
      <c r="E13" s="127"/>
      <c r="F13" s="19">
        <f>F14+F18+F55+F58</f>
        <v>31086915.48</v>
      </c>
    </row>
    <row r="14" spans="1:6" ht="37.5" customHeight="1">
      <c r="A14" s="248" t="s">
        <v>41</v>
      </c>
      <c r="B14" s="31" t="s">
        <v>2</v>
      </c>
      <c r="C14" s="68" t="s">
        <v>11</v>
      </c>
      <c r="D14" s="7"/>
      <c r="E14" s="120"/>
      <c r="F14" s="18">
        <f>F15</f>
        <v>334500</v>
      </c>
    </row>
    <row r="15" spans="1:6" ht="15.75" customHeight="1">
      <c r="A15" s="249" t="s">
        <v>134</v>
      </c>
      <c r="B15" s="169" t="s">
        <v>2</v>
      </c>
      <c r="C15" s="166" t="s">
        <v>11</v>
      </c>
      <c r="D15" s="159" t="s">
        <v>85</v>
      </c>
      <c r="E15" s="167"/>
      <c r="F15" s="168">
        <f>F16+F17</f>
        <v>334500</v>
      </c>
    </row>
    <row r="16" spans="1:6" ht="42.75" customHeight="1">
      <c r="A16" s="250" t="s">
        <v>277</v>
      </c>
      <c r="B16" s="32" t="s">
        <v>2</v>
      </c>
      <c r="C16" s="53" t="s">
        <v>11</v>
      </c>
      <c r="D16" s="8" t="s">
        <v>85</v>
      </c>
      <c r="E16" s="128" t="s">
        <v>276</v>
      </c>
      <c r="F16" s="17">
        <v>250000</v>
      </c>
    </row>
    <row r="17" spans="1:6" ht="24" customHeight="1">
      <c r="A17" s="250" t="s">
        <v>87</v>
      </c>
      <c r="B17" s="32" t="s">
        <v>2</v>
      </c>
      <c r="C17" s="53" t="s">
        <v>11</v>
      </c>
      <c r="D17" s="8" t="s">
        <v>85</v>
      </c>
      <c r="E17" s="128" t="s">
        <v>89</v>
      </c>
      <c r="F17" s="17">
        <v>84500</v>
      </c>
    </row>
    <row r="18" spans="1:6" ht="29.25" customHeight="1">
      <c r="A18" s="251" t="s">
        <v>31</v>
      </c>
      <c r="B18" s="31" t="s">
        <v>2</v>
      </c>
      <c r="C18" s="68" t="s">
        <v>12</v>
      </c>
      <c r="D18" s="7"/>
      <c r="E18" s="120"/>
      <c r="F18" s="18">
        <f>F19+F25+F27+F31+F34+F37+F41+F44+F46+F48+F50+F53</f>
        <v>19810600</v>
      </c>
    </row>
    <row r="19" spans="1:6" ht="28.5" customHeight="1">
      <c r="A19" s="252" t="s">
        <v>94</v>
      </c>
      <c r="B19" s="169" t="s">
        <v>2</v>
      </c>
      <c r="C19" s="166" t="s">
        <v>12</v>
      </c>
      <c r="D19" s="159" t="s">
        <v>225</v>
      </c>
      <c r="E19" s="167"/>
      <c r="F19" s="168">
        <f>SUM(F20:F24)</f>
        <v>17370600</v>
      </c>
    </row>
    <row r="20" spans="1:6" ht="35.25" customHeight="1">
      <c r="A20" s="250" t="s">
        <v>90</v>
      </c>
      <c r="B20" s="32" t="s">
        <v>2</v>
      </c>
      <c r="C20" s="53" t="s">
        <v>12</v>
      </c>
      <c r="D20" s="8" t="s">
        <v>225</v>
      </c>
      <c r="E20" s="128" t="s">
        <v>91</v>
      </c>
      <c r="F20" s="17">
        <v>13955607.38</v>
      </c>
    </row>
    <row r="21" spans="1:6" ht="13.5" customHeight="1">
      <c r="A21" s="250" t="s">
        <v>95</v>
      </c>
      <c r="B21" s="32" t="s">
        <v>96</v>
      </c>
      <c r="C21" s="53" t="s">
        <v>12</v>
      </c>
      <c r="D21" s="8" t="s">
        <v>225</v>
      </c>
      <c r="E21" s="128" t="s">
        <v>97</v>
      </c>
      <c r="F21" s="17">
        <v>133000</v>
      </c>
    </row>
    <row r="22" spans="1:6" ht="27.75" customHeight="1">
      <c r="A22" s="250" t="s">
        <v>86</v>
      </c>
      <c r="B22" s="32" t="s">
        <v>96</v>
      </c>
      <c r="C22" s="53" t="s">
        <v>12</v>
      </c>
      <c r="D22" s="8" t="s">
        <v>225</v>
      </c>
      <c r="E22" s="128" t="s">
        <v>88</v>
      </c>
      <c r="F22" s="17">
        <v>400000</v>
      </c>
    </row>
    <row r="23" spans="1:6" ht="20.25" customHeight="1">
      <c r="A23" s="250" t="s">
        <v>87</v>
      </c>
      <c r="B23" s="32" t="s">
        <v>2</v>
      </c>
      <c r="C23" s="53" t="s">
        <v>12</v>
      </c>
      <c r="D23" s="8" t="s">
        <v>225</v>
      </c>
      <c r="E23" s="128" t="s">
        <v>89</v>
      </c>
      <c r="F23" s="17">
        <v>2000000</v>
      </c>
    </row>
    <row r="24" spans="1:6" ht="27" customHeight="1">
      <c r="A24" s="253" t="s">
        <v>123</v>
      </c>
      <c r="B24" s="32" t="s">
        <v>2</v>
      </c>
      <c r="C24" s="53" t="s">
        <v>12</v>
      </c>
      <c r="D24" s="8" t="s">
        <v>225</v>
      </c>
      <c r="E24" s="128" t="s">
        <v>124</v>
      </c>
      <c r="F24" s="17">
        <v>881992.62</v>
      </c>
    </row>
    <row r="25" spans="1:6" ht="27" customHeight="1">
      <c r="A25" s="254" t="s">
        <v>38</v>
      </c>
      <c r="B25" s="33" t="s">
        <v>2</v>
      </c>
      <c r="C25" s="55" t="s">
        <v>12</v>
      </c>
      <c r="D25" s="159" t="s">
        <v>226</v>
      </c>
      <c r="E25" s="121"/>
      <c r="F25" s="28">
        <f>F26</f>
        <v>1300000</v>
      </c>
    </row>
    <row r="26" spans="1:6" ht="29.25" customHeight="1">
      <c r="A26" s="250" t="s">
        <v>90</v>
      </c>
      <c r="B26" s="48" t="s">
        <v>2</v>
      </c>
      <c r="C26" s="53" t="s">
        <v>12</v>
      </c>
      <c r="D26" s="8" t="s">
        <v>226</v>
      </c>
      <c r="E26" s="128" t="s">
        <v>91</v>
      </c>
      <c r="F26" s="17">
        <v>1300000</v>
      </c>
    </row>
    <row r="27" spans="1:6" ht="30" customHeight="1">
      <c r="A27" s="255" t="s">
        <v>57</v>
      </c>
      <c r="B27" s="33" t="s">
        <v>2</v>
      </c>
      <c r="C27" s="55" t="s">
        <v>12</v>
      </c>
      <c r="D27" s="27" t="s">
        <v>227</v>
      </c>
      <c r="E27" s="121"/>
      <c r="F27" s="28">
        <f>SUM(F28:F30)</f>
        <v>331000</v>
      </c>
    </row>
    <row r="28" spans="1:6" ht="29.25" customHeight="1">
      <c r="A28" s="250" t="s">
        <v>90</v>
      </c>
      <c r="B28" s="32" t="s">
        <v>2</v>
      </c>
      <c r="C28" s="53" t="s">
        <v>12</v>
      </c>
      <c r="D28" s="8" t="s">
        <v>227</v>
      </c>
      <c r="E28" s="128" t="s">
        <v>91</v>
      </c>
      <c r="F28" s="17">
        <v>255000</v>
      </c>
    </row>
    <row r="29" spans="1:6" ht="18.75" customHeight="1">
      <c r="A29" s="250" t="s">
        <v>95</v>
      </c>
      <c r="B29" s="32" t="s">
        <v>2</v>
      </c>
      <c r="C29" s="53" t="s">
        <v>12</v>
      </c>
      <c r="D29" s="8" t="s">
        <v>227</v>
      </c>
      <c r="E29" s="128" t="s">
        <v>97</v>
      </c>
      <c r="F29" s="17">
        <v>15000</v>
      </c>
    </row>
    <row r="30" spans="1:6" ht="22.5" customHeight="1">
      <c r="A30" s="250" t="s">
        <v>87</v>
      </c>
      <c r="B30" s="32" t="s">
        <v>2</v>
      </c>
      <c r="C30" s="53" t="s">
        <v>12</v>
      </c>
      <c r="D30" s="8" t="s">
        <v>227</v>
      </c>
      <c r="E30" s="128" t="s">
        <v>89</v>
      </c>
      <c r="F30" s="17">
        <v>61000</v>
      </c>
    </row>
    <row r="31" spans="1:6" ht="24.75" customHeight="1">
      <c r="A31" s="256" t="s">
        <v>43</v>
      </c>
      <c r="B31" s="33" t="s">
        <v>2</v>
      </c>
      <c r="C31" s="55" t="s">
        <v>12</v>
      </c>
      <c r="D31" s="27" t="s">
        <v>228</v>
      </c>
      <c r="E31" s="121"/>
      <c r="F31" s="28">
        <f>F32+F33</f>
        <v>68000</v>
      </c>
    </row>
    <row r="32" spans="1:6" ht="29.25" customHeight="1">
      <c r="A32" s="250" t="s">
        <v>90</v>
      </c>
      <c r="B32" s="32" t="s">
        <v>2</v>
      </c>
      <c r="C32" s="53" t="s">
        <v>12</v>
      </c>
      <c r="D32" s="8" t="s">
        <v>228</v>
      </c>
      <c r="E32" s="128" t="s">
        <v>91</v>
      </c>
      <c r="F32" s="17">
        <v>64000</v>
      </c>
    </row>
    <row r="33" spans="1:6" ht="21" customHeight="1">
      <c r="A33" s="250" t="s">
        <v>87</v>
      </c>
      <c r="B33" s="32" t="s">
        <v>2</v>
      </c>
      <c r="C33" s="53" t="s">
        <v>12</v>
      </c>
      <c r="D33" s="8" t="s">
        <v>228</v>
      </c>
      <c r="E33" s="128" t="s">
        <v>89</v>
      </c>
      <c r="F33" s="17">
        <v>4000</v>
      </c>
    </row>
    <row r="34" spans="1:6" ht="18" customHeight="1">
      <c r="A34" s="257" t="s">
        <v>58</v>
      </c>
      <c r="B34" s="33" t="s">
        <v>2</v>
      </c>
      <c r="C34" s="55" t="s">
        <v>12</v>
      </c>
      <c r="D34" s="27" t="s">
        <v>229</v>
      </c>
      <c r="E34" s="121"/>
      <c r="F34" s="28">
        <f>F35+F36</f>
        <v>80000</v>
      </c>
    </row>
    <row r="35" spans="1:6" ht="31.5" customHeight="1">
      <c r="A35" s="250" t="s">
        <v>90</v>
      </c>
      <c r="B35" s="32" t="s">
        <v>2</v>
      </c>
      <c r="C35" s="53" t="s">
        <v>12</v>
      </c>
      <c r="D35" s="8" t="s">
        <v>229</v>
      </c>
      <c r="E35" s="128" t="s">
        <v>91</v>
      </c>
      <c r="F35" s="17">
        <v>73700</v>
      </c>
    </row>
    <row r="36" spans="1:6" ht="24" customHeight="1">
      <c r="A36" s="250" t="s">
        <v>87</v>
      </c>
      <c r="B36" s="32" t="s">
        <v>2</v>
      </c>
      <c r="C36" s="53" t="s">
        <v>12</v>
      </c>
      <c r="D36" s="8" t="s">
        <v>229</v>
      </c>
      <c r="E36" s="128" t="s">
        <v>89</v>
      </c>
      <c r="F36" s="17">
        <v>6300</v>
      </c>
    </row>
    <row r="37" spans="1:6" ht="44.25" customHeight="1">
      <c r="A37" s="258" t="s">
        <v>81</v>
      </c>
      <c r="B37" s="111" t="s">
        <v>2</v>
      </c>
      <c r="C37" s="117" t="s">
        <v>12</v>
      </c>
      <c r="D37" s="107" t="s">
        <v>230</v>
      </c>
      <c r="E37" s="129"/>
      <c r="F37" s="28">
        <f>SUM(F38:F40)</f>
        <v>338000</v>
      </c>
    </row>
    <row r="38" spans="1:6" ht="27" customHeight="1">
      <c r="A38" s="250" t="s">
        <v>90</v>
      </c>
      <c r="B38" s="32" t="s">
        <v>2</v>
      </c>
      <c r="C38" s="53" t="s">
        <v>12</v>
      </c>
      <c r="D38" s="8" t="s">
        <v>230</v>
      </c>
      <c r="E38" s="128" t="s">
        <v>91</v>
      </c>
      <c r="F38" s="17">
        <v>255000</v>
      </c>
    </row>
    <row r="39" spans="1:6" ht="18" customHeight="1">
      <c r="A39" s="250" t="s">
        <v>87</v>
      </c>
      <c r="B39" s="32" t="s">
        <v>2</v>
      </c>
      <c r="C39" s="53" t="s">
        <v>12</v>
      </c>
      <c r="D39" s="8" t="s">
        <v>230</v>
      </c>
      <c r="E39" s="128" t="s">
        <v>89</v>
      </c>
      <c r="F39" s="17">
        <v>73000</v>
      </c>
    </row>
    <row r="40" spans="1:6" ht="18.75" customHeight="1">
      <c r="A40" s="250" t="s">
        <v>98</v>
      </c>
      <c r="B40" s="32" t="s">
        <v>2</v>
      </c>
      <c r="C40" s="53" t="s">
        <v>12</v>
      </c>
      <c r="D40" s="8" t="s">
        <v>230</v>
      </c>
      <c r="E40" s="128" t="s">
        <v>76</v>
      </c>
      <c r="F40" s="17">
        <v>10000</v>
      </c>
    </row>
    <row r="41" spans="1:6" ht="40.5" customHeight="1">
      <c r="A41" s="252" t="s">
        <v>282</v>
      </c>
      <c r="B41" s="169" t="s">
        <v>2</v>
      </c>
      <c r="C41" s="166" t="s">
        <v>12</v>
      </c>
      <c r="D41" s="159" t="s">
        <v>231</v>
      </c>
      <c r="E41" s="167"/>
      <c r="F41" s="168">
        <f>F42+F43</f>
        <v>50000</v>
      </c>
    </row>
    <row r="42" spans="1:6" ht="29.25" customHeight="1">
      <c r="A42" s="250" t="s">
        <v>90</v>
      </c>
      <c r="B42" s="32" t="s">
        <v>2</v>
      </c>
      <c r="C42" s="53" t="s">
        <v>12</v>
      </c>
      <c r="D42" s="8" t="s">
        <v>231</v>
      </c>
      <c r="E42" s="128" t="s">
        <v>91</v>
      </c>
      <c r="F42" s="17">
        <v>47740.33</v>
      </c>
    </row>
    <row r="43" spans="1:6" ht="29.25" customHeight="1">
      <c r="A43" s="250" t="s">
        <v>87</v>
      </c>
      <c r="B43" s="32" t="s">
        <v>2</v>
      </c>
      <c r="C43" s="53" t="s">
        <v>12</v>
      </c>
      <c r="D43" s="8" t="s">
        <v>231</v>
      </c>
      <c r="E43" s="128" t="s">
        <v>89</v>
      </c>
      <c r="F43" s="17">
        <v>2259.67</v>
      </c>
    </row>
    <row r="44" spans="1:6" ht="25.5" customHeight="1">
      <c r="A44" s="252" t="s">
        <v>92</v>
      </c>
      <c r="B44" s="169" t="s">
        <v>2</v>
      </c>
      <c r="C44" s="166" t="s">
        <v>12</v>
      </c>
      <c r="D44" s="159" t="s">
        <v>232</v>
      </c>
      <c r="E44" s="167"/>
      <c r="F44" s="168">
        <f>F45</f>
        <v>180000</v>
      </c>
    </row>
    <row r="45" spans="1:6" ht="18" customHeight="1">
      <c r="A45" s="250" t="s">
        <v>87</v>
      </c>
      <c r="B45" s="32" t="s">
        <v>2</v>
      </c>
      <c r="C45" s="53" t="s">
        <v>12</v>
      </c>
      <c r="D45" s="8" t="s">
        <v>232</v>
      </c>
      <c r="E45" s="128" t="s">
        <v>89</v>
      </c>
      <c r="F45" s="17">
        <v>180000</v>
      </c>
    </row>
    <row r="46" spans="1:6" ht="48" customHeight="1">
      <c r="A46" s="252" t="s">
        <v>342</v>
      </c>
      <c r="B46" s="165" t="s">
        <v>2</v>
      </c>
      <c r="C46" s="166" t="s">
        <v>12</v>
      </c>
      <c r="D46" s="159" t="s">
        <v>233</v>
      </c>
      <c r="E46" s="167"/>
      <c r="F46" s="168">
        <f>F47</f>
        <v>5000</v>
      </c>
    </row>
    <row r="47" spans="1:6" ht="30.75" customHeight="1">
      <c r="A47" s="250" t="s">
        <v>87</v>
      </c>
      <c r="B47" s="32" t="s">
        <v>2</v>
      </c>
      <c r="C47" s="53" t="s">
        <v>12</v>
      </c>
      <c r="D47" s="8" t="s">
        <v>233</v>
      </c>
      <c r="E47" s="128" t="s">
        <v>89</v>
      </c>
      <c r="F47" s="17">
        <v>5000</v>
      </c>
    </row>
    <row r="48" spans="1:6" ht="28.5" customHeight="1">
      <c r="A48" s="259" t="s">
        <v>99</v>
      </c>
      <c r="B48" s="108" t="s">
        <v>2</v>
      </c>
      <c r="C48" s="109" t="s">
        <v>12</v>
      </c>
      <c r="D48" s="27" t="s">
        <v>234</v>
      </c>
      <c r="E48" s="130"/>
      <c r="F48" s="110">
        <f>F49</f>
        <v>11000</v>
      </c>
    </row>
    <row r="49" spans="1:6" ht="29.25" customHeight="1">
      <c r="A49" s="250" t="s">
        <v>87</v>
      </c>
      <c r="B49" s="32" t="s">
        <v>2</v>
      </c>
      <c r="C49" s="53" t="s">
        <v>12</v>
      </c>
      <c r="D49" s="8" t="s">
        <v>234</v>
      </c>
      <c r="E49" s="128" t="s">
        <v>89</v>
      </c>
      <c r="F49" s="17">
        <v>11000</v>
      </c>
    </row>
    <row r="50" spans="1:6" ht="27" customHeight="1">
      <c r="A50" s="259" t="s">
        <v>100</v>
      </c>
      <c r="B50" s="47" t="s">
        <v>2</v>
      </c>
      <c r="C50" s="55" t="s">
        <v>12</v>
      </c>
      <c r="D50" s="27" t="s">
        <v>235</v>
      </c>
      <c r="E50" s="121"/>
      <c r="F50" s="28">
        <f>SUM(F51:F52)</f>
        <v>66000</v>
      </c>
    </row>
    <row r="51" spans="1:6" ht="24" customHeight="1">
      <c r="A51" s="250" t="s">
        <v>90</v>
      </c>
      <c r="B51" s="32" t="s">
        <v>2</v>
      </c>
      <c r="C51" s="53" t="s">
        <v>12</v>
      </c>
      <c r="D51" s="8" t="s">
        <v>235</v>
      </c>
      <c r="E51" s="128" t="s">
        <v>91</v>
      </c>
      <c r="F51" s="17">
        <v>63000</v>
      </c>
    </row>
    <row r="52" spans="1:6" ht="25.5" customHeight="1">
      <c r="A52" s="250" t="s">
        <v>87</v>
      </c>
      <c r="B52" s="32" t="s">
        <v>2</v>
      </c>
      <c r="C52" s="53" t="s">
        <v>12</v>
      </c>
      <c r="D52" s="8" t="s">
        <v>235</v>
      </c>
      <c r="E52" s="128" t="s">
        <v>89</v>
      </c>
      <c r="F52" s="17">
        <v>3000</v>
      </c>
    </row>
    <row r="53" spans="1:6" ht="27" customHeight="1">
      <c r="A53" s="259" t="s">
        <v>101</v>
      </c>
      <c r="B53" s="47" t="s">
        <v>2</v>
      </c>
      <c r="C53" s="55" t="s">
        <v>12</v>
      </c>
      <c r="D53" s="27" t="s">
        <v>236</v>
      </c>
      <c r="E53" s="121"/>
      <c r="F53" s="28">
        <f>F54</f>
        <v>11000</v>
      </c>
    </row>
    <row r="54" spans="1:6" ht="17.25" customHeight="1">
      <c r="A54" s="250" t="s">
        <v>87</v>
      </c>
      <c r="B54" s="48" t="s">
        <v>2</v>
      </c>
      <c r="C54" s="53" t="s">
        <v>12</v>
      </c>
      <c r="D54" s="8" t="s">
        <v>236</v>
      </c>
      <c r="E54" s="128" t="s">
        <v>89</v>
      </c>
      <c r="F54" s="17">
        <v>11000</v>
      </c>
    </row>
    <row r="55" spans="1:6" ht="17.25" customHeight="1">
      <c r="A55" s="260" t="s">
        <v>47</v>
      </c>
      <c r="B55" s="31" t="s">
        <v>2</v>
      </c>
      <c r="C55" s="68" t="s">
        <v>34</v>
      </c>
      <c r="D55" s="7"/>
      <c r="E55" s="120"/>
      <c r="F55" s="18">
        <f>F56</f>
        <v>500000</v>
      </c>
    </row>
    <row r="56" spans="1:6" ht="16.5" customHeight="1">
      <c r="A56" s="261" t="s">
        <v>48</v>
      </c>
      <c r="B56" s="33" t="s">
        <v>2</v>
      </c>
      <c r="C56" s="55" t="s">
        <v>34</v>
      </c>
      <c r="D56" s="27" t="s">
        <v>102</v>
      </c>
      <c r="E56" s="121"/>
      <c r="F56" s="28">
        <f>F57</f>
        <v>500000</v>
      </c>
    </row>
    <row r="57" spans="1:6" ht="15.75" customHeight="1">
      <c r="A57" s="262" t="s">
        <v>103</v>
      </c>
      <c r="B57" s="62" t="s">
        <v>2</v>
      </c>
      <c r="C57" s="69" t="s">
        <v>34</v>
      </c>
      <c r="D57" s="8" t="s">
        <v>102</v>
      </c>
      <c r="E57" s="131" t="s">
        <v>79</v>
      </c>
      <c r="F57" s="17">
        <v>500000</v>
      </c>
    </row>
    <row r="58" spans="1:6" ht="17.25" customHeight="1">
      <c r="A58" s="251" t="s">
        <v>17</v>
      </c>
      <c r="B58" s="31" t="s">
        <v>2</v>
      </c>
      <c r="C58" s="68" t="s">
        <v>52</v>
      </c>
      <c r="D58" s="7" t="s">
        <v>296</v>
      </c>
      <c r="E58" s="120"/>
      <c r="F58" s="18">
        <f>F59+F61+F64+F71+F78</f>
        <v>10441815.48</v>
      </c>
    </row>
    <row r="59" spans="1:6" ht="32.25" customHeight="1">
      <c r="A59" s="263" t="s">
        <v>295</v>
      </c>
      <c r="B59" s="165" t="s">
        <v>2</v>
      </c>
      <c r="C59" s="166" t="s">
        <v>52</v>
      </c>
      <c r="D59" s="159" t="s">
        <v>297</v>
      </c>
      <c r="E59" s="167"/>
      <c r="F59" s="168">
        <f>F60</f>
        <v>0</v>
      </c>
    </row>
    <row r="60" spans="1:6" ht="16.5" customHeight="1">
      <c r="A60" s="264" t="s">
        <v>310</v>
      </c>
      <c r="B60" s="48" t="s">
        <v>96</v>
      </c>
      <c r="C60" s="53" t="s">
        <v>52</v>
      </c>
      <c r="D60" s="8" t="s">
        <v>297</v>
      </c>
      <c r="E60" s="128" t="s">
        <v>138</v>
      </c>
      <c r="F60" s="17"/>
    </row>
    <row r="61" spans="1:6" ht="31.5" customHeight="1">
      <c r="A61" s="263" t="s">
        <v>295</v>
      </c>
      <c r="B61" s="165" t="s">
        <v>2</v>
      </c>
      <c r="C61" s="166" t="s">
        <v>52</v>
      </c>
      <c r="D61" s="159" t="s">
        <v>341</v>
      </c>
      <c r="E61" s="167"/>
      <c r="F61" s="168">
        <f>F62+F63</f>
        <v>5050000</v>
      </c>
    </row>
    <row r="62" spans="1:6" ht="31.5" customHeight="1">
      <c r="A62" s="264" t="s">
        <v>310</v>
      </c>
      <c r="B62" s="48" t="s">
        <v>96</v>
      </c>
      <c r="C62" s="53" t="s">
        <v>52</v>
      </c>
      <c r="D62" s="8" t="s">
        <v>297</v>
      </c>
      <c r="E62" s="128" t="s">
        <v>138</v>
      </c>
      <c r="F62" s="17">
        <v>50000</v>
      </c>
    </row>
    <row r="63" spans="1:6" ht="18" customHeight="1">
      <c r="A63" s="262" t="s">
        <v>103</v>
      </c>
      <c r="B63" s="48" t="s">
        <v>96</v>
      </c>
      <c r="C63" s="53" t="s">
        <v>52</v>
      </c>
      <c r="D63" s="8" t="s">
        <v>341</v>
      </c>
      <c r="E63" s="128" t="s">
        <v>79</v>
      </c>
      <c r="F63" s="17">
        <v>5000000</v>
      </c>
    </row>
    <row r="64" spans="1:6" ht="18" customHeight="1">
      <c r="A64" s="252" t="s">
        <v>135</v>
      </c>
      <c r="B64" s="169" t="s">
        <v>2</v>
      </c>
      <c r="C64" s="166" t="s">
        <v>52</v>
      </c>
      <c r="D64" s="159" t="s">
        <v>237</v>
      </c>
      <c r="E64" s="167"/>
      <c r="F64" s="168">
        <f>SUM(F65:F70)</f>
        <v>850415.48</v>
      </c>
    </row>
    <row r="65" spans="1:6" ht="43.5" customHeight="1">
      <c r="A65" s="250" t="s">
        <v>281</v>
      </c>
      <c r="B65" s="32" t="s">
        <v>96</v>
      </c>
      <c r="C65" s="53" t="s">
        <v>52</v>
      </c>
      <c r="D65" s="8" t="s">
        <v>237</v>
      </c>
      <c r="E65" s="128" t="s">
        <v>276</v>
      </c>
      <c r="F65" s="17">
        <v>216000</v>
      </c>
    </row>
    <row r="66" spans="1:6" ht="18" customHeight="1">
      <c r="A66" s="250" t="s">
        <v>87</v>
      </c>
      <c r="B66" s="32" t="s">
        <v>2</v>
      </c>
      <c r="C66" s="53" t="s">
        <v>52</v>
      </c>
      <c r="D66" s="8" t="s">
        <v>237</v>
      </c>
      <c r="E66" s="128" t="s">
        <v>89</v>
      </c>
      <c r="F66" s="17">
        <v>320020.5</v>
      </c>
    </row>
    <row r="67" spans="1:6" ht="66.75" customHeight="1">
      <c r="A67" s="250" t="s">
        <v>109</v>
      </c>
      <c r="B67" s="32" t="s">
        <v>2</v>
      </c>
      <c r="C67" s="53" t="s">
        <v>52</v>
      </c>
      <c r="D67" s="8" t="s">
        <v>237</v>
      </c>
      <c r="E67" s="128" t="s">
        <v>105</v>
      </c>
      <c r="F67" s="17">
        <v>52350</v>
      </c>
    </row>
    <row r="68" spans="1:6" ht="18" customHeight="1">
      <c r="A68" s="250" t="s">
        <v>104</v>
      </c>
      <c r="B68" s="32" t="s">
        <v>2</v>
      </c>
      <c r="C68" s="53" t="s">
        <v>52</v>
      </c>
      <c r="D68" s="8" t="s">
        <v>237</v>
      </c>
      <c r="E68" s="128" t="s">
        <v>107</v>
      </c>
      <c r="F68" s="17">
        <v>142500</v>
      </c>
    </row>
    <row r="69" spans="1:6" ht="18.75" customHeight="1">
      <c r="A69" s="250" t="s">
        <v>106</v>
      </c>
      <c r="B69" s="32" t="s">
        <v>2</v>
      </c>
      <c r="C69" s="53" t="s">
        <v>52</v>
      </c>
      <c r="D69" s="8" t="s">
        <v>237</v>
      </c>
      <c r="E69" s="128" t="s">
        <v>108</v>
      </c>
      <c r="F69" s="17">
        <v>18500</v>
      </c>
    </row>
    <row r="70" spans="1:6" ht="15.75" customHeight="1">
      <c r="A70" s="262" t="s">
        <v>103</v>
      </c>
      <c r="B70" s="32" t="s">
        <v>2</v>
      </c>
      <c r="C70" s="53" t="s">
        <v>52</v>
      </c>
      <c r="D70" s="8" t="s">
        <v>237</v>
      </c>
      <c r="E70" s="128" t="s">
        <v>79</v>
      </c>
      <c r="F70" s="17">
        <f>101442.5-397.52</f>
        <v>101044.98</v>
      </c>
    </row>
    <row r="71" spans="1:6" ht="16.5" customHeight="1">
      <c r="A71" s="265" t="s">
        <v>78</v>
      </c>
      <c r="B71" s="99" t="s">
        <v>2</v>
      </c>
      <c r="C71" s="101" t="s">
        <v>52</v>
      </c>
      <c r="D71" s="100" t="s">
        <v>238</v>
      </c>
      <c r="E71" s="132"/>
      <c r="F71" s="102">
        <f>SUM(F72:F77)</f>
        <v>4451400</v>
      </c>
    </row>
    <row r="72" spans="1:6" ht="27" customHeight="1">
      <c r="A72" s="250" t="s">
        <v>110</v>
      </c>
      <c r="B72" s="170" t="s">
        <v>2</v>
      </c>
      <c r="C72" s="104" t="s">
        <v>52</v>
      </c>
      <c r="D72" s="104" t="s">
        <v>238</v>
      </c>
      <c r="E72" s="133" t="s">
        <v>111</v>
      </c>
      <c r="F72" s="106">
        <v>2737900</v>
      </c>
    </row>
    <row r="73" spans="1:6" ht="18.75" customHeight="1">
      <c r="A73" s="250" t="s">
        <v>113</v>
      </c>
      <c r="B73" s="170" t="s">
        <v>2</v>
      </c>
      <c r="C73" s="104" t="s">
        <v>52</v>
      </c>
      <c r="D73" s="104" t="s">
        <v>238</v>
      </c>
      <c r="E73" s="133" t="s">
        <v>112</v>
      </c>
      <c r="F73" s="106">
        <v>21500</v>
      </c>
    </row>
    <row r="74" spans="1:6" ht="18.75" customHeight="1">
      <c r="A74" s="250" t="s">
        <v>86</v>
      </c>
      <c r="B74" s="170" t="s">
        <v>2</v>
      </c>
      <c r="C74" s="104" t="s">
        <v>52</v>
      </c>
      <c r="D74" s="104" t="s">
        <v>238</v>
      </c>
      <c r="E74" s="133" t="s">
        <v>88</v>
      </c>
      <c r="F74" s="106">
        <v>4000</v>
      </c>
    </row>
    <row r="75" spans="1:6" ht="27.75" customHeight="1">
      <c r="A75" s="266" t="s">
        <v>114</v>
      </c>
      <c r="B75" s="170" t="s">
        <v>2</v>
      </c>
      <c r="C75" s="104" t="s">
        <v>52</v>
      </c>
      <c r="D75" s="104" t="s">
        <v>238</v>
      </c>
      <c r="E75" s="133" t="s">
        <v>89</v>
      </c>
      <c r="F75" s="106">
        <v>1570000</v>
      </c>
    </row>
    <row r="76" spans="1:6" ht="16.5" customHeight="1">
      <c r="A76" s="250" t="s">
        <v>104</v>
      </c>
      <c r="B76" s="32" t="s">
        <v>2</v>
      </c>
      <c r="C76" s="53" t="s">
        <v>52</v>
      </c>
      <c r="D76" s="104" t="s">
        <v>238</v>
      </c>
      <c r="E76" s="128" t="s">
        <v>107</v>
      </c>
      <c r="F76" s="17">
        <v>96000</v>
      </c>
    </row>
    <row r="77" spans="1:6" ht="18.75" customHeight="1">
      <c r="A77" s="250" t="s">
        <v>106</v>
      </c>
      <c r="B77" s="32" t="s">
        <v>2</v>
      </c>
      <c r="C77" s="53" t="s">
        <v>52</v>
      </c>
      <c r="D77" s="104" t="s">
        <v>238</v>
      </c>
      <c r="E77" s="128" t="s">
        <v>108</v>
      </c>
      <c r="F77" s="17">
        <v>22000</v>
      </c>
    </row>
    <row r="78" spans="1:6" ht="27.75" customHeight="1">
      <c r="A78" s="267" t="s">
        <v>252</v>
      </c>
      <c r="B78" s="50" t="s">
        <v>2</v>
      </c>
      <c r="C78" s="55" t="s">
        <v>52</v>
      </c>
      <c r="D78" s="27" t="s">
        <v>253</v>
      </c>
      <c r="E78" s="142"/>
      <c r="F78" s="28">
        <f>SUM(F79:F79)</f>
        <v>90000</v>
      </c>
    </row>
    <row r="79" spans="1:6" ht="39" customHeight="1">
      <c r="A79" s="250" t="s">
        <v>281</v>
      </c>
      <c r="B79" s="40" t="s">
        <v>2</v>
      </c>
      <c r="C79" s="76" t="s">
        <v>52</v>
      </c>
      <c r="D79" s="8" t="s">
        <v>253</v>
      </c>
      <c r="E79" s="142" t="s">
        <v>276</v>
      </c>
      <c r="F79" s="17">
        <v>90000</v>
      </c>
    </row>
    <row r="80" spans="1:6" ht="18" customHeight="1">
      <c r="A80" s="268" t="s">
        <v>67</v>
      </c>
      <c r="B80" s="63" t="s">
        <v>9</v>
      </c>
      <c r="C80" s="118"/>
      <c r="D80" s="86"/>
      <c r="E80" s="118"/>
      <c r="F80" s="91">
        <f>F81</f>
        <v>619000</v>
      </c>
    </row>
    <row r="81" spans="1:6" ht="18" customHeight="1">
      <c r="A81" s="269" t="s">
        <v>68</v>
      </c>
      <c r="B81" s="92" t="s">
        <v>9</v>
      </c>
      <c r="C81" s="68" t="s">
        <v>11</v>
      </c>
      <c r="D81" s="7"/>
      <c r="E81" s="135"/>
      <c r="F81" s="18">
        <f>F82</f>
        <v>619000</v>
      </c>
    </row>
    <row r="82" spans="1:6" ht="25.5">
      <c r="A82" s="255" t="s">
        <v>53</v>
      </c>
      <c r="B82" s="33" t="s">
        <v>9</v>
      </c>
      <c r="C82" s="55" t="s">
        <v>11</v>
      </c>
      <c r="D82" s="27" t="s">
        <v>220</v>
      </c>
      <c r="E82" s="136"/>
      <c r="F82" s="28">
        <f>F83</f>
        <v>619000</v>
      </c>
    </row>
    <row r="83" spans="1:6" ht="12.75">
      <c r="A83" s="250" t="s">
        <v>98</v>
      </c>
      <c r="B83" s="32" t="s">
        <v>9</v>
      </c>
      <c r="C83" s="53" t="s">
        <v>11</v>
      </c>
      <c r="D83" s="8" t="s">
        <v>220</v>
      </c>
      <c r="E83" s="137" t="s">
        <v>76</v>
      </c>
      <c r="F83" s="17">
        <v>619000</v>
      </c>
    </row>
    <row r="84" spans="1:6" ht="20.25" customHeight="1">
      <c r="A84" s="268" t="s">
        <v>32</v>
      </c>
      <c r="B84" s="63" t="s">
        <v>12</v>
      </c>
      <c r="C84" s="119"/>
      <c r="D84" s="60"/>
      <c r="E84" s="119"/>
      <c r="F84" s="177">
        <f>F85+F88</f>
        <v>293000</v>
      </c>
    </row>
    <row r="85" spans="1:6" ht="15.75" customHeight="1">
      <c r="A85" s="270" t="s">
        <v>136</v>
      </c>
      <c r="B85" s="34" t="s">
        <v>12</v>
      </c>
      <c r="C85" s="120" t="s">
        <v>8</v>
      </c>
      <c r="D85" s="7"/>
      <c r="E85" s="120"/>
      <c r="F85" s="18">
        <f>F86</f>
        <v>180000</v>
      </c>
    </row>
    <row r="86" spans="1:6" ht="39" customHeight="1">
      <c r="A86" s="271" t="s">
        <v>137</v>
      </c>
      <c r="B86" s="29" t="s">
        <v>12</v>
      </c>
      <c r="C86" s="121" t="s">
        <v>8</v>
      </c>
      <c r="D86" s="27" t="s">
        <v>291</v>
      </c>
      <c r="E86" s="121"/>
      <c r="F86" s="28">
        <f>F87</f>
        <v>180000</v>
      </c>
    </row>
    <row r="87" spans="1:6" ht="28.5" customHeight="1">
      <c r="A87" s="266" t="s">
        <v>114</v>
      </c>
      <c r="B87" s="15" t="s">
        <v>12</v>
      </c>
      <c r="C87" s="53" t="s">
        <v>8</v>
      </c>
      <c r="D87" s="8" t="s">
        <v>291</v>
      </c>
      <c r="E87" s="138" t="s">
        <v>89</v>
      </c>
      <c r="F87" s="17">
        <v>180000</v>
      </c>
    </row>
    <row r="88" spans="1:7" ht="19.5" customHeight="1">
      <c r="A88" s="270" t="s">
        <v>49</v>
      </c>
      <c r="B88" s="34" t="s">
        <v>12</v>
      </c>
      <c r="C88" s="120" t="s">
        <v>6</v>
      </c>
      <c r="D88" s="7"/>
      <c r="E88" s="120"/>
      <c r="F88" s="18">
        <f>F89+F91</f>
        <v>113000</v>
      </c>
      <c r="G88" s="112"/>
    </row>
    <row r="89" spans="1:7" ht="49.5" customHeight="1">
      <c r="A89" s="272" t="s">
        <v>331</v>
      </c>
      <c r="B89" s="29" t="s">
        <v>12</v>
      </c>
      <c r="C89" s="121" t="s">
        <v>6</v>
      </c>
      <c r="D89" s="27" t="s">
        <v>332</v>
      </c>
      <c r="E89" s="121"/>
      <c r="F89" s="28">
        <f>F90</f>
        <v>60000</v>
      </c>
      <c r="G89" s="112"/>
    </row>
    <row r="90" spans="1:6" ht="17.25" customHeight="1">
      <c r="A90" s="250" t="s">
        <v>302</v>
      </c>
      <c r="B90" s="15" t="s">
        <v>12</v>
      </c>
      <c r="C90" s="53" t="s">
        <v>6</v>
      </c>
      <c r="D90" s="8" t="s">
        <v>332</v>
      </c>
      <c r="E90" s="138" t="s">
        <v>304</v>
      </c>
      <c r="F90" s="17">
        <v>60000</v>
      </c>
    </row>
    <row r="91" spans="1:6" ht="27.75" customHeight="1">
      <c r="A91" s="271" t="s">
        <v>288</v>
      </c>
      <c r="B91" s="29" t="s">
        <v>12</v>
      </c>
      <c r="C91" s="121" t="s">
        <v>6</v>
      </c>
      <c r="D91" s="27" t="s">
        <v>161</v>
      </c>
      <c r="E91" s="121"/>
      <c r="F91" s="28">
        <f>F92</f>
        <v>53000</v>
      </c>
    </row>
    <row r="92" spans="1:6" ht="24" customHeight="1">
      <c r="A92" s="266" t="s">
        <v>114</v>
      </c>
      <c r="B92" s="15" t="s">
        <v>12</v>
      </c>
      <c r="C92" s="53" t="s">
        <v>6</v>
      </c>
      <c r="D92" s="8" t="s">
        <v>161</v>
      </c>
      <c r="E92" s="138" t="s">
        <v>89</v>
      </c>
      <c r="F92" s="17">
        <v>53000</v>
      </c>
    </row>
    <row r="93" spans="1:6" ht="18.75" customHeight="1">
      <c r="A93" s="273" t="s">
        <v>28</v>
      </c>
      <c r="B93" s="178" t="s">
        <v>8</v>
      </c>
      <c r="C93" s="179"/>
      <c r="D93" s="180"/>
      <c r="E93" s="181"/>
      <c r="F93" s="177">
        <f>F94+F99+F111+F121</f>
        <v>17252437.16</v>
      </c>
    </row>
    <row r="94" spans="1:6" ht="18" customHeight="1">
      <c r="A94" s="274" t="s">
        <v>299</v>
      </c>
      <c r="B94" s="150" t="s">
        <v>8</v>
      </c>
      <c r="C94" s="14" t="s">
        <v>2</v>
      </c>
      <c r="D94" s="156"/>
      <c r="E94" s="157"/>
      <c r="F94" s="164">
        <f>F95+F97</f>
        <v>1392535.5</v>
      </c>
    </row>
    <row r="95" spans="1:6" ht="48" customHeight="1">
      <c r="A95" s="272" t="s">
        <v>333</v>
      </c>
      <c r="B95" s="152" t="s">
        <v>8</v>
      </c>
      <c r="C95" s="29" t="s">
        <v>2</v>
      </c>
      <c r="D95" s="29" t="s">
        <v>329</v>
      </c>
      <c r="E95" s="157"/>
      <c r="F95" s="162">
        <f>F96</f>
        <v>140000</v>
      </c>
    </row>
    <row r="96" spans="1:6" ht="12.75">
      <c r="A96" s="250" t="s">
        <v>302</v>
      </c>
      <c r="B96" s="214" t="s">
        <v>8</v>
      </c>
      <c r="C96" s="15" t="s">
        <v>2</v>
      </c>
      <c r="D96" s="15" t="s">
        <v>329</v>
      </c>
      <c r="E96" s="128" t="s">
        <v>304</v>
      </c>
      <c r="F96" s="17">
        <v>140000</v>
      </c>
    </row>
    <row r="97" spans="1:6" ht="54" customHeight="1">
      <c r="A97" s="272" t="s">
        <v>334</v>
      </c>
      <c r="B97" s="152" t="s">
        <v>8</v>
      </c>
      <c r="C97" s="29" t="s">
        <v>2</v>
      </c>
      <c r="D97" s="29" t="s">
        <v>330</v>
      </c>
      <c r="E97" s="157"/>
      <c r="F97" s="162">
        <f>F98</f>
        <v>1252535.5</v>
      </c>
    </row>
    <row r="98" spans="1:6" ht="17.25" customHeight="1">
      <c r="A98" s="250" t="s">
        <v>302</v>
      </c>
      <c r="B98" s="214" t="s">
        <v>8</v>
      </c>
      <c r="C98" s="15" t="s">
        <v>2</v>
      </c>
      <c r="D98" s="15" t="s">
        <v>330</v>
      </c>
      <c r="E98" s="128" t="s">
        <v>304</v>
      </c>
      <c r="F98" s="17">
        <v>1252535.5</v>
      </c>
    </row>
    <row r="99" spans="1:6" ht="15.75">
      <c r="A99" s="275" t="s">
        <v>93</v>
      </c>
      <c r="B99" s="113" t="s">
        <v>8</v>
      </c>
      <c r="C99" s="163" t="s">
        <v>9</v>
      </c>
      <c r="D99" s="156"/>
      <c r="E99" s="157"/>
      <c r="F99" s="164">
        <f>F100+F102+F104+F106+F108</f>
        <v>15734722.16</v>
      </c>
    </row>
    <row r="100" spans="1:6" ht="25.5">
      <c r="A100" s="259" t="s">
        <v>295</v>
      </c>
      <c r="B100" s="158" t="s">
        <v>8</v>
      </c>
      <c r="C100" s="159" t="s">
        <v>9</v>
      </c>
      <c r="D100" s="160" t="s">
        <v>300</v>
      </c>
      <c r="E100" s="161"/>
      <c r="F100" s="162">
        <f>F101</f>
        <v>403060</v>
      </c>
    </row>
    <row r="101" spans="1:6" ht="15" customHeight="1">
      <c r="A101" s="276" t="s">
        <v>310</v>
      </c>
      <c r="B101" s="32" t="s">
        <v>8</v>
      </c>
      <c r="C101" s="53" t="s">
        <v>9</v>
      </c>
      <c r="D101" s="8" t="s">
        <v>300</v>
      </c>
      <c r="E101" s="128" t="s">
        <v>138</v>
      </c>
      <c r="F101" s="17">
        <v>403060</v>
      </c>
    </row>
    <row r="102" spans="1:6" ht="51">
      <c r="A102" s="272" t="s">
        <v>336</v>
      </c>
      <c r="B102" s="152" t="s">
        <v>8</v>
      </c>
      <c r="C102" s="29" t="s">
        <v>9</v>
      </c>
      <c r="D102" s="29" t="s">
        <v>335</v>
      </c>
      <c r="E102" s="157"/>
      <c r="F102" s="162">
        <f>F103</f>
        <v>10000</v>
      </c>
    </row>
    <row r="103" spans="1:6" ht="12.75">
      <c r="A103" s="250" t="s">
        <v>302</v>
      </c>
      <c r="B103" s="214" t="s">
        <v>8</v>
      </c>
      <c r="C103" s="15" t="s">
        <v>9</v>
      </c>
      <c r="D103" s="15" t="s">
        <v>335</v>
      </c>
      <c r="E103" s="128" t="s">
        <v>304</v>
      </c>
      <c r="F103" s="17">
        <v>10000</v>
      </c>
    </row>
    <row r="104" spans="1:6" ht="25.5">
      <c r="A104" s="259" t="s">
        <v>287</v>
      </c>
      <c r="B104" s="158" t="s">
        <v>8</v>
      </c>
      <c r="C104" s="159" t="s">
        <v>9</v>
      </c>
      <c r="D104" s="160" t="s">
        <v>162</v>
      </c>
      <c r="E104" s="161"/>
      <c r="F104" s="162">
        <f>F105</f>
        <v>50000</v>
      </c>
    </row>
    <row r="105" spans="1:6" ht="12.75">
      <c r="A105" s="250" t="s">
        <v>87</v>
      </c>
      <c r="B105" s="32" t="s">
        <v>8</v>
      </c>
      <c r="C105" s="53" t="s">
        <v>9</v>
      </c>
      <c r="D105" s="8" t="s">
        <v>162</v>
      </c>
      <c r="E105" s="128" t="s">
        <v>89</v>
      </c>
      <c r="F105" s="17">
        <v>50000</v>
      </c>
    </row>
    <row r="106" spans="1:6" ht="25.5">
      <c r="A106" s="259" t="s">
        <v>301</v>
      </c>
      <c r="B106" s="158" t="s">
        <v>8</v>
      </c>
      <c r="C106" s="159" t="s">
        <v>9</v>
      </c>
      <c r="D106" s="160" t="s">
        <v>303</v>
      </c>
      <c r="E106" s="161"/>
      <c r="F106" s="162">
        <f>F107</f>
        <v>243022</v>
      </c>
    </row>
    <row r="107" spans="1:6" ht="16.5" customHeight="1">
      <c r="A107" s="250" t="s">
        <v>302</v>
      </c>
      <c r="B107" s="32" t="s">
        <v>8</v>
      </c>
      <c r="C107" s="53" t="s">
        <v>9</v>
      </c>
      <c r="D107" s="8" t="s">
        <v>303</v>
      </c>
      <c r="E107" s="128" t="s">
        <v>304</v>
      </c>
      <c r="F107" s="17">
        <v>243022</v>
      </c>
    </row>
    <row r="108" spans="1:6" ht="17.25" customHeight="1">
      <c r="A108" s="259" t="s">
        <v>306</v>
      </c>
      <c r="B108" s="158" t="s">
        <v>8</v>
      </c>
      <c r="C108" s="159" t="s">
        <v>9</v>
      </c>
      <c r="D108" s="160" t="s">
        <v>307</v>
      </c>
      <c r="E108" s="161"/>
      <c r="F108" s="162">
        <f>F109+F110</f>
        <v>15028640.16</v>
      </c>
    </row>
    <row r="109" spans="1:6" ht="25.5">
      <c r="A109" s="250" t="s">
        <v>309</v>
      </c>
      <c r="B109" s="32" t="s">
        <v>8</v>
      </c>
      <c r="C109" s="53" t="s">
        <v>9</v>
      </c>
      <c r="D109" s="8" t="s">
        <v>307</v>
      </c>
      <c r="E109" s="128" t="s">
        <v>308</v>
      </c>
      <c r="F109" s="17">
        <v>4961640.16</v>
      </c>
    </row>
    <row r="110" spans="1:6" ht="23.25" customHeight="1">
      <c r="A110" s="250" t="s">
        <v>305</v>
      </c>
      <c r="B110" s="32" t="s">
        <v>8</v>
      </c>
      <c r="C110" s="53" t="s">
        <v>9</v>
      </c>
      <c r="D110" s="8" t="s">
        <v>307</v>
      </c>
      <c r="E110" s="128" t="s">
        <v>308</v>
      </c>
      <c r="F110" s="17">
        <v>10067000</v>
      </c>
    </row>
    <row r="111" spans="1:6" ht="12.75">
      <c r="A111" s="277" t="s">
        <v>311</v>
      </c>
      <c r="B111" s="215" t="s">
        <v>8</v>
      </c>
      <c r="C111" s="216" t="s">
        <v>11</v>
      </c>
      <c r="D111" s="7"/>
      <c r="E111" s="216"/>
      <c r="F111" s="18">
        <f>F112+F114+F116</f>
        <v>86179.5</v>
      </c>
    </row>
    <row r="112" spans="1:6" ht="51">
      <c r="A112" s="272" t="s">
        <v>337</v>
      </c>
      <c r="B112" s="152" t="s">
        <v>8</v>
      </c>
      <c r="C112" s="29" t="s">
        <v>11</v>
      </c>
      <c r="D112" s="29" t="s">
        <v>338</v>
      </c>
      <c r="E112" s="157"/>
      <c r="F112" s="162">
        <f>F113</f>
        <v>20000</v>
      </c>
    </row>
    <row r="113" spans="1:6" ht="16.5" customHeight="1">
      <c r="A113" s="250" t="s">
        <v>302</v>
      </c>
      <c r="B113" s="214" t="s">
        <v>8</v>
      </c>
      <c r="C113" s="15" t="s">
        <v>11</v>
      </c>
      <c r="D113" s="15" t="s">
        <v>338</v>
      </c>
      <c r="E113" s="128" t="s">
        <v>304</v>
      </c>
      <c r="F113" s="17">
        <v>20000</v>
      </c>
    </row>
    <row r="114" spans="1:6" ht="51">
      <c r="A114" s="272" t="s">
        <v>340</v>
      </c>
      <c r="B114" s="152" t="s">
        <v>8</v>
      </c>
      <c r="C114" s="29" t="s">
        <v>11</v>
      </c>
      <c r="D114" s="29" t="s">
        <v>339</v>
      </c>
      <c r="E114" s="157"/>
      <c r="F114" s="162">
        <f>F115</f>
        <v>50000</v>
      </c>
    </row>
    <row r="115" spans="1:6" ht="13.5" customHeight="1">
      <c r="A115" s="250" t="s">
        <v>302</v>
      </c>
      <c r="B115" s="214" t="s">
        <v>8</v>
      </c>
      <c r="C115" s="15" t="s">
        <v>11</v>
      </c>
      <c r="D115" s="15" t="s">
        <v>339</v>
      </c>
      <c r="E115" s="128" t="s">
        <v>304</v>
      </c>
      <c r="F115" s="17">
        <v>50000</v>
      </c>
    </row>
    <row r="116" spans="1:6" ht="14.25" customHeight="1">
      <c r="A116" s="278" t="s">
        <v>311</v>
      </c>
      <c r="B116" s="217" t="s">
        <v>8</v>
      </c>
      <c r="C116" s="218" t="s">
        <v>11</v>
      </c>
      <c r="D116" s="11" t="s">
        <v>312</v>
      </c>
      <c r="E116" s="218"/>
      <c r="F116" s="16">
        <f>F117+F119</f>
        <v>16179.5</v>
      </c>
    </row>
    <row r="117" spans="1:6" ht="12.75">
      <c r="A117" s="272" t="s">
        <v>313</v>
      </c>
      <c r="B117" s="219" t="s">
        <v>8</v>
      </c>
      <c r="C117" s="220" t="s">
        <v>11</v>
      </c>
      <c r="D117" s="27" t="s">
        <v>315</v>
      </c>
      <c r="E117" s="220"/>
      <c r="F117" s="28">
        <f>F118</f>
        <v>2198.5</v>
      </c>
    </row>
    <row r="118" spans="1:6" ht="12.75">
      <c r="A118" s="250" t="s">
        <v>87</v>
      </c>
      <c r="B118" s="221" t="s">
        <v>8</v>
      </c>
      <c r="C118" s="222" t="s">
        <v>11</v>
      </c>
      <c r="D118" s="8" t="s">
        <v>315</v>
      </c>
      <c r="E118" s="222" t="s">
        <v>89</v>
      </c>
      <c r="F118" s="17">
        <v>2198.5</v>
      </c>
    </row>
    <row r="119" spans="1:6" ht="17.25" customHeight="1">
      <c r="A119" s="272" t="s">
        <v>314</v>
      </c>
      <c r="B119" s="219" t="s">
        <v>8</v>
      </c>
      <c r="C119" s="220" t="s">
        <v>11</v>
      </c>
      <c r="D119" s="27" t="s">
        <v>316</v>
      </c>
      <c r="E119" s="220"/>
      <c r="F119" s="28">
        <f>F120</f>
        <v>13981</v>
      </c>
    </row>
    <row r="120" spans="1:6" ht="12.75">
      <c r="A120" s="250" t="s">
        <v>87</v>
      </c>
      <c r="B120" s="221" t="s">
        <v>8</v>
      </c>
      <c r="C120" s="222" t="s">
        <v>11</v>
      </c>
      <c r="D120" s="8" t="s">
        <v>316</v>
      </c>
      <c r="E120" s="222" t="s">
        <v>89</v>
      </c>
      <c r="F120" s="17">
        <v>13981</v>
      </c>
    </row>
    <row r="121" spans="1:6" ht="18" customHeight="1">
      <c r="A121" s="277" t="s">
        <v>29</v>
      </c>
      <c r="B121" s="38" t="s">
        <v>8</v>
      </c>
      <c r="C121" s="68" t="s">
        <v>8</v>
      </c>
      <c r="D121" s="7"/>
      <c r="E121" s="120"/>
      <c r="F121" s="20">
        <f>F122</f>
        <v>39000</v>
      </c>
    </row>
    <row r="122" spans="1:6" ht="16.5" customHeight="1">
      <c r="A122" s="267" t="s">
        <v>221</v>
      </c>
      <c r="B122" s="33" t="s">
        <v>8</v>
      </c>
      <c r="C122" s="55" t="s">
        <v>8</v>
      </c>
      <c r="D122" s="27" t="s">
        <v>239</v>
      </c>
      <c r="E122" s="121"/>
      <c r="F122" s="28">
        <f>F123</f>
        <v>39000</v>
      </c>
    </row>
    <row r="123" spans="1:6" ht="18" customHeight="1">
      <c r="A123" s="253" t="s">
        <v>160</v>
      </c>
      <c r="B123" s="36" t="s">
        <v>8</v>
      </c>
      <c r="C123" s="53" t="s">
        <v>8</v>
      </c>
      <c r="D123" s="8" t="s">
        <v>239</v>
      </c>
      <c r="E123" s="128" t="s">
        <v>158</v>
      </c>
      <c r="F123" s="17">
        <v>39000</v>
      </c>
    </row>
    <row r="124" spans="1:6" ht="17.25" customHeight="1">
      <c r="A124" s="273" t="s">
        <v>23</v>
      </c>
      <c r="B124" s="178" t="s">
        <v>3</v>
      </c>
      <c r="C124" s="179"/>
      <c r="D124" s="180"/>
      <c r="E124" s="181"/>
      <c r="F124" s="177">
        <f>F125+F159+F208+F220</f>
        <v>281093850</v>
      </c>
    </row>
    <row r="125" spans="1:6" ht="12.75">
      <c r="A125" s="277" t="s">
        <v>24</v>
      </c>
      <c r="B125" s="37" t="s">
        <v>3</v>
      </c>
      <c r="C125" s="78" t="s">
        <v>2</v>
      </c>
      <c r="D125" s="9"/>
      <c r="E125" s="140"/>
      <c r="F125" s="20">
        <f>F127+F129+F131+F140+F146+F149+F153+F155+F157</f>
        <v>70190312</v>
      </c>
    </row>
    <row r="126" spans="1:6" ht="14.25" customHeight="1">
      <c r="A126" s="254" t="s">
        <v>163</v>
      </c>
      <c r="B126" s="192" t="s">
        <v>3</v>
      </c>
      <c r="C126" s="166" t="s">
        <v>2</v>
      </c>
      <c r="D126" s="193" t="s">
        <v>164</v>
      </c>
      <c r="E126" s="194"/>
      <c r="F126" s="168">
        <f>F125</f>
        <v>70190312</v>
      </c>
    </row>
    <row r="127" spans="1:6" ht="12.75">
      <c r="A127" s="279" t="s">
        <v>166</v>
      </c>
      <c r="B127" s="35" t="s">
        <v>3</v>
      </c>
      <c r="C127" s="54" t="s">
        <v>2</v>
      </c>
      <c r="D127" s="11" t="s">
        <v>254</v>
      </c>
      <c r="E127" s="123"/>
      <c r="F127" s="16">
        <f>F128</f>
        <v>11538000</v>
      </c>
    </row>
    <row r="128" spans="1:6" ht="25.5">
      <c r="A128" s="250" t="s">
        <v>114</v>
      </c>
      <c r="B128" s="36" t="s">
        <v>3</v>
      </c>
      <c r="C128" s="53" t="s">
        <v>2</v>
      </c>
      <c r="D128" s="8" t="s">
        <v>254</v>
      </c>
      <c r="E128" s="128" t="s">
        <v>89</v>
      </c>
      <c r="F128" s="17">
        <v>11538000</v>
      </c>
    </row>
    <row r="129" spans="1:6" ht="12.75">
      <c r="A129" s="279" t="s">
        <v>343</v>
      </c>
      <c r="B129" s="35" t="s">
        <v>3</v>
      </c>
      <c r="C129" s="54" t="s">
        <v>2</v>
      </c>
      <c r="D129" s="11" t="s">
        <v>344</v>
      </c>
      <c r="E129" s="123"/>
      <c r="F129" s="16">
        <f>F130</f>
        <v>200000</v>
      </c>
    </row>
    <row r="130" spans="1:6" ht="25.5">
      <c r="A130" s="250" t="s">
        <v>114</v>
      </c>
      <c r="B130" s="36" t="s">
        <v>3</v>
      </c>
      <c r="C130" s="53" t="s">
        <v>2</v>
      </c>
      <c r="D130" s="8" t="s">
        <v>344</v>
      </c>
      <c r="E130" s="128" t="s">
        <v>89</v>
      </c>
      <c r="F130" s="17">
        <v>200000</v>
      </c>
    </row>
    <row r="131" spans="1:6" ht="12.75">
      <c r="A131" s="280" t="s">
        <v>165</v>
      </c>
      <c r="B131" s="35" t="s">
        <v>3</v>
      </c>
      <c r="C131" s="54" t="s">
        <v>2</v>
      </c>
      <c r="D131" s="11" t="s">
        <v>255</v>
      </c>
      <c r="E131" s="123"/>
      <c r="F131" s="16">
        <f>SUM(F132:F139)</f>
        <v>26352350</v>
      </c>
    </row>
    <row r="132" spans="1:6" ht="25.5">
      <c r="A132" s="250" t="s">
        <v>110</v>
      </c>
      <c r="B132" s="40" t="s">
        <v>3</v>
      </c>
      <c r="C132" s="76" t="s">
        <v>2</v>
      </c>
      <c r="D132" s="8" t="s">
        <v>255</v>
      </c>
      <c r="E132" s="133" t="s">
        <v>111</v>
      </c>
      <c r="F132" s="17">
        <v>17903000</v>
      </c>
    </row>
    <row r="133" spans="1:6" ht="17.25" customHeight="1">
      <c r="A133" s="250" t="s">
        <v>113</v>
      </c>
      <c r="B133" s="40" t="s">
        <v>3</v>
      </c>
      <c r="C133" s="76" t="s">
        <v>2</v>
      </c>
      <c r="D133" s="8" t="s">
        <v>255</v>
      </c>
      <c r="E133" s="133" t="s">
        <v>112</v>
      </c>
      <c r="F133" s="17">
        <v>593550</v>
      </c>
    </row>
    <row r="134" spans="1:6" ht="25.5">
      <c r="A134" s="250" t="s">
        <v>86</v>
      </c>
      <c r="B134" s="40" t="s">
        <v>3</v>
      </c>
      <c r="C134" s="76" t="s">
        <v>2</v>
      </c>
      <c r="D134" s="8" t="s">
        <v>255</v>
      </c>
      <c r="E134" s="133" t="s">
        <v>88</v>
      </c>
      <c r="F134" s="17">
        <v>13800</v>
      </c>
    </row>
    <row r="135" spans="1:6" ht="25.5">
      <c r="A135" s="250" t="s">
        <v>114</v>
      </c>
      <c r="B135" s="40" t="s">
        <v>3</v>
      </c>
      <c r="C135" s="76" t="s">
        <v>2</v>
      </c>
      <c r="D135" s="8" t="s">
        <v>255</v>
      </c>
      <c r="E135" s="133" t="s">
        <v>89</v>
      </c>
      <c r="F135" s="17">
        <f>5739000+1230000</f>
        <v>6969000</v>
      </c>
    </row>
    <row r="136" spans="1:6" ht="40.5" customHeight="1">
      <c r="A136" s="281" t="s">
        <v>115</v>
      </c>
      <c r="B136" s="171" t="s">
        <v>3</v>
      </c>
      <c r="C136" s="76" t="s">
        <v>2</v>
      </c>
      <c r="D136" s="8" t="s">
        <v>255</v>
      </c>
      <c r="E136" s="133" t="s">
        <v>116</v>
      </c>
      <c r="F136" s="17">
        <v>340000</v>
      </c>
    </row>
    <row r="137" spans="1:6" ht="63.75">
      <c r="A137" s="250" t="s">
        <v>109</v>
      </c>
      <c r="B137" s="40" t="s">
        <v>3</v>
      </c>
      <c r="C137" s="76" t="s">
        <v>2</v>
      </c>
      <c r="D137" s="8" t="s">
        <v>255</v>
      </c>
      <c r="E137" s="133" t="s">
        <v>105</v>
      </c>
      <c r="F137" s="17">
        <v>95556.86</v>
      </c>
    </row>
    <row r="138" spans="1:6" ht="12.75">
      <c r="A138" s="250" t="s">
        <v>104</v>
      </c>
      <c r="B138" s="40" t="s">
        <v>3</v>
      </c>
      <c r="C138" s="76" t="s">
        <v>2</v>
      </c>
      <c r="D138" s="8" t="s">
        <v>255</v>
      </c>
      <c r="E138" s="128" t="s">
        <v>107</v>
      </c>
      <c r="F138" s="17">
        <v>387443.14</v>
      </c>
    </row>
    <row r="139" spans="1:6" ht="12.75">
      <c r="A139" s="250" t="s">
        <v>106</v>
      </c>
      <c r="B139" s="40" t="s">
        <v>3</v>
      </c>
      <c r="C139" s="76" t="s">
        <v>2</v>
      </c>
      <c r="D139" s="8" t="s">
        <v>255</v>
      </c>
      <c r="E139" s="128" t="s">
        <v>108</v>
      </c>
      <c r="F139" s="17">
        <v>50000</v>
      </c>
    </row>
    <row r="140" spans="1:6" ht="42.75" customHeight="1">
      <c r="A140" s="282" t="s">
        <v>278</v>
      </c>
      <c r="B140" s="172" t="s">
        <v>3</v>
      </c>
      <c r="C140" s="173" t="s">
        <v>2</v>
      </c>
      <c r="D140" s="159" t="s">
        <v>256</v>
      </c>
      <c r="E140" s="167"/>
      <c r="F140" s="168">
        <f>SUM(F141:F145)</f>
        <v>29102000</v>
      </c>
    </row>
    <row r="141" spans="1:6" ht="32.25" customHeight="1">
      <c r="A141" s="250" t="s">
        <v>110</v>
      </c>
      <c r="B141" s="40" t="s">
        <v>3</v>
      </c>
      <c r="C141" s="76" t="s">
        <v>2</v>
      </c>
      <c r="D141" s="8" t="s">
        <v>256</v>
      </c>
      <c r="E141" s="133" t="s">
        <v>111</v>
      </c>
      <c r="F141" s="17">
        <v>27155000</v>
      </c>
    </row>
    <row r="142" spans="1:6" ht="26.25" customHeight="1">
      <c r="A142" s="250" t="s">
        <v>113</v>
      </c>
      <c r="B142" s="40" t="s">
        <v>3</v>
      </c>
      <c r="C142" s="76" t="s">
        <v>2</v>
      </c>
      <c r="D142" s="8" t="s">
        <v>256</v>
      </c>
      <c r="E142" s="133" t="s">
        <v>112</v>
      </c>
      <c r="F142" s="17">
        <v>196206.04</v>
      </c>
    </row>
    <row r="143" spans="1:6" ht="21.75" customHeight="1">
      <c r="A143" s="250" t="s">
        <v>86</v>
      </c>
      <c r="B143" s="40" t="s">
        <v>3</v>
      </c>
      <c r="C143" s="76" t="s">
        <v>2</v>
      </c>
      <c r="D143" s="8" t="s">
        <v>256</v>
      </c>
      <c r="E143" s="133" t="s">
        <v>88</v>
      </c>
      <c r="F143" s="17">
        <v>2900</v>
      </c>
    </row>
    <row r="144" spans="1:6" ht="24.75" customHeight="1">
      <c r="A144" s="250" t="s">
        <v>114</v>
      </c>
      <c r="B144" s="40" t="s">
        <v>3</v>
      </c>
      <c r="C144" s="76" t="s">
        <v>2</v>
      </c>
      <c r="D144" s="8" t="s">
        <v>256</v>
      </c>
      <c r="E144" s="133" t="s">
        <v>89</v>
      </c>
      <c r="F144" s="17">
        <v>652893.96</v>
      </c>
    </row>
    <row r="145" spans="1:6" ht="44.25" customHeight="1">
      <c r="A145" s="281" t="s">
        <v>115</v>
      </c>
      <c r="B145" s="171" t="s">
        <v>3</v>
      </c>
      <c r="C145" s="76" t="s">
        <v>2</v>
      </c>
      <c r="D145" s="8" t="s">
        <v>256</v>
      </c>
      <c r="E145" s="133" t="s">
        <v>116</v>
      </c>
      <c r="F145" s="17">
        <v>1095000</v>
      </c>
    </row>
    <row r="146" spans="1:6" ht="63.75">
      <c r="A146" s="267" t="s">
        <v>285</v>
      </c>
      <c r="B146" s="33" t="s">
        <v>3</v>
      </c>
      <c r="C146" s="55" t="s">
        <v>2</v>
      </c>
      <c r="D146" s="27" t="s">
        <v>257</v>
      </c>
      <c r="E146" s="121"/>
      <c r="F146" s="28">
        <f>F147+F148</f>
        <v>1000000</v>
      </c>
    </row>
    <row r="147" spans="1:6" ht="12.75">
      <c r="A147" s="253" t="s">
        <v>113</v>
      </c>
      <c r="B147" s="32" t="s">
        <v>3</v>
      </c>
      <c r="C147" s="53" t="s">
        <v>2</v>
      </c>
      <c r="D147" s="8" t="s">
        <v>257</v>
      </c>
      <c r="E147" s="128" t="s">
        <v>112</v>
      </c>
      <c r="F147" s="17">
        <v>900000</v>
      </c>
    </row>
    <row r="148" spans="1:6" ht="12.75">
      <c r="A148" s="253" t="s">
        <v>84</v>
      </c>
      <c r="B148" s="32" t="s">
        <v>3</v>
      </c>
      <c r="C148" s="53" t="s">
        <v>2</v>
      </c>
      <c r="D148" s="8" t="s">
        <v>257</v>
      </c>
      <c r="E148" s="128" t="s">
        <v>83</v>
      </c>
      <c r="F148" s="17">
        <v>100000</v>
      </c>
    </row>
    <row r="149" spans="1:6" ht="76.5">
      <c r="A149" s="267" t="s">
        <v>286</v>
      </c>
      <c r="B149" s="33" t="s">
        <v>3</v>
      </c>
      <c r="C149" s="55" t="s">
        <v>2</v>
      </c>
      <c r="D149" s="27" t="s">
        <v>258</v>
      </c>
      <c r="E149" s="121"/>
      <c r="F149" s="28">
        <f>SUM(F150:F152)</f>
        <v>644962</v>
      </c>
    </row>
    <row r="150" spans="1:6" ht="35.25" customHeight="1">
      <c r="A150" s="250" t="s">
        <v>110</v>
      </c>
      <c r="B150" s="48" t="s">
        <v>3</v>
      </c>
      <c r="C150" s="8" t="s">
        <v>2</v>
      </c>
      <c r="D150" s="8" t="s">
        <v>258</v>
      </c>
      <c r="E150" s="8" t="s">
        <v>111</v>
      </c>
      <c r="F150" s="17">
        <v>130000</v>
      </c>
    </row>
    <row r="151" spans="1:6" ht="25.5">
      <c r="A151" s="250" t="s">
        <v>114</v>
      </c>
      <c r="B151" s="48" t="s">
        <v>3</v>
      </c>
      <c r="C151" s="8" t="s">
        <v>2</v>
      </c>
      <c r="D151" s="8" t="s">
        <v>258</v>
      </c>
      <c r="E151" s="8" t="s">
        <v>89</v>
      </c>
      <c r="F151" s="17">
        <v>514962</v>
      </c>
    </row>
    <row r="152" spans="1:6" ht="12.75">
      <c r="A152" s="253" t="s">
        <v>84</v>
      </c>
      <c r="B152" s="48" t="s">
        <v>3</v>
      </c>
      <c r="C152" s="8" t="s">
        <v>2</v>
      </c>
      <c r="D152" s="8" t="s">
        <v>258</v>
      </c>
      <c r="E152" s="8" t="s">
        <v>83</v>
      </c>
      <c r="F152" s="17"/>
    </row>
    <row r="153" spans="1:6" ht="18" customHeight="1">
      <c r="A153" s="254" t="s">
        <v>140</v>
      </c>
      <c r="B153" s="33" t="s">
        <v>3</v>
      </c>
      <c r="C153" s="55" t="s">
        <v>2</v>
      </c>
      <c r="D153" s="27" t="s">
        <v>259</v>
      </c>
      <c r="E153" s="121"/>
      <c r="F153" s="28">
        <f>F154</f>
        <v>320000</v>
      </c>
    </row>
    <row r="154" spans="1:6" ht="25.5">
      <c r="A154" s="253" t="s">
        <v>123</v>
      </c>
      <c r="B154" s="32" t="s">
        <v>3</v>
      </c>
      <c r="C154" s="53" t="s">
        <v>2</v>
      </c>
      <c r="D154" s="8" t="s">
        <v>259</v>
      </c>
      <c r="E154" s="8" t="s">
        <v>124</v>
      </c>
      <c r="F154" s="17">
        <v>320000</v>
      </c>
    </row>
    <row r="155" spans="1:6" ht="25.5">
      <c r="A155" s="254" t="s">
        <v>318</v>
      </c>
      <c r="B155" s="169" t="s">
        <v>3</v>
      </c>
      <c r="C155" s="166" t="s">
        <v>2</v>
      </c>
      <c r="D155" s="159" t="s">
        <v>317</v>
      </c>
      <c r="E155" s="167"/>
      <c r="F155" s="168">
        <f>F156</f>
        <v>998000</v>
      </c>
    </row>
    <row r="156" spans="1:6" ht="25.5">
      <c r="A156" s="250" t="s">
        <v>114</v>
      </c>
      <c r="B156" s="32" t="s">
        <v>3</v>
      </c>
      <c r="C156" s="53" t="s">
        <v>2</v>
      </c>
      <c r="D156" s="8" t="s">
        <v>317</v>
      </c>
      <c r="E156" s="128" t="s">
        <v>89</v>
      </c>
      <c r="F156" s="17">
        <v>998000</v>
      </c>
    </row>
    <row r="157" spans="1:6" ht="31.5" customHeight="1">
      <c r="A157" s="267" t="s">
        <v>141</v>
      </c>
      <c r="B157" s="33" t="s">
        <v>3</v>
      </c>
      <c r="C157" s="55" t="s">
        <v>2</v>
      </c>
      <c r="D157" s="27" t="s">
        <v>142</v>
      </c>
      <c r="E157" s="121"/>
      <c r="F157" s="28">
        <f>F158</f>
        <v>35000</v>
      </c>
    </row>
    <row r="158" spans="1:6" ht="32.25" customHeight="1">
      <c r="A158" s="253" t="s">
        <v>123</v>
      </c>
      <c r="B158" s="32" t="s">
        <v>3</v>
      </c>
      <c r="C158" s="53" t="s">
        <v>2</v>
      </c>
      <c r="D158" s="8" t="s">
        <v>142</v>
      </c>
      <c r="E158" s="8" t="s">
        <v>124</v>
      </c>
      <c r="F158" s="17">
        <v>35000</v>
      </c>
    </row>
    <row r="159" spans="1:6" ht="12.75">
      <c r="A159" s="277" t="s">
        <v>25</v>
      </c>
      <c r="B159" s="38" t="s">
        <v>3</v>
      </c>
      <c r="C159" s="73" t="s">
        <v>9</v>
      </c>
      <c r="D159" s="7"/>
      <c r="E159" s="143"/>
      <c r="F159" s="20">
        <f>F160+F162+F185+F164+F197+F171+F173+F193+F176+F199+F201+F203+F206</f>
        <v>194677371</v>
      </c>
    </row>
    <row r="160" spans="1:6" ht="20.25" customHeight="1">
      <c r="A160" s="283" t="s">
        <v>167</v>
      </c>
      <c r="B160" s="174" t="s">
        <v>3</v>
      </c>
      <c r="C160" s="175" t="s">
        <v>9</v>
      </c>
      <c r="D160" s="153" t="s">
        <v>260</v>
      </c>
      <c r="E160" s="154"/>
      <c r="F160" s="155">
        <f>F161</f>
        <v>2950000</v>
      </c>
    </row>
    <row r="161" spans="1:6" ht="24" customHeight="1">
      <c r="A161" s="250" t="s">
        <v>114</v>
      </c>
      <c r="B161" s="40" t="s">
        <v>3</v>
      </c>
      <c r="C161" s="76" t="s">
        <v>9</v>
      </c>
      <c r="D161" s="8" t="s">
        <v>260</v>
      </c>
      <c r="E161" s="128" t="s">
        <v>89</v>
      </c>
      <c r="F161" s="17">
        <v>2950000</v>
      </c>
    </row>
    <row r="162" spans="1:6" ht="20.25" customHeight="1">
      <c r="A162" s="284" t="s">
        <v>170</v>
      </c>
      <c r="B162" s="51" t="s">
        <v>3</v>
      </c>
      <c r="C162" s="74" t="s">
        <v>9</v>
      </c>
      <c r="D162" s="11" t="s">
        <v>261</v>
      </c>
      <c r="E162" s="144"/>
      <c r="F162" s="16">
        <f>F163</f>
        <v>197000</v>
      </c>
    </row>
    <row r="163" spans="1:6" ht="25.5">
      <c r="A163" s="285" t="s">
        <v>114</v>
      </c>
      <c r="B163" s="171" t="s">
        <v>3</v>
      </c>
      <c r="C163" s="76" t="s">
        <v>9</v>
      </c>
      <c r="D163" s="8" t="s">
        <v>261</v>
      </c>
      <c r="E163" s="142" t="s">
        <v>89</v>
      </c>
      <c r="F163" s="17">
        <v>197000</v>
      </c>
    </row>
    <row r="164" spans="1:6" ht="21" customHeight="1">
      <c r="A164" s="279" t="s">
        <v>168</v>
      </c>
      <c r="B164" s="41" t="s">
        <v>3</v>
      </c>
      <c r="C164" s="74" t="s">
        <v>9</v>
      </c>
      <c r="D164" s="11" t="s">
        <v>262</v>
      </c>
      <c r="E164" s="144"/>
      <c r="F164" s="16">
        <f>SUM(F165:F170)</f>
        <v>24806000</v>
      </c>
    </row>
    <row r="165" spans="1:6" ht="18.75" customHeight="1">
      <c r="A165" s="250" t="s">
        <v>113</v>
      </c>
      <c r="B165" s="40" t="s">
        <v>3</v>
      </c>
      <c r="C165" s="76" t="s">
        <v>9</v>
      </c>
      <c r="D165" s="8" t="s">
        <v>262</v>
      </c>
      <c r="E165" s="133" t="s">
        <v>112</v>
      </c>
      <c r="F165" s="17">
        <v>112110</v>
      </c>
    </row>
    <row r="166" spans="1:6" ht="24" customHeight="1">
      <c r="A166" s="250" t="s">
        <v>114</v>
      </c>
      <c r="B166" s="40" t="s">
        <v>3</v>
      </c>
      <c r="C166" s="76" t="s">
        <v>9</v>
      </c>
      <c r="D166" s="8" t="s">
        <v>262</v>
      </c>
      <c r="E166" s="133" t="s">
        <v>89</v>
      </c>
      <c r="F166" s="17">
        <f>10030697+3000000+720000</f>
        <v>13750697</v>
      </c>
    </row>
    <row r="167" spans="1:6" ht="49.5" customHeight="1">
      <c r="A167" s="281" t="s">
        <v>115</v>
      </c>
      <c r="B167" s="171" t="s">
        <v>3</v>
      </c>
      <c r="C167" s="76" t="s">
        <v>9</v>
      </c>
      <c r="D167" s="8" t="s">
        <v>262</v>
      </c>
      <c r="E167" s="133" t="s">
        <v>116</v>
      </c>
      <c r="F167" s="17">
        <v>9775500</v>
      </c>
    </row>
    <row r="168" spans="1:6" ht="69" customHeight="1">
      <c r="A168" s="285" t="s">
        <v>109</v>
      </c>
      <c r="B168" s="171" t="s">
        <v>3</v>
      </c>
      <c r="C168" s="76" t="s">
        <v>9</v>
      </c>
      <c r="D168" s="8" t="s">
        <v>262</v>
      </c>
      <c r="E168" s="133" t="s">
        <v>105</v>
      </c>
      <c r="F168" s="17">
        <v>163740.49</v>
      </c>
    </row>
    <row r="169" spans="1:6" ht="18" customHeight="1">
      <c r="A169" s="285" t="s">
        <v>104</v>
      </c>
      <c r="B169" s="171" t="s">
        <v>3</v>
      </c>
      <c r="C169" s="76" t="s">
        <v>9</v>
      </c>
      <c r="D169" s="8" t="s">
        <v>262</v>
      </c>
      <c r="E169" s="128" t="s">
        <v>107</v>
      </c>
      <c r="F169" s="17">
        <v>802509.51</v>
      </c>
    </row>
    <row r="170" spans="1:6" ht="12.75">
      <c r="A170" s="285" t="s">
        <v>106</v>
      </c>
      <c r="B170" s="171" t="s">
        <v>3</v>
      </c>
      <c r="C170" s="76" t="s">
        <v>9</v>
      </c>
      <c r="D170" s="8" t="s">
        <v>262</v>
      </c>
      <c r="E170" s="128" t="s">
        <v>108</v>
      </c>
      <c r="F170" s="17">
        <v>201443</v>
      </c>
    </row>
    <row r="171" spans="1:6" ht="25.5">
      <c r="A171" s="284" t="s">
        <v>169</v>
      </c>
      <c r="B171" s="51" t="s">
        <v>3</v>
      </c>
      <c r="C171" s="74" t="s">
        <v>9</v>
      </c>
      <c r="D171" s="11" t="s">
        <v>263</v>
      </c>
      <c r="E171" s="144"/>
      <c r="F171" s="16">
        <f>F172</f>
        <v>18000000</v>
      </c>
    </row>
    <row r="172" spans="1:6" ht="38.25">
      <c r="A172" s="281" t="s">
        <v>115</v>
      </c>
      <c r="B172" s="171" t="s">
        <v>3</v>
      </c>
      <c r="C172" s="76" t="s">
        <v>9</v>
      </c>
      <c r="D172" s="8" t="s">
        <v>263</v>
      </c>
      <c r="E172" s="142" t="s">
        <v>116</v>
      </c>
      <c r="F172" s="17">
        <v>18000000</v>
      </c>
    </row>
    <row r="173" spans="1:6" ht="63.75">
      <c r="A173" s="267" t="s">
        <v>285</v>
      </c>
      <c r="B173" s="33" t="s">
        <v>3</v>
      </c>
      <c r="C173" s="55" t="s">
        <v>9</v>
      </c>
      <c r="D173" s="27" t="s">
        <v>257</v>
      </c>
      <c r="E173" s="121"/>
      <c r="F173" s="28">
        <f>F174+F175</f>
        <v>3892000</v>
      </c>
    </row>
    <row r="174" spans="1:6" ht="12.75">
      <c r="A174" s="253" t="s">
        <v>113</v>
      </c>
      <c r="B174" s="32" t="s">
        <v>3</v>
      </c>
      <c r="C174" s="53" t="s">
        <v>9</v>
      </c>
      <c r="D174" s="8" t="s">
        <v>257</v>
      </c>
      <c r="E174" s="128" t="s">
        <v>112</v>
      </c>
      <c r="F174" s="21">
        <v>2892000</v>
      </c>
    </row>
    <row r="175" spans="1:6" ht="12.75">
      <c r="A175" s="253" t="s">
        <v>84</v>
      </c>
      <c r="B175" s="32" t="s">
        <v>3</v>
      </c>
      <c r="C175" s="53" t="s">
        <v>9</v>
      </c>
      <c r="D175" s="8" t="s">
        <v>257</v>
      </c>
      <c r="E175" s="128" t="s">
        <v>83</v>
      </c>
      <c r="F175" s="17">
        <v>1000000</v>
      </c>
    </row>
    <row r="176" spans="1:6" ht="55.5" customHeight="1">
      <c r="A176" s="286" t="s">
        <v>119</v>
      </c>
      <c r="B176" s="176" t="s">
        <v>3</v>
      </c>
      <c r="C176" s="74" t="s">
        <v>9</v>
      </c>
      <c r="D176" s="153" t="s">
        <v>264</v>
      </c>
      <c r="E176" s="144"/>
      <c r="F176" s="16">
        <f>SUM(F177:F184)</f>
        <v>128902000</v>
      </c>
    </row>
    <row r="177" spans="1:6" ht="25.5">
      <c r="A177" s="250" t="s">
        <v>110</v>
      </c>
      <c r="B177" s="48" t="s">
        <v>3</v>
      </c>
      <c r="C177" s="8" t="s">
        <v>9</v>
      </c>
      <c r="D177" s="8" t="s">
        <v>264</v>
      </c>
      <c r="E177" s="133" t="s">
        <v>111</v>
      </c>
      <c r="F177" s="17">
        <v>67343805</v>
      </c>
    </row>
    <row r="178" spans="1:6" ht="12.75">
      <c r="A178" s="250" t="s">
        <v>113</v>
      </c>
      <c r="B178" s="48" t="s">
        <v>3</v>
      </c>
      <c r="C178" s="8" t="s">
        <v>9</v>
      </c>
      <c r="D178" s="8" t="s">
        <v>264</v>
      </c>
      <c r="E178" s="133" t="s">
        <v>112</v>
      </c>
      <c r="F178" s="17">
        <v>765280</v>
      </c>
    </row>
    <row r="179" spans="1:6" ht="25.5">
      <c r="A179" s="250" t="s">
        <v>86</v>
      </c>
      <c r="B179" s="48" t="s">
        <v>3</v>
      </c>
      <c r="C179" s="8" t="s">
        <v>9</v>
      </c>
      <c r="D179" s="8" t="s">
        <v>264</v>
      </c>
      <c r="E179" s="133" t="s">
        <v>88</v>
      </c>
      <c r="F179" s="17"/>
    </row>
    <row r="180" spans="1:6" ht="25.5">
      <c r="A180" s="250" t="s">
        <v>114</v>
      </c>
      <c r="B180" s="48" t="s">
        <v>3</v>
      </c>
      <c r="C180" s="8" t="s">
        <v>9</v>
      </c>
      <c r="D180" s="8" t="s">
        <v>264</v>
      </c>
      <c r="E180" s="133" t="s">
        <v>89</v>
      </c>
      <c r="F180" s="17">
        <v>2407520</v>
      </c>
    </row>
    <row r="181" spans="1:6" ht="38.25">
      <c r="A181" s="281" t="s">
        <v>115</v>
      </c>
      <c r="B181" s="48" t="s">
        <v>3</v>
      </c>
      <c r="C181" s="8" t="s">
        <v>9</v>
      </c>
      <c r="D181" s="8" t="s">
        <v>264</v>
      </c>
      <c r="E181" s="133" t="s">
        <v>116</v>
      </c>
      <c r="F181" s="17">
        <v>58335000</v>
      </c>
    </row>
    <row r="182" spans="1:6" ht="63.75">
      <c r="A182" s="250" t="s">
        <v>109</v>
      </c>
      <c r="B182" s="48" t="s">
        <v>3</v>
      </c>
      <c r="C182" s="8" t="s">
        <v>9</v>
      </c>
      <c r="D182" s="8" t="s">
        <v>264</v>
      </c>
      <c r="E182" s="133" t="s">
        <v>105</v>
      </c>
      <c r="F182" s="17"/>
    </row>
    <row r="183" spans="1:6" ht="12.75">
      <c r="A183" s="250" t="s">
        <v>104</v>
      </c>
      <c r="B183" s="48" t="s">
        <v>3</v>
      </c>
      <c r="C183" s="8" t="s">
        <v>9</v>
      </c>
      <c r="D183" s="8" t="s">
        <v>264</v>
      </c>
      <c r="E183" s="128" t="s">
        <v>107</v>
      </c>
      <c r="F183" s="17">
        <v>13075</v>
      </c>
    </row>
    <row r="184" spans="1:6" ht="12.75">
      <c r="A184" s="250" t="s">
        <v>106</v>
      </c>
      <c r="B184" s="48" t="s">
        <v>3</v>
      </c>
      <c r="C184" s="8" t="s">
        <v>9</v>
      </c>
      <c r="D184" s="8" t="s">
        <v>264</v>
      </c>
      <c r="E184" s="128" t="s">
        <v>108</v>
      </c>
      <c r="F184" s="17">
        <v>37320</v>
      </c>
    </row>
    <row r="185" spans="1:6" ht="51">
      <c r="A185" s="267" t="s">
        <v>50</v>
      </c>
      <c r="B185" s="39" t="s">
        <v>3</v>
      </c>
      <c r="C185" s="75" t="s">
        <v>9</v>
      </c>
      <c r="D185" s="27" t="s">
        <v>265</v>
      </c>
      <c r="E185" s="141"/>
      <c r="F185" s="28">
        <f>SUM(F186:F192)</f>
        <v>11180000</v>
      </c>
    </row>
    <row r="186" spans="1:6" ht="25.5">
      <c r="A186" s="250" t="s">
        <v>110</v>
      </c>
      <c r="B186" s="40" t="s">
        <v>3</v>
      </c>
      <c r="C186" s="76" t="s">
        <v>9</v>
      </c>
      <c r="D186" s="8" t="s">
        <v>265</v>
      </c>
      <c r="E186" s="133" t="s">
        <v>111</v>
      </c>
      <c r="F186" s="17">
        <v>7790000</v>
      </c>
    </row>
    <row r="187" spans="1:6" ht="12.75">
      <c r="A187" s="250" t="s">
        <v>113</v>
      </c>
      <c r="B187" s="40" t="s">
        <v>3</v>
      </c>
      <c r="C187" s="76" t="s">
        <v>9</v>
      </c>
      <c r="D187" s="8" t="s">
        <v>265</v>
      </c>
      <c r="E187" s="133" t="s">
        <v>112</v>
      </c>
      <c r="F187" s="17">
        <v>109700</v>
      </c>
    </row>
    <row r="188" spans="1:6" ht="25.5">
      <c r="A188" s="250" t="s">
        <v>86</v>
      </c>
      <c r="B188" s="40" t="s">
        <v>3</v>
      </c>
      <c r="C188" s="76" t="s">
        <v>9</v>
      </c>
      <c r="D188" s="8" t="s">
        <v>265</v>
      </c>
      <c r="E188" s="133" t="s">
        <v>88</v>
      </c>
      <c r="F188" s="17"/>
    </row>
    <row r="189" spans="1:6" ht="20.25" customHeight="1">
      <c r="A189" s="250" t="s">
        <v>114</v>
      </c>
      <c r="B189" s="40" t="s">
        <v>3</v>
      </c>
      <c r="C189" s="76" t="s">
        <v>9</v>
      </c>
      <c r="D189" s="8" t="s">
        <v>265</v>
      </c>
      <c r="E189" s="133" t="s">
        <v>89</v>
      </c>
      <c r="F189" s="17">
        <v>2990300</v>
      </c>
    </row>
    <row r="190" spans="1:6" ht="25.5">
      <c r="A190" s="250" t="s">
        <v>123</v>
      </c>
      <c r="B190" s="40" t="s">
        <v>3</v>
      </c>
      <c r="C190" s="76" t="s">
        <v>9</v>
      </c>
      <c r="D190" s="8" t="s">
        <v>265</v>
      </c>
      <c r="E190" s="133" t="s">
        <v>124</v>
      </c>
      <c r="F190" s="17">
        <v>215000</v>
      </c>
    </row>
    <row r="191" spans="1:6" ht="12.75">
      <c r="A191" s="250" t="s">
        <v>104</v>
      </c>
      <c r="B191" s="40" t="s">
        <v>3</v>
      </c>
      <c r="C191" s="76" t="s">
        <v>9</v>
      </c>
      <c r="D191" s="8" t="s">
        <v>265</v>
      </c>
      <c r="E191" s="128" t="s">
        <v>107</v>
      </c>
      <c r="F191" s="17">
        <v>70000</v>
      </c>
    </row>
    <row r="192" spans="1:6" ht="12.75">
      <c r="A192" s="250" t="s">
        <v>106</v>
      </c>
      <c r="B192" s="40" t="s">
        <v>3</v>
      </c>
      <c r="C192" s="76" t="s">
        <v>9</v>
      </c>
      <c r="D192" s="8" t="s">
        <v>265</v>
      </c>
      <c r="E192" s="128" t="s">
        <v>108</v>
      </c>
      <c r="F192" s="17">
        <v>5000</v>
      </c>
    </row>
    <row r="193" spans="1:6" ht="76.5">
      <c r="A193" s="267" t="s">
        <v>286</v>
      </c>
      <c r="B193" s="33" t="s">
        <v>3</v>
      </c>
      <c r="C193" s="55" t="s">
        <v>9</v>
      </c>
      <c r="D193" s="27" t="s">
        <v>258</v>
      </c>
      <c r="E193" s="121"/>
      <c r="F193" s="28">
        <f>SUM(F194:F196)</f>
        <v>40038</v>
      </c>
    </row>
    <row r="194" spans="1:6" ht="25.5">
      <c r="A194" s="250" t="s">
        <v>110</v>
      </c>
      <c r="B194" s="48" t="s">
        <v>3</v>
      </c>
      <c r="C194" s="8" t="s">
        <v>9</v>
      </c>
      <c r="D194" s="8" t="s">
        <v>258</v>
      </c>
      <c r="E194" s="8" t="s">
        <v>111</v>
      </c>
      <c r="F194" s="17"/>
    </row>
    <row r="195" spans="1:6" ht="25.5">
      <c r="A195" s="250" t="s">
        <v>114</v>
      </c>
      <c r="B195" s="48" t="s">
        <v>3</v>
      </c>
      <c r="C195" s="8" t="s">
        <v>9</v>
      </c>
      <c r="D195" s="8" t="s">
        <v>258</v>
      </c>
      <c r="E195" s="8" t="s">
        <v>89</v>
      </c>
      <c r="F195" s="17">
        <v>15780</v>
      </c>
    </row>
    <row r="196" spans="1:6" ht="12.75">
      <c r="A196" s="253" t="s">
        <v>84</v>
      </c>
      <c r="B196" s="48" t="s">
        <v>3</v>
      </c>
      <c r="C196" s="8" t="s">
        <v>9</v>
      </c>
      <c r="D196" s="8" t="s">
        <v>258</v>
      </c>
      <c r="E196" s="8" t="s">
        <v>83</v>
      </c>
      <c r="F196" s="17">
        <v>24258</v>
      </c>
    </row>
    <row r="197" spans="1:6" ht="25.5">
      <c r="A197" s="287" t="s">
        <v>318</v>
      </c>
      <c r="B197" s="47" t="s">
        <v>3</v>
      </c>
      <c r="C197" s="55" t="s">
        <v>9</v>
      </c>
      <c r="D197" s="27" t="s">
        <v>317</v>
      </c>
      <c r="E197" s="121"/>
      <c r="F197" s="28">
        <f>F198</f>
        <v>3074000</v>
      </c>
    </row>
    <row r="198" spans="1:6" ht="25.5">
      <c r="A198" s="285" t="s">
        <v>114</v>
      </c>
      <c r="B198" s="48" t="s">
        <v>3</v>
      </c>
      <c r="C198" s="53" t="s">
        <v>9</v>
      </c>
      <c r="D198" s="8" t="s">
        <v>317</v>
      </c>
      <c r="E198" s="8" t="s">
        <v>89</v>
      </c>
      <c r="F198" s="17">
        <v>3074000</v>
      </c>
    </row>
    <row r="199" spans="1:6" ht="51">
      <c r="A199" s="287" t="s">
        <v>319</v>
      </c>
      <c r="B199" s="47" t="s">
        <v>3</v>
      </c>
      <c r="C199" s="55" t="s">
        <v>9</v>
      </c>
      <c r="D199" s="27" t="s">
        <v>320</v>
      </c>
      <c r="E199" s="121"/>
      <c r="F199" s="28">
        <f>F200</f>
        <v>876000</v>
      </c>
    </row>
    <row r="200" spans="1:6" ht="12.75">
      <c r="A200" s="253" t="s">
        <v>84</v>
      </c>
      <c r="B200" s="48" t="s">
        <v>3</v>
      </c>
      <c r="C200" s="53" t="s">
        <v>9</v>
      </c>
      <c r="D200" s="8" t="s">
        <v>320</v>
      </c>
      <c r="E200" s="8" t="s">
        <v>83</v>
      </c>
      <c r="F200" s="17">
        <v>876000</v>
      </c>
    </row>
    <row r="201" spans="1:6" ht="41.25" customHeight="1">
      <c r="A201" s="286" t="s">
        <v>143</v>
      </c>
      <c r="B201" s="176" t="s">
        <v>3</v>
      </c>
      <c r="C201" s="74" t="s">
        <v>9</v>
      </c>
      <c r="D201" s="153" t="s">
        <v>266</v>
      </c>
      <c r="E201" s="144"/>
      <c r="F201" s="16">
        <f>F202</f>
        <v>73000</v>
      </c>
    </row>
    <row r="202" spans="1:6" ht="25.5">
      <c r="A202" s="250" t="s">
        <v>110</v>
      </c>
      <c r="B202" s="48" t="s">
        <v>3</v>
      </c>
      <c r="C202" s="8" t="s">
        <v>9</v>
      </c>
      <c r="D202" s="8" t="s">
        <v>266</v>
      </c>
      <c r="E202" s="133" t="s">
        <v>111</v>
      </c>
      <c r="F202" s="17">
        <v>73000</v>
      </c>
    </row>
    <row r="203" spans="1:6" ht="25.5">
      <c r="A203" s="286" t="s">
        <v>144</v>
      </c>
      <c r="B203" s="176" t="s">
        <v>3</v>
      </c>
      <c r="C203" s="74" t="s">
        <v>9</v>
      </c>
      <c r="D203" s="153" t="s">
        <v>145</v>
      </c>
      <c r="E203" s="144"/>
      <c r="F203" s="16">
        <f>F204+F205</f>
        <v>590000</v>
      </c>
    </row>
    <row r="204" spans="1:6" ht="25.5">
      <c r="A204" s="250" t="s">
        <v>114</v>
      </c>
      <c r="B204" s="48" t="s">
        <v>3</v>
      </c>
      <c r="C204" s="8" t="s">
        <v>9</v>
      </c>
      <c r="D204" s="8" t="s">
        <v>145</v>
      </c>
      <c r="E204" s="133" t="s">
        <v>89</v>
      </c>
      <c r="F204" s="17">
        <f>257140+31860</f>
        <v>289000</v>
      </c>
    </row>
    <row r="205" spans="1:6" ht="12.75">
      <c r="A205" s="253" t="s">
        <v>84</v>
      </c>
      <c r="B205" s="48" t="s">
        <v>3</v>
      </c>
      <c r="C205" s="8" t="s">
        <v>9</v>
      </c>
      <c r="D205" s="8" t="s">
        <v>145</v>
      </c>
      <c r="E205" s="133" t="s">
        <v>83</v>
      </c>
      <c r="F205" s="17">
        <v>301000</v>
      </c>
    </row>
    <row r="206" spans="1:6" ht="63.75">
      <c r="A206" s="287" t="s">
        <v>321</v>
      </c>
      <c r="B206" s="47" t="s">
        <v>3</v>
      </c>
      <c r="C206" s="55" t="s">
        <v>9</v>
      </c>
      <c r="D206" s="27" t="s">
        <v>322</v>
      </c>
      <c r="E206" s="121"/>
      <c r="F206" s="28">
        <f>F207</f>
        <v>97333</v>
      </c>
    </row>
    <row r="207" spans="1:6" ht="12.75">
      <c r="A207" s="253" t="s">
        <v>84</v>
      </c>
      <c r="B207" s="48" t="s">
        <v>3</v>
      </c>
      <c r="C207" s="53" t="s">
        <v>9</v>
      </c>
      <c r="D207" s="8" t="s">
        <v>322</v>
      </c>
      <c r="E207" s="8" t="s">
        <v>83</v>
      </c>
      <c r="F207" s="17">
        <v>97333</v>
      </c>
    </row>
    <row r="208" spans="1:6" ht="12.75">
      <c r="A208" s="275" t="s">
        <v>82</v>
      </c>
      <c r="B208" s="113" t="s">
        <v>3</v>
      </c>
      <c r="C208" s="122" t="s">
        <v>3</v>
      </c>
      <c r="D208" s="114"/>
      <c r="E208" s="145"/>
      <c r="F208" s="115">
        <f>F209+F214+F217</f>
        <v>1597523</v>
      </c>
    </row>
    <row r="209" spans="1:6" ht="23.25" customHeight="1">
      <c r="A209" s="288" t="s">
        <v>172</v>
      </c>
      <c r="B209" s="50" t="s">
        <v>3</v>
      </c>
      <c r="C209" s="55" t="s">
        <v>3</v>
      </c>
      <c r="D209" s="27" t="s">
        <v>171</v>
      </c>
      <c r="E209" s="46"/>
      <c r="F209" s="28">
        <f>SUM(F210:F213)</f>
        <v>275300</v>
      </c>
    </row>
    <row r="210" spans="1:6" ht="25.5">
      <c r="A210" s="250" t="s">
        <v>110</v>
      </c>
      <c r="B210" s="40" t="s">
        <v>3</v>
      </c>
      <c r="C210" s="76" t="s">
        <v>3</v>
      </c>
      <c r="D210" s="8" t="s">
        <v>171</v>
      </c>
      <c r="E210" s="128" t="s">
        <v>111</v>
      </c>
      <c r="F210" s="17">
        <v>5316.3</v>
      </c>
    </row>
    <row r="211" spans="1:6" ht="38.25">
      <c r="A211" s="250" t="s">
        <v>281</v>
      </c>
      <c r="B211" s="40" t="s">
        <v>3</v>
      </c>
      <c r="C211" s="76" t="s">
        <v>3</v>
      </c>
      <c r="D211" s="8" t="s">
        <v>171</v>
      </c>
      <c r="E211" s="128" t="s">
        <v>276</v>
      </c>
      <c r="F211" s="17">
        <v>234300</v>
      </c>
    </row>
    <row r="212" spans="1:6" ht="12.75">
      <c r="A212" s="253" t="s">
        <v>84</v>
      </c>
      <c r="B212" s="40" t="s">
        <v>3</v>
      </c>
      <c r="C212" s="76" t="s">
        <v>3</v>
      </c>
      <c r="D212" s="8" t="s">
        <v>171</v>
      </c>
      <c r="E212" s="128" t="s">
        <v>83</v>
      </c>
      <c r="F212" s="17">
        <v>4253.04</v>
      </c>
    </row>
    <row r="213" spans="1:6" ht="20.25" customHeight="1">
      <c r="A213" s="262" t="s">
        <v>103</v>
      </c>
      <c r="B213" s="40" t="s">
        <v>3</v>
      </c>
      <c r="C213" s="76" t="s">
        <v>3</v>
      </c>
      <c r="D213" s="8" t="s">
        <v>171</v>
      </c>
      <c r="E213" s="128" t="s">
        <v>79</v>
      </c>
      <c r="F213" s="17">
        <v>31430.66</v>
      </c>
    </row>
    <row r="214" spans="1:6" ht="25.5">
      <c r="A214" s="288" t="s">
        <v>222</v>
      </c>
      <c r="B214" s="50" t="s">
        <v>3</v>
      </c>
      <c r="C214" s="55" t="s">
        <v>3</v>
      </c>
      <c r="D214" s="27" t="s">
        <v>268</v>
      </c>
      <c r="E214" s="46"/>
      <c r="F214" s="28">
        <f>SUM(F215:F216)</f>
        <v>1190000</v>
      </c>
    </row>
    <row r="215" spans="1:6" ht="27.75" customHeight="1">
      <c r="A215" s="250" t="s">
        <v>114</v>
      </c>
      <c r="B215" s="40" t="s">
        <v>3</v>
      </c>
      <c r="C215" s="76" t="s">
        <v>3</v>
      </c>
      <c r="D215" s="8" t="s">
        <v>268</v>
      </c>
      <c r="E215" s="128" t="s">
        <v>89</v>
      </c>
      <c r="F215" s="17">
        <v>614794</v>
      </c>
    </row>
    <row r="216" spans="1:6" ht="12.75">
      <c r="A216" s="253" t="s">
        <v>84</v>
      </c>
      <c r="B216" s="40" t="s">
        <v>3</v>
      </c>
      <c r="C216" s="76" t="s">
        <v>3</v>
      </c>
      <c r="D216" s="8" t="s">
        <v>268</v>
      </c>
      <c r="E216" s="142" t="s">
        <v>83</v>
      </c>
      <c r="F216" s="17">
        <v>575206</v>
      </c>
    </row>
    <row r="217" spans="1:6" ht="25.5">
      <c r="A217" s="288" t="s">
        <v>173</v>
      </c>
      <c r="B217" s="50" t="s">
        <v>3</v>
      </c>
      <c r="C217" s="55" t="s">
        <v>3</v>
      </c>
      <c r="D217" s="27" t="s">
        <v>146</v>
      </c>
      <c r="E217" s="46"/>
      <c r="F217" s="28">
        <f>SUM(F218:F219)</f>
        <v>132223</v>
      </c>
    </row>
    <row r="218" spans="1:6" ht="25.5">
      <c r="A218" s="250" t="s">
        <v>114</v>
      </c>
      <c r="B218" s="40" t="s">
        <v>3</v>
      </c>
      <c r="C218" s="76" t="s">
        <v>3</v>
      </c>
      <c r="D218" s="8" t="s">
        <v>146</v>
      </c>
      <c r="E218" s="128" t="s">
        <v>89</v>
      </c>
      <c r="F218" s="17">
        <v>68311</v>
      </c>
    </row>
    <row r="219" spans="1:6" ht="17.25" customHeight="1">
      <c r="A219" s="253" t="s">
        <v>84</v>
      </c>
      <c r="B219" s="40" t="s">
        <v>3</v>
      </c>
      <c r="C219" s="76" t="s">
        <v>3</v>
      </c>
      <c r="D219" s="8" t="s">
        <v>146</v>
      </c>
      <c r="E219" s="142" t="s">
        <v>83</v>
      </c>
      <c r="F219" s="17">
        <v>63912</v>
      </c>
    </row>
    <row r="220" spans="1:6" ht="12.75">
      <c r="A220" s="277" t="s">
        <v>26</v>
      </c>
      <c r="B220" s="38" t="s">
        <v>3</v>
      </c>
      <c r="C220" s="68" t="s">
        <v>5</v>
      </c>
      <c r="D220" s="7"/>
      <c r="E220" s="120"/>
      <c r="F220" s="18">
        <f>F221+F229+F234+F240+F243</f>
        <v>14628644</v>
      </c>
    </row>
    <row r="221" spans="1:6" ht="25.5">
      <c r="A221" s="280" t="s">
        <v>174</v>
      </c>
      <c r="B221" s="41" t="s">
        <v>3</v>
      </c>
      <c r="C221" s="54" t="s">
        <v>5</v>
      </c>
      <c r="D221" s="11" t="s">
        <v>267</v>
      </c>
      <c r="E221" s="123"/>
      <c r="F221" s="16">
        <f>SUM(F222:F228)</f>
        <v>11362644</v>
      </c>
    </row>
    <row r="222" spans="1:6" ht="25.5">
      <c r="A222" s="250" t="s">
        <v>110</v>
      </c>
      <c r="B222" s="40" t="s">
        <v>3</v>
      </c>
      <c r="C222" s="53" t="s">
        <v>5</v>
      </c>
      <c r="D222" s="8" t="s">
        <v>267</v>
      </c>
      <c r="E222" s="133" t="s">
        <v>111</v>
      </c>
      <c r="F222" s="17">
        <f>9630500+700</f>
        <v>9631200</v>
      </c>
    </row>
    <row r="223" spans="1:6" ht="12.75">
      <c r="A223" s="250" t="s">
        <v>113</v>
      </c>
      <c r="B223" s="40" t="s">
        <v>3</v>
      </c>
      <c r="C223" s="53" t="s">
        <v>5</v>
      </c>
      <c r="D223" s="8" t="s">
        <v>267</v>
      </c>
      <c r="E223" s="133" t="s">
        <v>112</v>
      </c>
      <c r="F223" s="17">
        <v>132000</v>
      </c>
    </row>
    <row r="224" spans="1:6" ht="25.5">
      <c r="A224" s="250" t="s">
        <v>86</v>
      </c>
      <c r="B224" s="40" t="s">
        <v>3</v>
      </c>
      <c r="C224" s="53" t="s">
        <v>5</v>
      </c>
      <c r="D224" s="8" t="s">
        <v>267</v>
      </c>
      <c r="E224" s="133" t="s">
        <v>88</v>
      </c>
      <c r="F224" s="17">
        <v>81000</v>
      </c>
    </row>
    <row r="225" spans="1:6" ht="25.5">
      <c r="A225" s="250" t="s">
        <v>114</v>
      </c>
      <c r="B225" s="40" t="s">
        <v>3</v>
      </c>
      <c r="C225" s="53" t="s">
        <v>5</v>
      </c>
      <c r="D225" s="8" t="s">
        <v>267</v>
      </c>
      <c r="E225" s="133" t="s">
        <v>89</v>
      </c>
      <c r="F225" s="17">
        <v>483000</v>
      </c>
    </row>
    <row r="226" spans="1:6" ht="12.75">
      <c r="A226" s="250" t="s">
        <v>104</v>
      </c>
      <c r="B226" s="40" t="s">
        <v>3</v>
      </c>
      <c r="C226" s="53" t="s">
        <v>5</v>
      </c>
      <c r="D226" s="8" t="s">
        <v>267</v>
      </c>
      <c r="E226" s="128" t="s">
        <v>107</v>
      </c>
      <c r="F226" s="17">
        <v>40000</v>
      </c>
    </row>
    <row r="227" spans="1:6" ht="12.75">
      <c r="A227" s="250" t="s">
        <v>106</v>
      </c>
      <c r="B227" s="40" t="s">
        <v>3</v>
      </c>
      <c r="C227" s="53" t="s">
        <v>5</v>
      </c>
      <c r="D227" s="8" t="s">
        <v>267</v>
      </c>
      <c r="E227" s="128" t="s">
        <v>108</v>
      </c>
      <c r="F227" s="17">
        <v>40000</v>
      </c>
    </row>
    <row r="228" spans="1:6" ht="12.75">
      <c r="A228" s="262" t="s">
        <v>103</v>
      </c>
      <c r="B228" s="40" t="s">
        <v>3</v>
      </c>
      <c r="C228" s="53" t="s">
        <v>5</v>
      </c>
      <c r="D228" s="8" t="s">
        <v>267</v>
      </c>
      <c r="E228" s="128" t="s">
        <v>79</v>
      </c>
      <c r="F228" s="17">
        <v>955444</v>
      </c>
    </row>
    <row r="229" spans="1:6" ht="38.25">
      <c r="A229" s="288" t="s">
        <v>323</v>
      </c>
      <c r="B229" s="50" t="s">
        <v>3</v>
      </c>
      <c r="C229" s="55" t="s">
        <v>5</v>
      </c>
      <c r="D229" s="27" t="s">
        <v>324</v>
      </c>
      <c r="E229" s="46"/>
      <c r="F229" s="28">
        <f>SUM(F230:F233)</f>
        <v>190000</v>
      </c>
    </row>
    <row r="230" spans="1:6" ht="25.5">
      <c r="A230" s="250" t="s">
        <v>151</v>
      </c>
      <c r="B230" s="40" t="s">
        <v>3</v>
      </c>
      <c r="C230" s="76" t="s">
        <v>5</v>
      </c>
      <c r="D230" s="8" t="s">
        <v>324</v>
      </c>
      <c r="E230" s="128" t="s">
        <v>152</v>
      </c>
      <c r="F230" s="17">
        <v>40000</v>
      </c>
    </row>
    <row r="231" spans="1:6" ht="25.5">
      <c r="A231" s="250" t="s">
        <v>114</v>
      </c>
      <c r="B231" s="40" t="s">
        <v>3</v>
      </c>
      <c r="C231" s="76" t="s">
        <v>5</v>
      </c>
      <c r="D231" s="8" t="s">
        <v>324</v>
      </c>
      <c r="E231" s="128" t="s">
        <v>89</v>
      </c>
      <c r="F231" s="17">
        <v>40700</v>
      </c>
    </row>
    <row r="232" spans="1:6" ht="12.75">
      <c r="A232" s="253" t="s">
        <v>84</v>
      </c>
      <c r="B232" s="40" t="s">
        <v>3</v>
      </c>
      <c r="C232" s="76" t="s">
        <v>5</v>
      </c>
      <c r="D232" s="8" t="s">
        <v>324</v>
      </c>
      <c r="E232" s="128" t="s">
        <v>83</v>
      </c>
      <c r="F232" s="17">
        <v>15000</v>
      </c>
    </row>
    <row r="233" spans="1:6" ht="12.75">
      <c r="A233" s="262" t="s">
        <v>103</v>
      </c>
      <c r="B233" s="40" t="s">
        <v>3</v>
      </c>
      <c r="C233" s="76" t="s">
        <v>5</v>
      </c>
      <c r="D233" s="8" t="s">
        <v>324</v>
      </c>
      <c r="E233" s="128" t="s">
        <v>79</v>
      </c>
      <c r="F233" s="17">
        <v>94300</v>
      </c>
    </row>
    <row r="234" spans="1:6" ht="25.5">
      <c r="A234" s="267" t="s">
        <v>175</v>
      </c>
      <c r="B234" s="39" t="s">
        <v>3</v>
      </c>
      <c r="C234" s="55" t="s">
        <v>5</v>
      </c>
      <c r="D234" s="27" t="s">
        <v>120</v>
      </c>
      <c r="E234" s="121"/>
      <c r="F234" s="28">
        <f>F235+F236+F237+F238</f>
        <v>2470000</v>
      </c>
    </row>
    <row r="235" spans="1:5" ht="25.5">
      <c r="A235" s="250" t="s">
        <v>151</v>
      </c>
      <c r="B235" s="40" t="s">
        <v>3</v>
      </c>
      <c r="C235" s="53" t="s">
        <v>5</v>
      </c>
      <c r="D235" s="8" t="s">
        <v>120</v>
      </c>
      <c r="E235" s="104" t="s">
        <v>152</v>
      </c>
    </row>
    <row r="236" spans="1:6" ht="25.5">
      <c r="A236" s="250" t="s">
        <v>114</v>
      </c>
      <c r="B236" s="40" t="s">
        <v>3</v>
      </c>
      <c r="C236" s="53" t="s">
        <v>5</v>
      </c>
      <c r="D236" s="8" t="s">
        <v>120</v>
      </c>
      <c r="E236" s="133" t="s">
        <v>89</v>
      </c>
      <c r="F236" s="17">
        <v>970000</v>
      </c>
    </row>
    <row r="237" spans="1:6" ht="12.75">
      <c r="A237" s="253" t="s">
        <v>84</v>
      </c>
      <c r="B237" s="40" t="s">
        <v>3</v>
      </c>
      <c r="C237" s="53" t="s">
        <v>5</v>
      </c>
      <c r="D237" s="8" t="s">
        <v>120</v>
      </c>
      <c r="E237" s="133" t="s">
        <v>83</v>
      </c>
      <c r="F237" s="17"/>
    </row>
    <row r="238" spans="1:6" ht="38.25">
      <c r="A238" s="280" t="s">
        <v>218</v>
      </c>
      <c r="B238" s="203" t="s">
        <v>3</v>
      </c>
      <c r="C238" s="195" t="s">
        <v>5</v>
      </c>
      <c r="D238" s="197" t="s">
        <v>269</v>
      </c>
      <c r="E238" s="213"/>
      <c r="F238" s="196">
        <f>F239</f>
        <v>1500000</v>
      </c>
    </row>
    <row r="239" spans="1:6" ht="25.5">
      <c r="A239" s="250" t="s">
        <v>114</v>
      </c>
      <c r="B239" s="40" t="s">
        <v>3</v>
      </c>
      <c r="C239" s="53" t="s">
        <v>5</v>
      </c>
      <c r="D239" s="8" t="s">
        <v>269</v>
      </c>
      <c r="E239" s="133" t="s">
        <v>89</v>
      </c>
      <c r="F239" s="17">
        <v>1500000</v>
      </c>
    </row>
    <row r="240" spans="1:6" ht="12.75">
      <c r="A240" s="267" t="s">
        <v>176</v>
      </c>
      <c r="B240" s="39" t="s">
        <v>3</v>
      </c>
      <c r="C240" s="55" t="s">
        <v>5</v>
      </c>
      <c r="D240" s="27" t="s">
        <v>270</v>
      </c>
      <c r="E240" s="121"/>
      <c r="F240" s="28">
        <f>F241+F242</f>
        <v>606000</v>
      </c>
    </row>
    <row r="241" spans="1:6" ht="25.5">
      <c r="A241" s="250" t="s">
        <v>114</v>
      </c>
      <c r="B241" s="40" t="s">
        <v>3</v>
      </c>
      <c r="C241" s="53" t="s">
        <v>5</v>
      </c>
      <c r="D241" s="8" t="s">
        <v>270</v>
      </c>
      <c r="E241" s="133" t="s">
        <v>89</v>
      </c>
      <c r="F241" s="17">
        <v>450000</v>
      </c>
    </row>
    <row r="242" spans="1:6" ht="16.5" customHeight="1">
      <c r="A242" s="253" t="s">
        <v>84</v>
      </c>
      <c r="B242" s="40" t="s">
        <v>3</v>
      </c>
      <c r="C242" s="53" t="s">
        <v>5</v>
      </c>
      <c r="D242" s="8" t="s">
        <v>270</v>
      </c>
      <c r="E242" s="133" t="s">
        <v>83</v>
      </c>
      <c r="F242" s="17">
        <v>156000</v>
      </c>
    </row>
    <row r="243" spans="1:6" ht="25.5">
      <c r="A243" s="267" t="s">
        <v>157</v>
      </c>
      <c r="B243" s="39" t="s">
        <v>3</v>
      </c>
      <c r="C243" s="55" t="s">
        <v>5</v>
      </c>
      <c r="D243" s="27" t="s">
        <v>325</v>
      </c>
      <c r="E243" s="121"/>
      <c r="F243" s="28">
        <f>F244</f>
        <v>0</v>
      </c>
    </row>
    <row r="244" spans="1:6" ht="12.75">
      <c r="A244" s="253" t="s">
        <v>84</v>
      </c>
      <c r="B244" s="40" t="s">
        <v>3</v>
      </c>
      <c r="C244" s="53" t="s">
        <v>5</v>
      </c>
      <c r="D244" s="8" t="s">
        <v>325</v>
      </c>
      <c r="E244" s="133" t="s">
        <v>83</v>
      </c>
      <c r="F244" s="17"/>
    </row>
    <row r="245" spans="1:6" ht="15.75">
      <c r="A245" s="289" t="s">
        <v>70</v>
      </c>
      <c r="B245" s="43" t="s">
        <v>4</v>
      </c>
      <c r="C245" s="72"/>
      <c r="D245" s="12"/>
      <c r="E245" s="139"/>
      <c r="F245" s="19">
        <f>F246</f>
        <v>13571200</v>
      </c>
    </row>
    <row r="246" spans="1:6" ht="12.75">
      <c r="A246" s="277" t="s">
        <v>27</v>
      </c>
      <c r="B246" s="34" t="s">
        <v>4</v>
      </c>
      <c r="C246" s="68" t="s">
        <v>2</v>
      </c>
      <c r="D246" s="7"/>
      <c r="E246" s="120"/>
      <c r="F246" s="20">
        <f>F247+F280</f>
        <v>13571200</v>
      </c>
    </row>
    <row r="247" spans="1:6" ht="12.75">
      <c r="A247" s="290" t="s">
        <v>182</v>
      </c>
      <c r="B247" s="207" t="s">
        <v>4</v>
      </c>
      <c r="C247" s="208" t="s">
        <v>2</v>
      </c>
      <c r="D247" s="209" t="s">
        <v>178</v>
      </c>
      <c r="E247" s="210"/>
      <c r="F247" s="211">
        <f>F248+F267+F271+F274+F277</f>
        <v>13080900</v>
      </c>
    </row>
    <row r="248" spans="1:6" ht="45" customHeight="1">
      <c r="A248" s="251" t="s">
        <v>177</v>
      </c>
      <c r="B248" s="34" t="s">
        <v>215</v>
      </c>
      <c r="C248" s="68" t="s">
        <v>2</v>
      </c>
      <c r="D248" s="7" t="s">
        <v>183</v>
      </c>
      <c r="E248" s="120"/>
      <c r="F248" s="20">
        <f>F249+F253+F255+F259</f>
        <v>12230900</v>
      </c>
    </row>
    <row r="249" spans="1:6" ht="38.25">
      <c r="A249" s="267" t="s">
        <v>179</v>
      </c>
      <c r="B249" s="33" t="s">
        <v>4</v>
      </c>
      <c r="C249" s="55" t="s">
        <v>2</v>
      </c>
      <c r="D249" s="27" t="s">
        <v>251</v>
      </c>
      <c r="E249" s="121"/>
      <c r="F249" s="28">
        <f>SUM(F250:F252)</f>
        <v>1000000</v>
      </c>
    </row>
    <row r="250" spans="1:6" ht="25.5" customHeight="1">
      <c r="A250" s="250" t="s">
        <v>110</v>
      </c>
      <c r="B250" s="103" t="s">
        <v>4</v>
      </c>
      <c r="C250" s="105" t="s">
        <v>2</v>
      </c>
      <c r="D250" s="104" t="s">
        <v>251</v>
      </c>
      <c r="E250" s="133" t="s">
        <v>111</v>
      </c>
      <c r="F250" s="106">
        <v>750000</v>
      </c>
    </row>
    <row r="251" spans="1:6" ht="12.75">
      <c r="A251" s="250" t="s">
        <v>113</v>
      </c>
      <c r="B251" s="103" t="s">
        <v>4</v>
      </c>
      <c r="C251" s="105" t="s">
        <v>2</v>
      </c>
      <c r="D251" s="104" t="s">
        <v>251</v>
      </c>
      <c r="E251" s="133" t="s">
        <v>112</v>
      </c>
      <c r="F251" s="106">
        <v>4000</v>
      </c>
    </row>
    <row r="252" spans="1:6" ht="25.5">
      <c r="A252" s="250" t="s">
        <v>114</v>
      </c>
      <c r="B252" s="103" t="s">
        <v>4</v>
      </c>
      <c r="C252" s="105" t="s">
        <v>2</v>
      </c>
      <c r="D252" s="104" t="s">
        <v>251</v>
      </c>
      <c r="E252" s="128" t="s">
        <v>89</v>
      </c>
      <c r="F252" s="106">
        <v>246000</v>
      </c>
    </row>
    <row r="253" spans="1:6" ht="25.5">
      <c r="A253" s="291" t="s">
        <v>153</v>
      </c>
      <c r="B253" s="158" t="s">
        <v>4</v>
      </c>
      <c r="C253" s="159" t="s">
        <v>2</v>
      </c>
      <c r="D253" s="160" t="s">
        <v>154</v>
      </c>
      <c r="E253" s="161"/>
      <c r="F253" s="162">
        <f>F254</f>
        <v>0</v>
      </c>
    </row>
    <row r="254" spans="1:6" ht="38.25">
      <c r="A254" s="250" t="s">
        <v>139</v>
      </c>
      <c r="B254" s="32" t="s">
        <v>4</v>
      </c>
      <c r="C254" s="53" t="s">
        <v>2</v>
      </c>
      <c r="D254" s="8" t="s">
        <v>154</v>
      </c>
      <c r="E254" s="128" t="s">
        <v>138</v>
      </c>
      <c r="F254" s="17"/>
    </row>
    <row r="255" spans="1:6" ht="17.25" customHeight="1">
      <c r="A255" s="254" t="s">
        <v>180</v>
      </c>
      <c r="B255" s="33" t="s">
        <v>4</v>
      </c>
      <c r="C255" s="55" t="s">
        <v>2</v>
      </c>
      <c r="D255" s="27" t="s">
        <v>184</v>
      </c>
      <c r="E255" s="121"/>
      <c r="F255" s="28">
        <f>F256+F257+F258</f>
        <v>315000</v>
      </c>
    </row>
    <row r="256" spans="1:6" ht="12.75">
      <c r="A256" s="250" t="s">
        <v>113</v>
      </c>
      <c r="B256" s="42" t="s">
        <v>4</v>
      </c>
      <c r="C256" s="53" t="s">
        <v>2</v>
      </c>
      <c r="D256" s="8" t="s">
        <v>184</v>
      </c>
      <c r="E256" s="128" t="s">
        <v>112</v>
      </c>
      <c r="F256" s="17">
        <v>10000</v>
      </c>
    </row>
    <row r="257" spans="1:6" ht="37.5" customHeight="1">
      <c r="A257" s="250" t="s">
        <v>114</v>
      </c>
      <c r="B257" s="42" t="s">
        <v>4</v>
      </c>
      <c r="C257" s="53" t="s">
        <v>2</v>
      </c>
      <c r="D257" s="8" t="s">
        <v>184</v>
      </c>
      <c r="E257" s="128" t="s">
        <v>89</v>
      </c>
      <c r="F257" s="17">
        <v>275000</v>
      </c>
    </row>
    <row r="258" spans="1:6" ht="12.75">
      <c r="A258" s="250" t="s">
        <v>106</v>
      </c>
      <c r="B258" s="42" t="s">
        <v>4</v>
      </c>
      <c r="C258" s="53" t="s">
        <v>2</v>
      </c>
      <c r="D258" s="8" t="s">
        <v>184</v>
      </c>
      <c r="E258" s="128" t="s">
        <v>108</v>
      </c>
      <c r="F258" s="17">
        <v>30000</v>
      </c>
    </row>
    <row r="259" spans="1:6" ht="12.75">
      <c r="A259" s="254" t="s">
        <v>181</v>
      </c>
      <c r="B259" s="33" t="s">
        <v>4</v>
      </c>
      <c r="C259" s="55" t="s">
        <v>2</v>
      </c>
      <c r="D259" s="27" t="s">
        <v>185</v>
      </c>
      <c r="E259" s="121"/>
      <c r="F259" s="28">
        <f>SUM(F260:F266)</f>
        <v>10915900</v>
      </c>
    </row>
    <row r="260" spans="1:6" ht="25.5">
      <c r="A260" s="250" t="s">
        <v>110</v>
      </c>
      <c r="B260" s="42" t="s">
        <v>4</v>
      </c>
      <c r="C260" s="53" t="s">
        <v>2</v>
      </c>
      <c r="D260" s="8" t="s">
        <v>185</v>
      </c>
      <c r="E260" s="133" t="s">
        <v>111</v>
      </c>
      <c r="F260" s="17">
        <v>9300000</v>
      </c>
    </row>
    <row r="261" spans="1:6" ht="12.75">
      <c r="A261" s="250" t="s">
        <v>113</v>
      </c>
      <c r="B261" s="42" t="s">
        <v>4</v>
      </c>
      <c r="C261" s="53" t="s">
        <v>2</v>
      </c>
      <c r="D261" s="8" t="s">
        <v>185</v>
      </c>
      <c r="E261" s="133" t="s">
        <v>112</v>
      </c>
      <c r="F261" s="17">
        <v>104000</v>
      </c>
    </row>
    <row r="262" spans="1:6" ht="25.5">
      <c r="A262" s="250" t="s">
        <v>86</v>
      </c>
      <c r="B262" s="42" t="s">
        <v>4</v>
      </c>
      <c r="C262" s="53" t="s">
        <v>2</v>
      </c>
      <c r="D262" s="8" t="s">
        <v>185</v>
      </c>
      <c r="E262" s="133" t="s">
        <v>88</v>
      </c>
      <c r="F262" s="17"/>
    </row>
    <row r="263" spans="1:6" ht="25.5">
      <c r="A263" s="250" t="s">
        <v>114</v>
      </c>
      <c r="B263" s="42" t="s">
        <v>4</v>
      </c>
      <c r="C263" s="53" t="s">
        <v>2</v>
      </c>
      <c r="D263" s="8" t="s">
        <v>185</v>
      </c>
      <c r="E263" s="128" t="s">
        <v>89</v>
      </c>
      <c r="F263" s="17">
        <v>1461400</v>
      </c>
    </row>
    <row r="264" spans="1:6" ht="63.75">
      <c r="A264" s="250" t="s">
        <v>109</v>
      </c>
      <c r="B264" s="42" t="s">
        <v>4</v>
      </c>
      <c r="C264" s="53" t="s">
        <v>2</v>
      </c>
      <c r="D264" s="8" t="s">
        <v>185</v>
      </c>
      <c r="E264" s="128" t="s">
        <v>105</v>
      </c>
      <c r="F264" s="17">
        <v>12500</v>
      </c>
    </row>
    <row r="265" spans="1:6" ht="22.5" customHeight="1">
      <c r="A265" s="250" t="s">
        <v>104</v>
      </c>
      <c r="B265" s="42" t="s">
        <v>4</v>
      </c>
      <c r="C265" s="53" t="s">
        <v>2</v>
      </c>
      <c r="D265" s="8" t="s">
        <v>185</v>
      </c>
      <c r="E265" s="128" t="s">
        <v>107</v>
      </c>
      <c r="F265" s="17">
        <v>26000</v>
      </c>
    </row>
    <row r="266" spans="1:6" ht="12.75">
      <c r="A266" s="250" t="s">
        <v>106</v>
      </c>
      <c r="B266" s="42" t="s">
        <v>4</v>
      </c>
      <c r="C266" s="53" t="s">
        <v>2</v>
      </c>
      <c r="D266" s="8" t="s">
        <v>185</v>
      </c>
      <c r="E266" s="128" t="s">
        <v>108</v>
      </c>
      <c r="F266" s="17">
        <v>12000</v>
      </c>
    </row>
    <row r="267" spans="1:6" ht="12.75">
      <c r="A267" s="292" t="s">
        <v>186</v>
      </c>
      <c r="B267" s="199" t="s">
        <v>4</v>
      </c>
      <c r="C267" s="197" t="s">
        <v>2</v>
      </c>
      <c r="D267" s="200" t="s">
        <v>188</v>
      </c>
      <c r="E267" s="201"/>
      <c r="F267" s="202">
        <f>F268</f>
        <v>300000</v>
      </c>
    </row>
    <row r="268" spans="1:6" ht="25.5">
      <c r="A268" s="291" t="s">
        <v>187</v>
      </c>
      <c r="B268" s="158" t="s">
        <v>4</v>
      </c>
      <c r="C268" s="159" t="s">
        <v>2</v>
      </c>
      <c r="D268" s="160" t="s">
        <v>189</v>
      </c>
      <c r="E268" s="161"/>
      <c r="F268" s="162">
        <f>F269</f>
        <v>300000</v>
      </c>
    </row>
    <row r="269" spans="1:6" ht="25.5">
      <c r="A269" s="250" t="s">
        <v>114</v>
      </c>
      <c r="B269" s="32" t="s">
        <v>4</v>
      </c>
      <c r="C269" s="53" t="s">
        <v>2</v>
      </c>
      <c r="D269" s="8" t="s">
        <v>189</v>
      </c>
      <c r="E269" s="128" t="s">
        <v>89</v>
      </c>
      <c r="F269" s="17">
        <v>300000</v>
      </c>
    </row>
    <row r="270" spans="1:6" ht="25.5" customHeight="1">
      <c r="A270" s="250" t="s">
        <v>114</v>
      </c>
      <c r="B270" s="40" t="s">
        <v>4</v>
      </c>
      <c r="C270" s="53" t="s">
        <v>2</v>
      </c>
      <c r="D270" s="8" t="s">
        <v>121</v>
      </c>
      <c r="E270" s="128" t="s">
        <v>89</v>
      </c>
      <c r="F270" s="17"/>
    </row>
    <row r="271" spans="1:6" ht="22.5" customHeight="1">
      <c r="A271" s="280" t="s">
        <v>190</v>
      </c>
      <c r="B271" s="203" t="s">
        <v>4</v>
      </c>
      <c r="C271" s="195" t="s">
        <v>2</v>
      </c>
      <c r="D271" s="197" t="s">
        <v>191</v>
      </c>
      <c r="E271" s="198"/>
      <c r="F271" s="196">
        <f>F272</f>
        <v>300000</v>
      </c>
    </row>
    <row r="272" spans="1:6" ht="12.75">
      <c r="A272" s="267" t="s">
        <v>192</v>
      </c>
      <c r="B272" s="39" t="s">
        <v>4</v>
      </c>
      <c r="C272" s="55" t="s">
        <v>2</v>
      </c>
      <c r="D272" s="27" t="s">
        <v>193</v>
      </c>
      <c r="E272" s="121"/>
      <c r="F272" s="28">
        <f>F273</f>
        <v>300000</v>
      </c>
    </row>
    <row r="273" spans="1:6" ht="25.5" customHeight="1">
      <c r="A273" s="250" t="s">
        <v>114</v>
      </c>
      <c r="B273" s="40" t="s">
        <v>4</v>
      </c>
      <c r="C273" s="53" t="s">
        <v>2</v>
      </c>
      <c r="D273" s="8" t="s">
        <v>193</v>
      </c>
      <c r="E273" s="128" t="s">
        <v>89</v>
      </c>
      <c r="F273" s="17">
        <v>300000</v>
      </c>
    </row>
    <row r="274" spans="1:6" ht="12.75">
      <c r="A274" s="280" t="s">
        <v>176</v>
      </c>
      <c r="B274" s="203" t="s">
        <v>4</v>
      </c>
      <c r="C274" s="195" t="s">
        <v>2</v>
      </c>
      <c r="D274" s="197" t="s">
        <v>194</v>
      </c>
      <c r="E274" s="198"/>
      <c r="F274" s="196">
        <f>F275</f>
        <v>150000</v>
      </c>
    </row>
    <row r="275" spans="1:6" ht="25.5">
      <c r="A275" s="267" t="s">
        <v>195</v>
      </c>
      <c r="B275" s="39" t="s">
        <v>4</v>
      </c>
      <c r="C275" s="55" t="s">
        <v>2</v>
      </c>
      <c r="D275" s="27" t="s">
        <v>121</v>
      </c>
      <c r="E275" s="121"/>
      <c r="F275" s="28">
        <f>F276</f>
        <v>150000</v>
      </c>
    </row>
    <row r="276" spans="1:6" ht="25.5">
      <c r="A276" s="285" t="s">
        <v>114</v>
      </c>
      <c r="B276" s="171" t="s">
        <v>4</v>
      </c>
      <c r="C276" s="53" t="s">
        <v>2</v>
      </c>
      <c r="D276" s="8" t="s">
        <v>121</v>
      </c>
      <c r="E276" s="128" t="s">
        <v>89</v>
      </c>
      <c r="F276" s="17">
        <v>150000</v>
      </c>
    </row>
    <row r="277" spans="1:6" ht="12.75">
      <c r="A277" s="293" t="s">
        <v>196</v>
      </c>
      <c r="B277" s="212" t="s">
        <v>4</v>
      </c>
      <c r="C277" s="195" t="s">
        <v>2</v>
      </c>
      <c r="D277" s="197" t="s">
        <v>198</v>
      </c>
      <c r="E277" s="198"/>
      <c r="F277" s="196">
        <f>F278</f>
        <v>100000</v>
      </c>
    </row>
    <row r="278" spans="1:6" ht="12.75">
      <c r="A278" s="291" t="s">
        <v>197</v>
      </c>
      <c r="B278" s="50" t="s">
        <v>4</v>
      </c>
      <c r="C278" s="55" t="s">
        <v>2</v>
      </c>
      <c r="D278" s="27" t="s">
        <v>122</v>
      </c>
      <c r="E278" s="121"/>
      <c r="F278" s="28">
        <f>F279</f>
        <v>100000</v>
      </c>
    </row>
    <row r="279" spans="1:6" ht="21.75" customHeight="1">
      <c r="A279" s="285" t="s">
        <v>114</v>
      </c>
      <c r="B279" s="171" t="s">
        <v>4</v>
      </c>
      <c r="C279" s="53" t="s">
        <v>2</v>
      </c>
      <c r="D279" s="8" t="s">
        <v>122</v>
      </c>
      <c r="E279" s="128" t="s">
        <v>89</v>
      </c>
      <c r="F279" s="17">
        <v>100000</v>
      </c>
    </row>
    <row r="280" spans="1:6" ht="25.5">
      <c r="A280" s="291" t="s">
        <v>326</v>
      </c>
      <c r="B280" s="50" t="s">
        <v>4</v>
      </c>
      <c r="C280" s="55" t="s">
        <v>2</v>
      </c>
      <c r="D280" s="27" t="s">
        <v>327</v>
      </c>
      <c r="E280" s="121"/>
      <c r="F280" s="28">
        <f>F281</f>
        <v>490300</v>
      </c>
    </row>
    <row r="281" spans="1:6" ht="25.5">
      <c r="A281" s="276" t="s">
        <v>298</v>
      </c>
      <c r="B281" s="171" t="s">
        <v>4</v>
      </c>
      <c r="C281" s="53" t="s">
        <v>2</v>
      </c>
      <c r="D281" s="8" t="s">
        <v>327</v>
      </c>
      <c r="E281" s="128" t="s">
        <v>138</v>
      </c>
      <c r="F281" s="17">
        <v>490300</v>
      </c>
    </row>
    <row r="282" spans="1:6" ht="15.75">
      <c r="A282" s="294" t="s">
        <v>216</v>
      </c>
      <c r="B282" s="182" t="s">
        <v>5</v>
      </c>
      <c r="C282" s="179"/>
      <c r="D282" s="180"/>
      <c r="E282" s="181"/>
      <c r="F282" s="183">
        <f>F283</f>
        <v>802200</v>
      </c>
    </row>
    <row r="283" spans="1:6" ht="12.75">
      <c r="A283" s="295" t="s">
        <v>217</v>
      </c>
      <c r="B283" s="31" t="s">
        <v>5</v>
      </c>
      <c r="C283" s="68" t="s">
        <v>2</v>
      </c>
      <c r="D283" s="7"/>
      <c r="E283" s="120"/>
      <c r="F283" s="18">
        <f>F284</f>
        <v>802200</v>
      </c>
    </row>
    <row r="284" spans="1:6" ht="12.75">
      <c r="A284" s="296" t="s">
        <v>283</v>
      </c>
      <c r="B284" s="33" t="s">
        <v>5</v>
      </c>
      <c r="C284" s="55" t="s">
        <v>2</v>
      </c>
      <c r="D284" s="27" t="s">
        <v>224</v>
      </c>
      <c r="E284" s="121"/>
      <c r="F284" s="28">
        <f>F285</f>
        <v>802200</v>
      </c>
    </row>
    <row r="285" spans="1:6" ht="12.75">
      <c r="A285" s="297" t="s">
        <v>84</v>
      </c>
      <c r="B285" s="42" t="s">
        <v>5</v>
      </c>
      <c r="C285" s="53" t="s">
        <v>2</v>
      </c>
      <c r="D285" s="8" t="s">
        <v>224</v>
      </c>
      <c r="E285" s="128" t="s">
        <v>83</v>
      </c>
      <c r="F285" s="17">
        <v>802200</v>
      </c>
    </row>
    <row r="286" spans="1:6" ht="15.75">
      <c r="A286" s="273" t="s">
        <v>13</v>
      </c>
      <c r="B286" s="182" t="s">
        <v>7</v>
      </c>
      <c r="C286" s="179"/>
      <c r="D286" s="180"/>
      <c r="E286" s="181"/>
      <c r="F286" s="183">
        <f>F287+F290+F295+F309+F331</f>
        <v>60191397.36</v>
      </c>
    </row>
    <row r="287" spans="1:6" ht="12.75">
      <c r="A287" s="251" t="s">
        <v>18</v>
      </c>
      <c r="B287" s="31" t="s">
        <v>7</v>
      </c>
      <c r="C287" s="68" t="s">
        <v>2</v>
      </c>
      <c r="D287" s="7"/>
      <c r="E287" s="120"/>
      <c r="F287" s="18">
        <f>F288</f>
        <v>4000000</v>
      </c>
    </row>
    <row r="288" spans="1:6" ht="12.75">
      <c r="A288" s="267" t="s">
        <v>33</v>
      </c>
      <c r="B288" s="33" t="s">
        <v>7</v>
      </c>
      <c r="C288" s="55" t="s">
        <v>2</v>
      </c>
      <c r="D288" s="27" t="s">
        <v>240</v>
      </c>
      <c r="E288" s="121"/>
      <c r="F288" s="28">
        <f>F289</f>
        <v>4000000</v>
      </c>
    </row>
    <row r="289" spans="1:6" ht="12.75">
      <c r="A289" s="253" t="s">
        <v>125</v>
      </c>
      <c r="B289" s="42" t="s">
        <v>7</v>
      </c>
      <c r="C289" s="53" t="s">
        <v>2</v>
      </c>
      <c r="D289" s="8" t="s">
        <v>240</v>
      </c>
      <c r="E289" s="128" t="s">
        <v>126</v>
      </c>
      <c r="F289" s="17">
        <v>4000000</v>
      </c>
    </row>
    <row r="290" spans="1:6" ht="12.75">
      <c r="A290" s="251" t="s">
        <v>14</v>
      </c>
      <c r="B290" s="31" t="s">
        <v>7</v>
      </c>
      <c r="C290" s="68" t="s">
        <v>9</v>
      </c>
      <c r="D290" s="8"/>
      <c r="E290" s="128"/>
      <c r="F290" s="18">
        <f>F291+F293</f>
        <v>24224000</v>
      </c>
    </row>
    <row r="291" spans="1:6" ht="36">
      <c r="A291" s="298" t="s">
        <v>44</v>
      </c>
      <c r="B291" s="165" t="s">
        <v>7</v>
      </c>
      <c r="C291" s="167" t="s">
        <v>9</v>
      </c>
      <c r="D291" s="159" t="s">
        <v>241</v>
      </c>
      <c r="E291" s="167"/>
      <c r="F291" s="168">
        <f>F292</f>
        <v>23316000</v>
      </c>
    </row>
    <row r="292" spans="1:6" ht="38.25">
      <c r="A292" s="266" t="s">
        <v>115</v>
      </c>
      <c r="B292" s="32" t="s">
        <v>7</v>
      </c>
      <c r="C292" s="53" t="s">
        <v>9</v>
      </c>
      <c r="D292" s="8" t="s">
        <v>241</v>
      </c>
      <c r="E292" s="128" t="s">
        <v>116</v>
      </c>
      <c r="F292" s="17">
        <v>23316000</v>
      </c>
    </row>
    <row r="293" spans="1:6" ht="102">
      <c r="A293" s="254" t="s">
        <v>42</v>
      </c>
      <c r="B293" s="33" t="s">
        <v>7</v>
      </c>
      <c r="C293" s="55" t="s">
        <v>9</v>
      </c>
      <c r="D293" s="27" t="s">
        <v>242</v>
      </c>
      <c r="E293" s="121"/>
      <c r="F293" s="28">
        <f>F294</f>
        <v>908000</v>
      </c>
    </row>
    <row r="294" spans="1:6" ht="25.5">
      <c r="A294" s="253" t="s">
        <v>123</v>
      </c>
      <c r="B294" s="32" t="s">
        <v>7</v>
      </c>
      <c r="C294" s="53" t="s">
        <v>9</v>
      </c>
      <c r="D294" s="8" t="s">
        <v>242</v>
      </c>
      <c r="E294" s="128" t="s">
        <v>83</v>
      </c>
      <c r="F294" s="21">
        <v>908000</v>
      </c>
    </row>
    <row r="295" spans="1:6" ht="12.75">
      <c r="A295" s="251" t="s">
        <v>15</v>
      </c>
      <c r="B295" s="31" t="s">
        <v>7</v>
      </c>
      <c r="C295" s="68" t="s">
        <v>11</v>
      </c>
      <c r="D295" s="8"/>
      <c r="E295" s="128"/>
      <c r="F295" s="18">
        <f>F296+F298+F301+F303+F307</f>
        <v>6400397.36</v>
      </c>
    </row>
    <row r="296" spans="1:6" ht="12.75">
      <c r="A296" s="267" t="s">
        <v>149</v>
      </c>
      <c r="B296" s="33" t="s">
        <v>7</v>
      </c>
      <c r="C296" s="55" t="s">
        <v>11</v>
      </c>
      <c r="D296" s="27" t="s">
        <v>243</v>
      </c>
      <c r="E296" s="121"/>
      <c r="F296" s="28">
        <f>F297</f>
        <v>0</v>
      </c>
    </row>
    <row r="297" spans="1:6" ht="12.75">
      <c r="A297" s="253" t="s">
        <v>159</v>
      </c>
      <c r="B297" s="32" t="s">
        <v>7</v>
      </c>
      <c r="C297" s="53" t="s">
        <v>11</v>
      </c>
      <c r="D297" s="8" t="s">
        <v>243</v>
      </c>
      <c r="E297" s="128" t="s">
        <v>158</v>
      </c>
      <c r="F297" s="21"/>
    </row>
    <row r="298" spans="1:6" ht="12.75">
      <c r="A298" s="267" t="s">
        <v>150</v>
      </c>
      <c r="B298" s="33" t="s">
        <v>7</v>
      </c>
      <c r="C298" s="55" t="s">
        <v>11</v>
      </c>
      <c r="D298" s="27" t="s">
        <v>244</v>
      </c>
      <c r="E298" s="121"/>
      <c r="F298" s="28">
        <f>F299+F300</f>
        <v>0</v>
      </c>
    </row>
    <row r="299" spans="1:6" ht="12.75">
      <c r="A299" s="253" t="s">
        <v>160</v>
      </c>
      <c r="B299" s="32" t="s">
        <v>7</v>
      </c>
      <c r="C299" s="53" t="s">
        <v>11</v>
      </c>
      <c r="D299" s="8" t="s">
        <v>244</v>
      </c>
      <c r="E299" s="128" t="s">
        <v>158</v>
      </c>
      <c r="F299" s="17"/>
    </row>
    <row r="300" spans="1:6" ht="12.75">
      <c r="A300" s="253" t="s">
        <v>159</v>
      </c>
      <c r="B300" s="32" t="s">
        <v>7</v>
      </c>
      <c r="C300" s="53" t="s">
        <v>11</v>
      </c>
      <c r="D300" s="8" t="s">
        <v>244</v>
      </c>
      <c r="E300" s="128" t="s">
        <v>158</v>
      </c>
      <c r="F300" s="21"/>
    </row>
    <row r="301" spans="1:6" ht="76.5">
      <c r="A301" s="267" t="s">
        <v>286</v>
      </c>
      <c r="B301" s="33" t="s">
        <v>7</v>
      </c>
      <c r="C301" s="55" t="s">
        <v>11</v>
      </c>
      <c r="D301" s="27" t="s">
        <v>271</v>
      </c>
      <c r="E301" s="121"/>
      <c r="F301" s="28">
        <f>F302</f>
        <v>40000</v>
      </c>
    </row>
    <row r="302" spans="1:6" ht="25.5">
      <c r="A302" s="253" t="s">
        <v>123</v>
      </c>
      <c r="B302" s="32" t="s">
        <v>7</v>
      </c>
      <c r="C302" s="53" t="s">
        <v>11</v>
      </c>
      <c r="D302" s="8" t="s">
        <v>271</v>
      </c>
      <c r="E302" s="128" t="s">
        <v>124</v>
      </c>
      <c r="F302" s="21">
        <v>40000</v>
      </c>
    </row>
    <row r="303" spans="1:6" ht="25.5">
      <c r="A303" s="267" t="s">
        <v>71</v>
      </c>
      <c r="B303" s="33" t="s">
        <v>7</v>
      </c>
      <c r="C303" s="55" t="s">
        <v>11</v>
      </c>
      <c r="D303" s="27" t="s">
        <v>290</v>
      </c>
      <c r="E303" s="121"/>
      <c r="F303" s="28">
        <f>SUM(F304:F306)</f>
        <v>5760397.36</v>
      </c>
    </row>
    <row r="304" spans="1:6" ht="25.5">
      <c r="A304" s="253" t="s">
        <v>123</v>
      </c>
      <c r="B304" s="42" t="s">
        <v>7</v>
      </c>
      <c r="C304" s="53" t="s">
        <v>11</v>
      </c>
      <c r="D304" s="8" t="s">
        <v>290</v>
      </c>
      <c r="E304" s="128" t="s">
        <v>124</v>
      </c>
      <c r="F304" s="17">
        <v>2771000</v>
      </c>
    </row>
    <row r="305" spans="1:6" ht="25.5">
      <c r="A305" s="253" t="s">
        <v>123</v>
      </c>
      <c r="B305" s="42" t="s">
        <v>7</v>
      </c>
      <c r="C305" s="53" t="s">
        <v>11</v>
      </c>
      <c r="D305" s="8" t="s">
        <v>290</v>
      </c>
      <c r="E305" s="189" t="s">
        <v>83</v>
      </c>
      <c r="F305" s="17">
        <f>2989397.36-F306</f>
        <v>2915000</v>
      </c>
    </row>
    <row r="306" spans="1:6" ht="25.5">
      <c r="A306" s="253" t="s">
        <v>328</v>
      </c>
      <c r="B306" s="42" t="s">
        <v>7</v>
      </c>
      <c r="C306" s="53" t="s">
        <v>11</v>
      </c>
      <c r="D306" s="8" t="s">
        <v>290</v>
      </c>
      <c r="E306" s="8" t="s">
        <v>83</v>
      </c>
      <c r="F306" s="17">
        <v>74397.36</v>
      </c>
    </row>
    <row r="307" spans="1:6" ht="12.75">
      <c r="A307" s="267" t="s">
        <v>289</v>
      </c>
      <c r="B307" s="44" t="s">
        <v>7</v>
      </c>
      <c r="C307" s="77" t="s">
        <v>11</v>
      </c>
      <c r="D307" s="27" t="s">
        <v>245</v>
      </c>
      <c r="E307" s="27"/>
      <c r="F307" s="28">
        <f>F308</f>
        <v>600000</v>
      </c>
    </row>
    <row r="308" spans="1:6" ht="25.5">
      <c r="A308" s="253" t="s">
        <v>123</v>
      </c>
      <c r="B308" s="32" t="s">
        <v>7</v>
      </c>
      <c r="C308" s="53" t="s">
        <v>11</v>
      </c>
      <c r="D308" s="8" t="s">
        <v>245</v>
      </c>
      <c r="E308" s="128" t="s">
        <v>83</v>
      </c>
      <c r="F308" s="61">
        <v>600000</v>
      </c>
    </row>
    <row r="309" spans="1:6" ht="12.75">
      <c r="A309" s="251" t="s">
        <v>60</v>
      </c>
      <c r="B309" s="31" t="s">
        <v>7</v>
      </c>
      <c r="C309" s="68" t="s">
        <v>12</v>
      </c>
      <c r="D309" s="10"/>
      <c r="E309" s="147"/>
      <c r="F309" s="18">
        <f>F310+F314+F320+F322+F326+F328</f>
        <v>25367000</v>
      </c>
    </row>
    <row r="310" spans="1:6" ht="51">
      <c r="A310" s="267" t="s">
        <v>80</v>
      </c>
      <c r="B310" s="39" t="s">
        <v>7</v>
      </c>
      <c r="C310" s="75" t="s">
        <v>12</v>
      </c>
      <c r="D310" s="27" t="s">
        <v>272</v>
      </c>
      <c r="E310" s="141"/>
      <c r="F310" s="28">
        <f>F311+F312+F313</f>
        <v>18219000</v>
      </c>
    </row>
    <row r="311" spans="1:6" ht="12.75">
      <c r="A311" s="250" t="s">
        <v>87</v>
      </c>
      <c r="B311" s="40" t="s">
        <v>7</v>
      </c>
      <c r="C311" s="76" t="s">
        <v>12</v>
      </c>
      <c r="D311" s="8" t="s">
        <v>272</v>
      </c>
      <c r="E311" s="142" t="s">
        <v>89</v>
      </c>
      <c r="F311" s="17">
        <v>30000</v>
      </c>
    </row>
    <row r="312" spans="1:6" ht="25.5">
      <c r="A312" s="253" t="s">
        <v>123</v>
      </c>
      <c r="B312" s="40" t="s">
        <v>7</v>
      </c>
      <c r="C312" s="76" t="s">
        <v>12</v>
      </c>
      <c r="D312" s="8" t="s">
        <v>272</v>
      </c>
      <c r="E312" s="142" t="s">
        <v>124</v>
      </c>
      <c r="F312" s="17">
        <v>11903000</v>
      </c>
    </row>
    <row r="313" spans="1:6" ht="25.5">
      <c r="A313" s="253" t="s">
        <v>117</v>
      </c>
      <c r="B313" s="40" t="s">
        <v>7</v>
      </c>
      <c r="C313" s="76" t="s">
        <v>12</v>
      </c>
      <c r="D313" s="8" t="s">
        <v>272</v>
      </c>
      <c r="E313" s="142" t="s">
        <v>118</v>
      </c>
      <c r="F313" s="17">
        <v>6286000</v>
      </c>
    </row>
    <row r="314" spans="1:6" ht="12.75">
      <c r="A314" s="267" t="s">
        <v>61</v>
      </c>
      <c r="B314" s="39" t="s">
        <v>7</v>
      </c>
      <c r="C314" s="75" t="s">
        <v>12</v>
      </c>
      <c r="D314" s="27" t="s">
        <v>246</v>
      </c>
      <c r="E314" s="141"/>
      <c r="F314" s="28">
        <f>SUM(F315:F319)</f>
        <v>545000</v>
      </c>
    </row>
    <row r="315" spans="1:6" ht="12.75">
      <c r="A315" s="250" t="s">
        <v>113</v>
      </c>
      <c r="B315" s="32" t="s">
        <v>7</v>
      </c>
      <c r="C315" s="53" t="s">
        <v>12</v>
      </c>
      <c r="D315" s="8" t="s">
        <v>246</v>
      </c>
      <c r="E315" s="128" t="s">
        <v>112</v>
      </c>
      <c r="F315" s="17">
        <v>60000</v>
      </c>
    </row>
    <row r="316" spans="1:6" ht="25.5">
      <c r="A316" s="250" t="s">
        <v>90</v>
      </c>
      <c r="B316" s="32" t="s">
        <v>7</v>
      </c>
      <c r="C316" s="53" t="s">
        <v>12</v>
      </c>
      <c r="D316" s="8" t="s">
        <v>246</v>
      </c>
      <c r="E316" s="128" t="s">
        <v>91</v>
      </c>
      <c r="F316" s="17">
        <v>400000</v>
      </c>
    </row>
    <row r="317" spans="1:6" ht="12.75">
      <c r="A317" s="250" t="s">
        <v>95</v>
      </c>
      <c r="B317" s="32" t="s">
        <v>7</v>
      </c>
      <c r="C317" s="53" t="s">
        <v>12</v>
      </c>
      <c r="D317" s="8" t="s">
        <v>246</v>
      </c>
      <c r="E317" s="128" t="s">
        <v>97</v>
      </c>
      <c r="F317" s="17">
        <v>5000</v>
      </c>
    </row>
    <row r="318" spans="1:6" ht="25.5">
      <c r="A318" s="250" t="s">
        <v>86</v>
      </c>
      <c r="B318" s="32" t="s">
        <v>7</v>
      </c>
      <c r="C318" s="53" t="s">
        <v>12</v>
      </c>
      <c r="D318" s="8" t="s">
        <v>246</v>
      </c>
      <c r="E318" s="128" t="s">
        <v>88</v>
      </c>
      <c r="F318" s="17">
        <v>5000</v>
      </c>
    </row>
    <row r="319" spans="1:6" ht="12.75">
      <c r="A319" s="250" t="s">
        <v>87</v>
      </c>
      <c r="B319" s="32" t="s">
        <v>7</v>
      </c>
      <c r="C319" s="53" t="s">
        <v>12</v>
      </c>
      <c r="D319" s="8" t="s">
        <v>246</v>
      </c>
      <c r="E319" s="128" t="s">
        <v>89</v>
      </c>
      <c r="F319" s="17">
        <v>75000</v>
      </c>
    </row>
    <row r="320" spans="1:6" ht="38.25">
      <c r="A320" s="299" t="s">
        <v>155</v>
      </c>
      <c r="B320" s="30" t="s">
        <v>7</v>
      </c>
      <c r="C320" s="124" t="s">
        <v>12</v>
      </c>
      <c r="D320" s="100" t="s">
        <v>247</v>
      </c>
      <c r="E320" s="148"/>
      <c r="F320" s="102">
        <f>F321</f>
        <v>0</v>
      </c>
    </row>
    <row r="321" spans="1:6" ht="38.25">
      <c r="A321" s="250" t="s">
        <v>148</v>
      </c>
      <c r="B321" s="45" t="s">
        <v>7</v>
      </c>
      <c r="C321" s="125" t="s">
        <v>12</v>
      </c>
      <c r="D321" s="104" t="s">
        <v>247</v>
      </c>
      <c r="E321" s="145" t="s">
        <v>147</v>
      </c>
      <c r="F321" s="106"/>
    </row>
    <row r="322" spans="1:6" ht="38.25">
      <c r="A322" s="267" t="s">
        <v>51</v>
      </c>
      <c r="B322" s="39" t="s">
        <v>7</v>
      </c>
      <c r="C322" s="75" t="s">
        <v>12</v>
      </c>
      <c r="D322" s="27" t="s">
        <v>273</v>
      </c>
      <c r="E322" s="141"/>
      <c r="F322" s="28">
        <f>SUM(F323:F325)</f>
        <v>3734000</v>
      </c>
    </row>
    <row r="323" spans="1:6" ht="12.75">
      <c r="A323" s="250" t="s">
        <v>87</v>
      </c>
      <c r="B323" s="40" t="s">
        <v>7</v>
      </c>
      <c r="C323" s="76" t="s">
        <v>12</v>
      </c>
      <c r="D323" s="8" t="s">
        <v>273</v>
      </c>
      <c r="E323" s="142" t="s">
        <v>89</v>
      </c>
      <c r="F323" s="17">
        <v>110000</v>
      </c>
    </row>
    <row r="324" spans="1:6" ht="25.5">
      <c r="A324" s="253" t="s">
        <v>123</v>
      </c>
      <c r="B324" s="40" t="s">
        <v>7</v>
      </c>
      <c r="C324" s="76" t="s">
        <v>12</v>
      </c>
      <c r="D324" s="8" t="s">
        <v>273</v>
      </c>
      <c r="E324" s="142" t="s">
        <v>124</v>
      </c>
      <c r="F324" s="17">
        <v>3432000</v>
      </c>
    </row>
    <row r="325" spans="1:6" ht="12.75">
      <c r="A325" s="253" t="s">
        <v>84</v>
      </c>
      <c r="B325" s="40" t="s">
        <v>127</v>
      </c>
      <c r="C325" s="76" t="s">
        <v>12</v>
      </c>
      <c r="D325" s="8" t="s">
        <v>273</v>
      </c>
      <c r="E325" s="142" t="s">
        <v>83</v>
      </c>
      <c r="F325" s="17">
        <v>192000</v>
      </c>
    </row>
    <row r="326" spans="1:6" ht="38.25">
      <c r="A326" s="299" t="s">
        <v>39</v>
      </c>
      <c r="B326" s="30" t="s">
        <v>7</v>
      </c>
      <c r="C326" s="124" t="s">
        <v>12</v>
      </c>
      <c r="D326" s="100" t="s">
        <v>248</v>
      </c>
      <c r="E326" s="148"/>
      <c r="F326" s="102">
        <f>F327</f>
        <v>1373000</v>
      </c>
    </row>
    <row r="327" spans="1:6" ht="25.5">
      <c r="A327" s="250" t="s">
        <v>156</v>
      </c>
      <c r="B327" s="45" t="s">
        <v>7</v>
      </c>
      <c r="C327" s="125" t="s">
        <v>12</v>
      </c>
      <c r="D327" s="104" t="s">
        <v>248</v>
      </c>
      <c r="E327" s="145" t="s">
        <v>147</v>
      </c>
      <c r="F327" s="106">
        <v>1373000</v>
      </c>
    </row>
    <row r="328" spans="1:6" ht="25.5">
      <c r="A328" s="267" t="s">
        <v>77</v>
      </c>
      <c r="B328" s="39" t="s">
        <v>7</v>
      </c>
      <c r="C328" s="75" t="s">
        <v>12</v>
      </c>
      <c r="D328" s="27" t="s">
        <v>274</v>
      </c>
      <c r="E328" s="141"/>
      <c r="F328" s="28">
        <f>F329+F330</f>
        <v>1496000</v>
      </c>
    </row>
    <row r="329" spans="1:6" ht="12.75">
      <c r="A329" s="250" t="s">
        <v>87</v>
      </c>
      <c r="B329" s="40" t="s">
        <v>7</v>
      </c>
      <c r="C329" s="76" t="s">
        <v>12</v>
      </c>
      <c r="D329" s="8" t="s">
        <v>274</v>
      </c>
      <c r="E329" s="142" t="s">
        <v>89</v>
      </c>
      <c r="F329" s="17">
        <v>532000</v>
      </c>
    </row>
    <row r="330" spans="1:6" ht="12.75">
      <c r="A330" s="253" t="s">
        <v>84</v>
      </c>
      <c r="B330" s="40" t="s">
        <v>7</v>
      </c>
      <c r="C330" s="76" t="s">
        <v>12</v>
      </c>
      <c r="D330" s="8" t="s">
        <v>274</v>
      </c>
      <c r="E330" s="142" t="s">
        <v>83</v>
      </c>
      <c r="F330" s="17">
        <v>964000</v>
      </c>
    </row>
    <row r="331" spans="1:6" ht="12.75">
      <c r="A331" s="251" t="s">
        <v>201</v>
      </c>
      <c r="B331" s="31" t="s">
        <v>7</v>
      </c>
      <c r="C331" s="68" t="s">
        <v>202</v>
      </c>
      <c r="D331" s="10"/>
      <c r="E331" s="147"/>
      <c r="F331" s="18">
        <f>F332</f>
        <v>200000</v>
      </c>
    </row>
    <row r="332" spans="1:6" ht="12.75">
      <c r="A332" s="267" t="s">
        <v>199</v>
      </c>
      <c r="B332" s="39" t="s">
        <v>7</v>
      </c>
      <c r="C332" s="75" t="s">
        <v>202</v>
      </c>
      <c r="D332" s="27" t="s">
        <v>200</v>
      </c>
      <c r="E332" s="141"/>
      <c r="F332" s="28">
        <f>F333</f>
        <v>200000</v>
      </c>
    </row>
    <row r="333" spans="1:6" ht="25.5">
      <c r="A333" s="253" t="s">
        <v>203</v>
      </c>
      <c r="B333" s="40" t="s">
        <v>7</v>
      </c>
      <c r="C333" s="76" t="s">
        <v>202</v>
      </c>
      <c r="D333" s="8" t="s">
        <v>200</v>
      </c>
      <c r="E333" s="142" t="s">
        <v>152</v>
      </c>
      <c r="F333" s="17">
        <v>200000</v>
      </c>
    </row>
    <row r="334" spans="1:6" ht="12.75">
      <c r="A334" s="300" t="s">
        <v>62</v>
      </c>
      <c r="B334" s="64" t="s">
        <v>34</v>
      </c>
      <c r="C334" s="83"/>
      <c r="D334" s="60"/>
      <c r="E334" s="149"/>
      <c r="F334" s="84">
        <f>F335</f>
        <v>350000</v>
      </c>
    </row>
    <row r="335" spans="1:6" ht="12.75">
      <c r="A335" s="301" t="s">
        <v>69</v>
      </c>
      <c r="B335" s="49" t="s">
        <v>34</v>
      </c>
      <c r="C335" s="73" t="s">
        <v>8</v>
      </c>
      <c r="D335" s="7"/>
      <c r="E335" s="143"/>
      <c r="F335" s="18">
        <f>F336</f>
        <v>350000</v>
      </c>
    </row>
    <row r="336" spans="1:6" ht="25.5">
      <c r="A336" s="280" t="s">
        <v>223</v>
      </c>
      <c r="B336" s="204" t="s">
        <v>34</v>
      </c>
      <c r="C336" s="205" t="s">
        <v>8</v>
      </c>
      <c r="D336" s="197" t="s">
        <v>204</v>
      </c>
      <c r="E336" s="206"/>
      <c r="F336" s="196">
        <f>F337+F340</f>
        <v>350000</v>
      </c>
    </row>
    <row r="337" spans="1:6" ht="25.5">
      <c r="A337" s="287" t="s">
        <v>205</v>
      </c>
      <c r="B337" s="47" t="s">
        <v>34</v>
      </c>
      <c r="C337" s="27" t="s">
        <v>8</v>
      </c>
      <c r="D337" s="27" t="s">
        <v>206</v>
      </c>
      <c r="E337" s="27"/>
      <c r="F337" s="28">
        <f>F338</f>
        <v>350000</v>
      </c>
    </row>
    <row r="338" spans="1:6" ht="38.25">
      <c r="A338" s="250" t="s">
        <v>281</v>
      </c>
      <c r="B338" s="32" t="s">
        <v>34</v>
      </c>
      <c r="C338" s="53" t="s">
        <v>8</v>
      </c>
      <c r="D338" s="8" t="s">
        <v>206</v>
      </c>
      <c r="E338" s="128" t="s">
        <v>276</v>
      </c>
      <c r="F338" s="61">
        <v>350000</v>
      </c>
    </row>
    <row r="339" spans="1:6" ht="12.75">
      <c r="A339" s="267" t="s">
        <v>207</v>
      </c>
      <c r="B339" s="44" t="s">
        <v>34</v>
      </c>
      <c r="C339" s="77" t="s">
        <v>8</v>
      </c>
      <c r="D339" s="27" t="s">
        <v>209</v>
      </c>
      <c r="E339" s="146"/>
      <c r="F339" s="28">
        <f>F340</f>
        <v>0</v>
      </c>
    </row>
    <row r="340" spans="1:6" ht="25.5">
      <c r="A340" s="250" t="s">
        <v>208</v>
      </c>
      <c r="B340" s="32" t="s">
        <v>34</v>
      </c>
      <c r="C340" s="53" t="s">
        <v>8</v>
      </c>
      <c r="D340" s="8" t="s">
        <v>209</v>
      </c>
      <c r="E340" s="128" t="s">
        <v>210</v>
      </c>
      <c r="F340" s="61"/>
    </row>
    <row r="341" spans="1:6" ht="12.75">
      <c r="A341" s="302" t="s">
        <v>63</v>
      </c>
      <c r="B341" s="64" t="s">
        <v>6</v>
      </c>
      <c r="C341" s="83"/>
      <c r="D341" s="60"/>
      <c r="E341" s="149"/>
      <c r="F341" s="84">
        <f>F342</f>
        <v>600000</v>
      </c>
    </row>
    <row r="342" spans="1:6" ht="12.75">
      <c r="A342" s="301" t="s">
        <v>30</v>
      </c>
      <c r="B342" s="49" t="s">
        <v>6</v>
      </c>
      <c r="C342" s="73" t="s">
        <v>9</v>
      </c>
      <c r="D342" s="7"/>
      <c r="E342" s="143"/>
      <c r="F342" s="18">
        <f>F343</f>
        <v>600000</v>
      </c>
    </row>
    <row r="343" spans="1:6" ht="25.5">
      <c r="A343" s="303" t="s">
        <v>249</v>
      </c>
      <c r="B343" s="95" t="s">
        <v>6</v>
      </c>
      <c r="C343" s="70" t="s">
        <v>9</v>
      </c>
      <c r="D343" s="13" t="s">
        <v>284</v>
      </c>
      <c r="E343" s="134"/>
      <c r="F343" s="16">
        <f>F344</f>
        <v>600000</v>
      </c>
    </row>
    <row r="344" spans="1:6" ht="25.5">
      <c r="A344" s="250" t="s">
        <v>133</v>
      </c>
      <c r="B344" s="32" t="s">
        <v>6</v>
      </c>
      <c r="C344" s="53" t="s">
        <v>9</v>
      </c>
      <c r="D344" s="8" t="s">
        <v>284</v>
      </c>
      <c r="E344" s="128" t="s">
        <v>132</v>
      </c>
      <c r="F344" s="61">
        <v>600000</v>
      </c>
    </row>
    <row r="345" spans="1:6" ht="15.75">
      <c r="A345" s="304" t="s">
        <v>59</v>
      </c>
      <c r="B345" s="85" t="s">
        <v>52</v>
      </c>
      <c r="C345" s="87"/>
      <c r="D345" s="86"/>
      <c r="E345" s="118"/>
      <c r="F345" s="88">
        <f>F346</f>
        <v>2000000</v>
      </c>
    </row>
    <row r="346" spans="1:6" ht="12.75">
      <c r="A346" s="305" t="s">
        <v>64</v>
      </c>
      <c r="B346" s="31" t="s">
        <v>52</v>
      </c>
      <c r="C346" s="65" t="s">
        <v>2</v>
      </c>
      <c r="D346" s="14"/>
      <c r="E346" s="150"/>
      <c r="F346" s="89">
        <f>F347</f>
        <v>2000000</v>
      </c>
    </row>
    <row r="347" spans="1:6" ht="12.75">
      <c r="A347" s="288" t="s">
        <v>211</v>
      </c>
      <c r="B347" s="33" t="s">
        <v>52</v>
      </c>
      <c r="C347" s="55" t="s">
        <v>2</v>
      </c>
      <c r="D347" s="27" t="s">
        <v>212</v>
      </c>
      <c r="E347" s="121"/>
      <c r="F347" s="90">
        <f>F348</f>
        <v>2000000</v>
      </c>
    </row>
    <row r="348" spans="1:6" ht="12.75">
      <c r="A348" s="276" t="s">
        <v>128</v>
      </c>
      <c r="B348" s="32" t="s">
        <v>52</v>
      </c>
      <c r="C348" s="53" t="s">
        <v>2</v>
      </c>
      <c r="D348" s="8" t="s">
        <v>212</v>
      </c>
      <c r="E348" s="128" t="s">
        <v>129</v>
      </c>
      <c r="F348" s="61">
        <v>2000000</v>
      </c>
    </row>
    <row r="349" spans="1:6" ht="25.5">
      <c r="A349" s="302" t="s">
        <v>65</v>
      </c>
      <c r="B349" s="59" t="s">
        <v>40</v>
      </c>
      <c r="C349" s="71"/>
      <c r="D349" s="60"/>
      <c r="E349" s="119"/>
      <c r="F349" s="84">
        <f>F350</f>
        <v>8167000</v>
      </c>
    </row>
    <row r="350" spans="1:6" ht="25.5">
      <c r="A350" s="274" t="s">
        <v>66</v>
      </c>
      <c r="B350" s="58" t="s">
        <v>40</v>
      </c>
      <c r="C350" s="126" t="s">
        <v>2</v>
      </c>
      <c r="D350" s="14"/>
      <c r="E350" s="151"/>
      <c r="F350" s="18">
        <f>F351+F353</f>
        <v>8167000</v>
      </c>
    </row>
    <row r="351" spans="1:6" ht="12.75">
      <c r="A351" s="306" t="s">
        <v>46</v>
      </c>
      <c r="B351" s="56" t="s">
        <v>40</v>
      </c>
      <c r="C351" s="56" t="s">
        <v>2</v>
      </c>
      <c r="D351" s="57" t="s">
        <v>213</v>
      </c>
      <c r="E351" s="152"/>
      <c r="F351" s="28">
        <f>F352</f>
        <v>2834000</v>
      </c>
    </row>
    <row r="352" spans="1:6" ht="12.75">
      <c r="A352" s="307" t="s">
        <v>130</v>
      </c>
      <c r="B352" s="6" t="s">
        <v>40</v>
      </c>
      <c r="C352" s="66" t="s">
        <v>2</v>
      </c>
      <c r="D352" s="15" t="s">
        <v>213</v>
      </c>
      <c r="E352" s="26" t="s">
        <v>131</v>
      </c>
      <c r="F352" s="22">
        <v>2834000</v>
      </c>
    </row>
    <row r="353" spans="1:6" ht="25.5">
      <c r="A353" s="308" t="s">
        <v>45</v>
      </c>
      <c r="B353" s="56" t="s">
        <v>40</v>
      </c>
      <c r="C353" s="56" t="s">
        <v>2</v>
      </c>
      <c r="D353" s="57" t="s">
        <v>214</v>
      </c>
      <c r="E353" s="152"/>
      <c r="F353" s="28">
        <f>F354</f>
        <v>5333000</v>
      </c>
    </row>
    <row r="354" spans="1:6" ht="13.5" thickBot="1">
      <c r="A354" s="309" t="s">
        <v>130</v>
      </c>
      <c r="B354" s="52" t="s">
        <v>40</v>
      </c>
      <c r="C354" s="66" t="s">
        <v>2</v>
      </c>
      <c r="D354" s="15" t="s">
        <v>214</v>
      </c>
      <c r="E354" s="26" t="s">
        <v>131</v>
      </c>
      <c r="F354" s="22">
        <v>5333000</v>
      </c>
    </row>
    <row r="355" spans="1:6" ht="16.5" thickBot="1">
      <c r="A355" s="310" t="s">
        <v>19</v>
      </c>
      <c r="B355" s="184"/>
      <c r="C355" s="185"/>
      <c r="D355" s="186"/>
      <c r="E355" s="187"/>
      <c r="F355" s="188">
        <f>F13+F80+F84+F93+F124+F245+F282+F286+F334+F341+F345+F349</f>
        <v>416027000</v>
      </c>
    </row>
    <row r="356" ht="12.75">
      <c r="A356" s="311"/>
    </row>
    <row r="357" spans="1:6" ht="12.75">
      <c r="A357" s="311"/>
      <c r="C357" s="190" t="s">
        <v>72</v>
      </c>
      <c r="D357" s="190"/>
      <c r="E357" s="190"/>
      <c r="F357" s="191">
        <f>F15+F19+F25+F57+F64+F71+F89+F91+F95+F97+F102+F104+F106+F112+F114+F116+F122+F129+F131+F157+F164+F171+F203+F206+F209+F217+F78+F221+F229+F234+F240+F243+F259+F268+F272+F275+F278+F284+F288+F307+F331+F337+F339+F343+F347+F351</f>
        <v>135099602.48000002</v>
      </c>
    </row>
    <row r="358" spans="3:6" ht="12.75">
      <c r="C358" s="190" t="s">
        <v>250</v>
      </c>
      <c r="D358" s="190"/>
      <c r="E358" s="190"/>
      <c r="F358" s="191">
        <f>F60+F101+F109+F306</f>
        <v>5439097.5200000005</v>
      </c>
    </row>
    <row r="359" spans="3:6" ht="12.75">
      <c r="C359" s="190" t="s">
        <v>73</v>
      </c>
      <c r="D359" s="190"/>
      <c r="E359" s="190"/>
      <c r="F359" s="191">
        <f>F127+F160+F162+F255</f>
        <v>15000000</v>
      </c>
    </row>
    <row r="360" spans="3:6" ht="12.75">
      <c r="C360" s="190" t="s">
        <v>74</v>
      </c>
      <c r="D360" s="190"/>
      <c r="E360" s="190"/>
      <c r="F360" s="191">
        <f>F27+F31+F34+F37+F61+F82+F86+F110+F140+F146+F149+F153+F155+F173+F176+F185+F193+F197+F199+F201+F214+F253+F280+F290+F296+F298+F301+F303-F306+F309+F353</f>
        <v>259165300</v>
      </c>
    </row>
    <row r="361" spans="3:6" ht="12.75">
      <c r="C361" s="190" t="s">
        <v>75</v>
      </c>
      <c r="D361" s="190"/>
      <c r="E361" s="190"/>
      <c r="F361" s="191">
        <f>F41+F44+F46+F48+F50+F53+F249</f>
        <v>1323000</v>
      </c>
    </row>
    <row r="362" spans="3:6" ht="12.75">
      <c r="C362" s="190"/>
      <c r="D362" s="190"/>
      <c r="E362" s="190"/>
      <c r="F362" s="191">
        <f>SUM(F357:F361)</f>
        <v>416027000</v>
      </c>
    </row>
  </sheetData>
  <sheetProtection/>
  <mergeCells count="7">
    <mergeCell ref="F7:F12"/>
    <mergeCell ref="A5:E5"/>
    <mergeCell ref="B7:B12"/>
    <mergeCell ref="C7:C12"/>
    <mergeCell ref="D7:D12"/>
    <mergeCell ref="E7:E12"/>
    <mergeCell ref="A7:A12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5" r:id="rId1"/>
  <rowBreaks count="4" manualBreakCount="4">
    <brk id="44" max="5" man="1"/>
    <brk id="85" max="5" man="1"/>
    <brk id="132" max="5" man="1"/>
    <brk id="16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9"/>
  <sheetViews>
    <sheetView zoomScalePageLayoutView="0" workbookViewId="0" topLeftCell="A189">
      <selection activeCell="A11" sqref="A11:A200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2.75390625" style="0" customWidth="1"/>
  </cols>
  <sheetData>
    <row r="1" ht="12.75">
      <c r="F1" s="5"/>
    </row>
    <row r="2" spans="1:6" ht="16.5" customHeight="1">
      <c r="A2" s="242" t="s">
        <v>292</v>
      </c>
      <c r="B2" s="242"/>
      <c r="C2" s="242"/>
      <c r="D2" s="242"/>
      <c r="E2" s="242"/>
      <c r="F2" s="79"/>
    </row>
    <row r="3" spans="1:6" ht="13.5" thickBot="1">
      <c r="A3" s="1"/>
      <c r="B3" s="2"/>
      <c r="C3" s="2"/>
      <c r="D3" s="4"/>
      <c r="E3" s="4"/>
      <c r="F3" s="3" t="s">
        <v>56</v>
      </c>
    </row>
    <row r="4" spans="1:8" ht="12.75" customHeight="1">
      <c r="A4" s="225" t="s">
        <v>0</v>
      </c>
      <c r="B4" s="229" t="s">
        <v>1</v>
      </c>
      <c r="C4" s="231" t="s">
        <v>10</v>
      </c>
      <c r="D4" s="233" t="s">
        <v>20</v>
      </c>
      <c r="E4" s="236" t="s">
        <v>21</v>
      </c>
      <c r="F4" s="238" t="s">
        <v>22</v>
      </c>
      <c r="G4" s="238" t="s">
        <v>294</v>
      </c>
      <c r="H4" s="238" t="s">
        <v>293</v>
      </c>
    </row>
    <row r="5" spans="1:8" ht="12.75">
      <c r="A5" s="226"/>
      <c r="B5" s="230"/>
      <c r="C5" s="232"/>
      <c r="D5" s="234"/>
      <c r="E5" s="237"/>
      <c r="F5" s="239"/>
      <c r="G5" s="239"/>
      <c r="H5" s="239"/>
    </row>
    <row r="6" spans="1:8" ht="12.75">
      <c r="A6" s="226"/>
      <c r="B6" s="230"/>
      <c r="C6" s="232"/>
      <c r="D6" s="234"/>
      <c r="E6" s="237"/>
      <c r="F6" s="239"/>
      <c r="G6" s="239"/>
      <c r="H6" s="239"/>
    </row>
    <row r="7" spans="1:8" ht="12.75">
      <c r="A7" s="226"/>
      <c r="B7" s="230"/>
      <c r="C7" s="232"/>
      <c r="D7" s="234"/>
      <c r="E7" s="237"/>
      <c r="F7" s="239"/>
      <c r="G7" s="239"/>
      <c r="H7" s="239"/>
    </row>
    <row r="8" spans="1:8" ht="12.75">
      <c r="A8" s="226"/>
      <c r="B8" s="230"/>
      <c r="C8" s="232"/>
      <c r="D8" s="234"/>
      <c r="E8" s="237"/>
      <c r="F8" s="239"/>
      <c r="G8" s="239"/>
      <c r="H8" s="239"/>
    </row>
    <row r="9" spans="1:8" ht="13.5" thickBot="1">
      <c r="A9" s="246"/>
      <c r="B9" s="243"/>
      <c r="C9" s="244"/>
      <c r="D9" s="235"/>
      <c r="E9" s="245"/>
      <c r="F9" s="241"/>
      <c r="G9" s="241"/>
      <c r="H9" s="241"/>
    </row>
    <row r="10" spans="1:8" ht="15.75">
      <c r="A10" s="247" t="s">
        <v>16</v>
      </c>
      <c r="B10" s="96" t="s">
        <v>2</v>
      </c>
      <c r="C10" s="116"/>
      <c r="D10" s="96"/>
      <c r="E10" s="127"/>
      <c r="F10" s="19">
        <f>F11+F15+F52+F55</f>
        <v>26814848.5</v>
      </c>
      <c r="G10" s="19">
        <f>G11+G15+G52+G55</f>
        <v>31086915.48</v>
      </c>
      <c r="H10" s="18">
        <f>G10-F10</f>
        <v>4272066.98</v>
      </c>
    </row>
    <row r="11" spans="1:8" ht="37.5" customHeight="1">
      <c r="A11" s="248" t="s">
        <v>41</v>
      </c>
      <c r="B11" s="31" t="s">
        <v>2</v>
      </c>
      <c r="C11" s="68" t="s">
        <v>11</v>
      </c>
      <c r="D11" s="7"/>
      <c r="E11" s="120"/>
      <c r="F11" s="18">
        <f>F12</f>
        <v>334500</v>
      </c>
      <c r="G11" s="18">
        <f>G12</f>
        <v>334500</v>
      </c>
      <c r="H11" s="18">
        <f>G11-F11</f>
        <v>0</v>
      </c>
    </row>
    <row r="12" spans="1:8" ht="15.75" customHeight="1">
      <c r="A12" s="249" t="s">
        <v>134</v>
      </c>
      <c r="B12" s="169" t="s">
        <v>2</v>
      </c>
      <c r="C12" s="166" t="s">
        <v>11</v>
      </c>
      <c r="D12" s="159" t="s">
        <v>85</v>
      </c>
      <c r="E12" s="167"/>
      <c r="F12" s="168">
        <f>F13+F14</f>
        <v>334500</v>
      </c>
      <c r="G12" s="168">
        <f>G13+G14</f>
        <v>334500</v>
      </c>
      <c r="H12" s="18">
        <f aca="true" t="shared" si="0" ref="H12:H79">G12-F12</f>
        <v>0</v>
      </c>
    </row>
    <row r="13" spans="1:8" ht="42.75" customHeight="1">
      <c r="A13" s="250" t="s">
        <v>277</v>
      </c>
      <c r="B13" s="32" t="s">
        <v>2</v>
      </c>
      <c r="C13" s="53" t="s">
        <v>11</v>
      </c>
      <c r="D13" s="8" t="s">
        <v>85</v>
      </c>
      <c r="E13" s="128" t="s">
        <v>276</v>
      </c>
      <c r="F13" s="17">
        <v>250000</v>
      </c>
      <c r="G13" s="17">
        <v>250000</v>
      </c>
      <c r="H13" s="18">
        <f t="shared" si="0"/>
        <v>0</v>
      </c>
    </row>
    <row r="14" spans="1:8" ht="24" customHeight="1">
      <c r="A14" s="250" t="s">
        <v>87</v>
      </c>
      <c r="B14" s="32" t="s">
        <v>2</v>
      </c>
      <c r="C14" s="53" t="s">
        <v>11</v>
      </c>
      <c r="D14" s="8" t="s">
        <v>85</v>
      </c>
      <c r="E14" s="128" t="s">
        <v>89</v>
      </c>
      <c r="F14" s="17">
        <v>84500</v>
      </c>
      <c r="G14" s="17">
        <v>84500</v>
      </c>
      <c r="H14" s="18">
        <f t="shared" si="0"/>
        <v>0</v>
      </c>
    </row>
    <row r="15" spans="1:8" ht="29.25" customHeight="1">
      <c r="A15" s="251" t="s">
        <v>31</v>
      </c>
      <c r="B15" s="31" t="s">
        <v>2</v>
      </c>
      <c r="C15" s="68" t="s">
        <v>12</v>
      </c>
      <c r="D15" s="7"/>
      <c r="E15" s="120"/>
      <c r="F15" s="18">
        <f>F16+F22+F24+F28+F31+F34+F38+F41+F43+F45+F47+F50</f>
        <v>19045600</v>
      </c>
      <c r="G15" s="18">
        <f>G16+G22+G24+G28+G31+G34+G38+G41+G43+G45+G47+G50</f>
        <v>19810600</v>
      </c>
      <c r="H15" s="18">
        <f t="shared" si="0"/>
        <v>765000</v>
      </c>
    </row>
    <row r="16" spans="1:8" ht="28.5" customHeight="1">
      <c r="A16" s="252" t="s">
        <v>94</v>
      </c>
      <c r="B16" s="169" t="s">
        <v>2</v>
      </c>
      <c r="C16" s="166" t="s">
        <v>12</v>
      </c>
      <c r="D16" s="159" t="s">
        <v>225</v>
      </c>
      <c r="E16" s="167"/>
      <c r="F16" s="168">
        <f>SUM(F17:F21)</f>
        <v>16651600</v>
      </c>
      <c r="G16" s="168">
        <f>SUM(G17:G21)</f>
        <v>17370600</v>
      </c>
      <c r="H16" s="18">
        <f t="shared" si="0"/>
        <v>719000</v>
      </c>
    </row>
    <row r="17" spans="1:8" ht="35.25" customHeight="1">
      <c r="A17" s="250" t="s">
        <v>90</v>
      </c>
      <c r="B17" s="32" t="s">
        <v>2</v>
      </c>
      <c r="C17" s="53" t="s">
        <v>12</v>
      </c>
      <c r="D17" s="8" t="s">
        <v>225</v>
      </c>
      <c r="E17" s="128" t="s">
        <v>91</v>
      </c>
      <c r="F17" s="17">
        <f>13236607.38</f>
        <v>13236607.38</v>
      </c>
      <c r="G17" s="17">
        <v>13955607.38</v>
      </c>
      <c r="H17" s="18">
        <f t="shared" si="0"/>
        <v>719000</v>
      </c>
    </row>
    <row r="18" spans="1:8" ht="13.5" customHeight="1">
      <c r="A18" s="250" t="s">
        <v>95</v>
      </c>
      <c r="B18" s="32" t="s">
        <v>96</v>
      </c>
      <c r="C18" s="53" t="s">
        <v>12</v>
      </c>
      <c r="D18" s="8" t="s">
        <v>225</v>
      </c>
      <c r="E18" s="128" t="s">
        <v>97</v>
      </c>
      <c r="F18" s="17">
        <v>133000</v>
      </c>
      <c r="G18" s="17">
        <v>133000</v>
      </c>
      <c r="H18" s="18">
        <f t="shared" si="0"/>
        <v>0</v>
      </c>
    </row>
    <row r="19" spans="1:8" ht="27.75" customHeight="1">
      <c r="A19" s="250" t="s">
        <v>86</v>
      </c>
      <c r="B19" s="32" t="s">
        <v>96</v>
      </c>
      <c r="C19" s="53" t="s">
        <v>12</v>
      </c>
      <c r="D19" s="8" t="s">
        <v>225</v>
      </c>
      <c r="E19" s="128" t="s">
        <v>88</v>
      </c>
      <c r="F19" s="17">
        <v>400000</v>
      </c>
      <c r="G19" s="17">
        <v>400000</v>
      </c>
      <c r="H19" s="18">
        <f t="shared" si="0"/>
        <v>0</v>
      </c>
    </row>
    <row r="20" spans="1:8" ht="20.25" customHeight="1">
      <c r="A20" s="250" t="s">
        <v>87</v>
      </c>
      <c r="B20" s="32" t="s">
        <v>2</v>
      </c>
      <c r="C20" s="53" t="s">
        <v>12</v>
      </c>
      <c r="D20" s="8" t="s">
        <v>225</v>
      </c>
      <c r="E20" s="128" t="s">
        <v>89</v>
      </c>
      <c r="F20" s="17">
        <v>2000000</v>
      </c>
      <c r="G20" s="17">
        <v>2000000</v>
      </c>
      <c r="H20" s="18">
        <f t="shared" si="0"/>
        <v>0</v>
      </c>
    </row>
    <row r="21" spans="1:8" ht="27" customHeight="1">
      <c r="A21" s="253" t="s">
        <v>123</v>
      </c>
      <c r="B21" s="32" t="s">
        <v>2</v>
      </c>
      <c r="C21" s="53" t="s">
        <v>12</v>
      </c>
      <c r="D21" s="8" t="s">
        <v>225</v>
      </c>
      <c r="E21" s="128" t="s">
        <v>124</v>
      </c>
      <c r="F21" s="17">
        <v>881992.62</v>
      </c>
      <c r="G21" s="17">
        <v>881992.62</v>
      </c>
      <c r="H21" s="18">
        <f t="shared" si="0"/>
        <v>0</v>
      </c>
    </row>
    <row r="22" spans="1:8" ht="27" customHeight="1">
      <c r="A22" s="254" t="s">
        <v>38</v>
      </c>
      <c r="B22" s="33" t="s">
        <v>2</v>
      </c>
      <c r="C22" s="55" t="s">
        <v>12</v>
      </c>
      <c r="D22" s="159" t="s">
        <v>226</v>
      </c>
      <c r="E22" s="121"/>
      <c r="F22" s="28">
        <f>F23</f>
        <v>1209000</v>
      </c>
      <c r="G22" s="28">
        <f>G23</f>
        <v>1300000</v>
      </c>
      <c r="H22" s="18">
        <f t="shared" si="0"/>
        <v>91000</v>
      </c>
    </row>
    <row r="23" spans="1:8" ht="29.25" customHeight="1">
      <c r="A23" s="250" t="s">
        <v>90</v>
      </c>
      <c r="B23" s="48" t="s">
        <v>2</v>
      </c>
      <c r="C23" s="53" t="s">
        <v>12</v>
      </c>
      <c r="D23" s="8" t="s">
        <v>226</v>
      </c>
      <c r="E23" s="128" t="s">
        <v>91</v>
      </c>
      <c r="F23" s="17">
        <v>1209000</v>
      </c>
      <c r="G23" s="17">
        <v>1300000</v>
      </c>
      <c r="H23" s="18">
        <f t="shared" si="0"/>
        <v>91000</v>
      </c>
    </row>
    <row r="24" spans="1:8" ht="30" customHeight="1">
      <c r="A24" s="255" t="s">
        <v>57</v>
      </c>
      <c r="B24" s="33" t="s">
        <v>2</v>
      </c>
      <c r="C24" s="55" t="s">
        <v>12</v>
      </c>
      <c r="D24" s="27" t="s">
        <v>227</v>
      </c>
      <c r="E24" s="121"/>
      <c r="F24" s="28">
        <f>SUM(F25:F27)</f>
        <v>331000</v>
      </c>
      <c r="G24" s="28">
        <f>SUM(G25:G27)</f>
        <v>331000</v>
      </c>
      <c r="H24" s="18">
        <f t="shared" si="0"/>
        <v>0</v>
      </c>
    </row>
    <row r="25" spans="1:8" ht="29.25" customHeight="1">
      <c r="A25" s="250" t="s">
        <v>90</v>
      </c>
      <c r="B25" s="32" t="s">
        <v>2</v>
      </c>
      <c r="C25" s="53" t="s">
        <v>12</v>
      </c>
      <c r="D25" s="8" t="s">
        <v>227</v>
      </c>
      <c r="E25" s="128" t="s">
        <v>91</v>
      </c>
      <c r="F25" s="17">
        <v>255000</v>
      </c>
      <c r="G25" s="17">
        <v>255000</v>
      </c>
      <c r="H25" s="18">
        <f t="shared" si="0"/>
        <v>0</v>
      </c>
    </row>
    <row r="26" spans="1:8" ht="18.75" customHeight="1">
      <c r="A26" s="250" t="s">
        <v>95</v>
      </c>
      <c r="B26" s="32" t="s">
        <v>2</v>
      </c>
      <c r="C26" s="53" t="s">
        <v>12</v>
      </c>
      <c r="D26" s="8" t="s">
        <v>227</v>
      </c>
      <c r="E26" s="128" t="s">
        <v>97</v>
      </c>
      <c r="F26" s="17">
        <v>15000</v>
      </c>
      <c r="G26" s="17">
        <v>15000</v>
      </c>
      <c r="H26" s="18">
        <f t="shared" si="0"/>
        <v>0</v>
      </c>
    </row>
    <row r="27" spans="1:8" ht="22.5" customHeight="1">
      <c r="A27" s="250" t="s">
        <v>87</v>
      </c>
      <c r="B27" s="32" t="s">
        <v>2</v>
      </c>
      <c r="C27" s="53" t="s">
        <v>12</v>
      </c>
      <c r="D27" s="8" t="s">
        <v>227</v>
      </c>
      <c r="E27" s="128" t="s">
        <v>89</v>
      </c>
      <c r="F27" s="17">
        <v>61000</v>
      </c>
      <c r="G27" s="17">
        <v>61000</v>
      </c>
      <c r="H27" s="18">
        <f t="shared" si="0"/>
        <v>0</v>
      </c>
    </row>
    <row r="28" spans="1:8" ht="24.75" customHeight="1">
      <c r="A28" s="256" t="s">
        <v>43</v>
      </c>
      <c r="B28" s="33" t="s">
        <v>2</v>
      </c>
      <c r="C28" s="55" t="s">
        <v>12</v>
      </c>
      <c r="D28" s="27" t="s">
        <v>228</v>
      </c>
      <c r="E28" s="121"/>
      <c r="F28" s="28">
        <f>F29+F30</f>
        <v>68000</v>
      </c>
      <c r="G28" s="28">
        <f>G29+G30</f>
        <v>68000</v>
      </c>
      <c r="H28" s="18">
        <f t="shared" si="0"/>
        <v>0</v>
      </c>
    </row>
    <row r="29" spans="1:8" ht="29.25" customHeight="1">
      <c r="A29" s="250" t="s">
        <v>90</v>
      </c>
      <c r="B29" s="32" t="s">
        <v>2</v>
      </c>
      <c r="C29" s="53" t="s">
        <v>12</v>
      </c>
      <c r="D29" s="8" t="s">
        <v>228</v>
      </c>
      <c r="E29" s="128" t="s">
        <v>91</v>
      </c>
      <c r="F29" s="17">
        <v>64000</v>
      </c>
      <c r="G29" s="17">
        <v>64000</v>
      </c>
      <c r="H29" s="18">
        <f t="shared" si="0"/>
        <v>0</v>
      </c>
    </row>
    <row r="30" spans="1:8" ht="21" customHeight="1">
      <c r="A30" s="250" t="s">
        <v>87</v>
      </c>
      <c r="B30" s="32" t="s">
        <v>2</v>
      </c>
      <c r="C30" s="53" t="s">
        <v>12</v>
      </c>
      <c r="D30" s="8" t="s">
        <v>228</v>
      </c>
      <c r="E30" s="128" t="s">
        <v>89</v>
      </c>
      <c r="F30" s="17">
        <v>4000</v>
      </c>
      <c r="G30" s="17">
        <v>4000</v>
      </c>
      <c r="H30" s="18">
        <f t="shared" si="0"/>
        <v>0</v>
      </c>
    </row>
    <row r="31" spans="1:8" ht="18" customHeight="1">
      <c r="A31" s="257" t="s">
        <v>58</v>
      </c>
      <c r="B31" s="33" t="s">
        <v>2</v>
      </c>
      <c r="C31" s="55" t="s">
        <v>12</v>
      </c>
      <c r="D31" s="27" t="s">
        <v>229</v>
      </c>
      <c r="E31" s="121"/>
      <c r="F31" s="28">
        <f>F32+F33</f>
        <v>80000</v>
      </c>
      <c r="G31" s="28">
        <f>G32+G33</f>
        <v>80000</v>
      </c>
      <c r="H31" s="18">
        <f t="shared" si="0"/>
        <v>0</v>
      </c>
    </row>
    <row r="32" spans="1:8" ht="31.5" customHeight="1">
      <c r="A32" s="250" t="s">
        <v>90</v>
      </c>
      <c r="B32" s="32" t="s">
        <v>2</v>
      </c>
      <c r="C32" s="53" t="s">
        <v>12</v>
      </c>
      <c r="D32" s="8" t="s">
        <v>229</v>
      </c>
      <c r="E32" s="128" t="s">
        <v>91</v>
      </c>
      <c r="F32" s="17">
        <v>73700</v>
      </c>
      <c r="G32" s="17">
        <v>73700</v>
      </c>
      <c r="H32" s="18">
        <f t="shared" si="0"/>
        <v>0</v>
      </c>
    </row>
    <row r="33" spans="1:8" ht="24" customHeight="1">
      <c r="A33" s="250" t="s">
        <v>87</v>
      </c>
      <c r="B33" s="32" t="s">
        <v>2</v>
      </c>
      <c r="C33" s="53" t="s">
        <v>12</v>
      </c>
      <c r="D33" s="8" t="s">
        <v>229</v>
      </c>
      <c r="E33" s="128" t="s">
        <v>89</v>
      </c>
      <c r="F33" s="17">
        <v>6300</v>
      </c>
      <c r="G33" s="17">
        <v>6300</v>
      </c>
      <c r="H33" s="18">
        <f t="shared" si="0"/>
        <v>0</v>
      </c>
    </row>
    <row r="34" spans="1:8" ht="44.25" customHeight="1">
      <c r="A34" s="258" t="s">
        <v>81</v>
      </c>
      <c r="B34" s="111" t="s">
        <v>2</v>
      </c>
      <c r="C34" s="117" t="s">
        <v>12</v>
      </c>
      <c r="D34" s="107" t="s">
        <v>230</v>
      </c>
      <c r="E34" s="129"/>
      <c r="F34" s="28">
        <f>SUM(F35:F37)</f>
        <v>338000</v>
      </c>
      <c r="G34" s="28">
        <f>SUM(G35:G37)</f>
        <v>338000</v>
      </c>
      <c r="H34" s="18">
        <f t="shared" si="0"/>
        <v>0</v>
      </c>
    </row>
    <row r="35" spans="1:8" ht="27" customHeight="1">
      <c r="A35" s="250" t="s">
        <v>90</v>
      </c>
      <c r="B35" s="32" t="s">
        <v>2</v>
      </c>
      <c r="C35" s="53" t="s">
        <v>12</v>
      </c>
      <c r="D35" s="8" t="s">
        <v>230</v>
      </c>
      <c r="E35" s="128" t="s">
        <v>91</v>
      </c>
      <c r="F35" s="17">
        <v>255000</v>
      </c>
      <c r="G35" s="17">
        <v>255000</v>
      </c>
      <c r="H35" s="18">
        <f t="shared" si="0"/>
        <v>0</v>
      </c>
    </row>
    <row r="36" spans="1:8" ht="18" customHeight="1">
      <c r="A36" s="250" t="s">
        <v>87</v>
      </c>
      <c r="B36" s="32" t="s">
        <v>2</v>
      </c>
      <c r="C36" s="53" t="s">
        <v>12</v>
      </c>
      <c r="D36" s="8" t="s">
        <v>230</v>
      </c>
      <c r="E36" s="128" t="s">
        <v>89</v>
      </c>
      <c r="F36" s="17">
        <v>73000</v>
      </c>
      <c r="G36" s="17">
        <v>73000</v>
      </c>
      <c r="H36" s="18">
        <f t="shared" si="0"/>
        <v>0</v>
      </c>
    </row>
    <row r="37" spans="1:8" ht="18.75" customHeight="1">
      <c r="A37" s="250" t="s">
        <v>98</v>
      </c>
      <c r="B37" s="32" t="s">
        <v>2</v>
      </c>
      <c r="C37" s="53" t="s">
        <v>12</v>
      </c>
      <c r="D37" s="8" t="s">
        <v>230</v>
      </c>
      <c r="E37" s="128" t="s">
        <v>76</v>
      </c>
      <c r="F37" s="17">
        <v>10000</v>
      </c>
      <c r="G37" s="17">
        <v>10000</v>
      </c>
      <c r="H37" s="18">
        <f t="shared" si="0"/>
        <v>0</v>
      </c>
    </row>
    <row r="38" spans="1:8" ht="40.5" customHeight="1">
      <c r="A38" s="252" t="s">
        <v>282</v>
      </c>
      <c r="B38" s="169" t="s">
        <v>2</v>
      </c>
      <c r="C38" s="166" t="s">
        <v>12</v>
      </c>
      <c r="D38" s="159" t="s">
        <v>231</v>
      </c>
      <c r="E38" s="167"/>
      <c r="F38" s="168">
        <f>F39+F40</f>
        <v>50000</v>
      </c>
      <c r="G38" s="168">
        <f>G39+G40</f>
        <v>50000</v>
      </c>
      <c r="H38" s="18">
        <f t="shared" si="0"/>
        <v>0</v>
      </c>
    </row>
    <row r="39" spans="1:8" ht="29.25" customHeight="1">
      <c r="A39" s="250" t="s">
        <v>90</v>
      </c>
      <c r="B39" s="32" t="s">
        <v>2</v>
      </c>
      <c r="C39" s="53" t="s">
        <v>12</v>
      </c>
      <c r="D39" s="8" t="s">
        <v>231</v>
      </c>
      <c r="E39" s="128" t="s">
        <v>91</v>
      </c>
      <c r="F39" s="17">
        <v>47740.33</v>
      </c>
      <c r="G39" s="17">
        <v>47740.33</v>
      </c>
      <c r="H39" s="18">
        <f t="shared" si="0"/>
        <v>0</v>
      </c>
    </row>
    <row r="40" spans="1:8" ht="29.25" customHeight="1">
      <c r="A40" s="250" t="s">
        <v>87</v>
      </c>
      <c r="B40" s="32" t="s">
        <v>2</v>
      </c>
      <c r="C40" s="53" t="s">
        <v>12</v>
      </c>
      <c r="D40" s="8" t="s">
        <v>231</v>
      </c>
      <c r="E40" s="128" t="s">
        <v>89</v>
      </c>
      <c r="F40" s="17">
        <v>2259.67</v>
      </c>
      <c r="G40" s="17">
        <v>2259.67</v>
      </c>
      <c r="H40" s="18">
        <f>G40-F40</f>
        <v>0</v>
      </c>
    </row>
    <row r="41" spans="1:8" ht="29.25" customHeight="1">
      <c r="A41" s="252" t="s">
        <v>92</v>
      </c>
      <c r="B41" s="169" t="s">
        <v>2</v>
      </c>
      <c r="C41" s="166" t="s">
        <v>12</v>
      </c>
      <c r="D41" s="159" t="s">
        <v>232</v>
      </c>
      <c r="E41" s="167"/>
      <c r="F41" s="168">
        <f>F42</f>
        <v>220000</v>
      </c>
      <c r="G41" s="168">
        <f>G42</f>
        <v>180000</v>
      </c>
      <c r="H41" s="18">
        <f t="shared" si="0"/>
        <v>-40000</v>
      </c>
    </row>
    <row r="42" spans="1:8" ht="17.25" customHeight="1">
      <c r="A42" s="250" t="s">
        <v>87</v>
      </c>
      <c r="B42" s="32" t="s">
        <v>2</v>
      </c>
      <c r="C42" s="53" t="s">
        <v>12</v>
      </c>
      <c r="D42" s="8" t="s">
        <v>232</v>
      </c>
      <c r="E42" s="128" t="s">
        <v>89</v>
      </c>
      <c r="F42" s="17">
        <v>220000</v>
      </c>
      <c r="G42" s="17">
        <v>180000</v>
      </c>
      <c r="H42" s="18">
        <f t="shared" si="0"/>
        <v>-40000</v>
      </c>
    </row>
    <row r="43" spans="1:8" ht="48.75" customHeight="1">
      <c r="A43" s="252" t="s">
        <v>342</v>
      </c>
      <c r="B43" s="165" t="s">
        <v>2</v>
      </c>
      <c r="C43" s="166" t="s">
        <v>12</v>
      </c>
      <c r="D43" s="159" t="s">
        <v>233</v>
      </c>
      <c r="E43" s="167"/>
      <c r="F43" s="168">
        <f>F44</f>
        <v>10000</v>
      </c>
      <c r="G43" s="168">
        <f>G44</f>
        <v>5000</v>
      </c>
      <c r="H43" s="18">
        <f t="shared" si="0"/>
        <v>-5000</v>
      </c>
    </row>
    <row r="44" spans="1:8" ht="18.75" customHeight="1">
      <c r="A44" s="250" t="s">
        <v>87</v>
      </c>
      <c r="B44" s="32" t="s">
        <v>2</v>
      </c>
      <c r="C44" s="53" t="s">
        <v>12</v>
      </c>
      <c r="D44" s="8" t="s">
        <v>233</v>
      </c>
      <c r="E44" s="128" t="s">
        <v>89</v>
      </c>
      <c r="F44" s="17">
        <v>10000</v>
      </c>
      <c r="G44" s="17">
        <v>5000</v>
      </c>
      <c r="H44" s="18">
        <f t="shared" si="0"/>
        <v>-5000</v>
      </c>
    </row>
    <row r="45" spans="1:8" ht="30.75" customHeight="1">
      <c r="A45" s="259" t="s">
        <v>99</v>
      </c>
      <c r="B45" s="108" t="s">
        <v>2</v>
      </c>
      <c r="C45" s="109" t="s">
        <v>12</v>
      </c>
      <c r="D45" s="27" t="s">
        <v>234</v>
      </c>
      <c r="E45" s="130"/>
      <c r="F45" s="110">
        <f>F46</f>
        <v>11000</v>
      </c>
      <c r="G45" s="110">
        <f>G46</f>
        <v>11000</v>
      </c>
      <c r="H45" s="18">
        <f t="shared" si="0"/>
        <v>0</v>
      </c>
    </row>
    <row r="46" spans="1:8" ht="28.5" customHeight="1">
      <c r="A46" s="250" t="s">
        <v>87</v>
      </c>
      <c r="B46" s="32" t="s">
        <v>2</v>
      </c>
      <c r="C46" s="53" t="s">
        <v>12</v>
      </c>
      <c r="D46" s="8" t="s">
        <v>234</v>
      </c>
      <c r="E46" s="128" t="s">
        <v>89</v>
      </c>
      <c r="F46" s="17">
        <v>11000</v>
      </c>
      <c r="G46" s="17">
        <v>11000</v>
      </c>
      <c r="H46" s="18">
        <f t="shared" si="0"/>
        <v>0</v>
      </c>
    </row>
    <row r="47" spans="1:8" ht="29.25" customHeight="1">
      <c r="A47" s="259" t="s">
        <v>100</v>
      </c>
      <c r="B47" s="47" t="s">
        <v>2</v>
      </c>
      <c r="C47" s="55" t="s">
        <v>12</v>
      </c>
      <c r="D47" s="27" t="s">
        <v>235</v>
      </c>
      <c r="E47" s="121"/>
      <c r="F47" s="28">
        <f>SUM(F48:F49)</f>
        <v>66000</v>
      </c>
      <c r="G47" s="28">
        <f>SUM(G48:G49)</f>
        <v>66000</v>
      </c>
      <c r="H47" s="18">
        <f t="shared" si="0"/>
        <v>0</v>
      </c>
    </row>
    <row r="48" spans="1:8" ht="27" customHeight="1">
      <c r="A48" s="250" t="s">
        <v>90</v>
      </c>
      <c r="B48" s="32" t="s">
        <v>2</v>
      </c>
      <c r="C48" s="53" t="s">
        <v>12</v>
      </c>
      <c r="D48" s="8" t="s">
        <v>235</v>
      </c>
      <c r="E48" s="128" t="s">
        <v>91</v>
      </c>
      <c r="F48" s="17">
        <v>63000</v>
      </c>
      <c r="G48" s="17">
        <v>63000</v>
      </c>
      <c r="H48" s="18">
        <f t="shared" si="0"/>
        <v>0</v>
      </c>
    </row>
    <row r="49" spans="1:8" ht="16.5" customHeight="1">
      <c r="A49" s="250" t="s">
        <v>87</v>
      </c>
      <c r="B49" s="32" t="s">
        <v>2</v>
      </c>
      <c r="C49" s="53" t="s">
        <v>12</v>
      </c>
      <c r="D49" s="8" t="s">
        <v>235</v>
      </c>
      <c r="E49" s="128" t="s">
        <v>89</v>
      </c>
      <c r="F49" s="17">
        <v>3000</v>
      </c>
      <c r="G49" s="17">
        <v>3000</v>
      </c>
      <c r="H49" s="18">
        <f t="shared" si="0"/>
        <v>0</v>
      </c>
    </row>
    <row r="50" spans="1:8" ht="25.5" customHeight="1">
      <c r="A50" s="259" t="s">
        <v>101</v>
      </c>
      <c r="B50" s="47" t="s">
        <v>2</v>
      </c>
      <c r="C50" s="55" t="s">
        <v>12</v>
      </c>
      <c r="D50" s="27" t="s">
        <v>236</v>
      </c>
      <c r="E50" s="121"/>
      <c r="F50" s="28">
        <f>F51</f>
        <v>11000</v>
      </c>
      <c r="G50" s="28">
        <f>G51</f>
        <v>11000</v>
      </c>
      <c r="H50" s="18">
        <f t="shared" si="0"/>
        <v>0</v>
      </c>
    </row>
    <row r="51" spans="1:8" ht="27" customHeight="1">
      <c r="A51" s="250" t="s">
        <v>87</v>
      </c>
      <c r="B51" s="48" t="s">
        <v>2</v>
      </c>
      <c r="C51" s="53" t="s">
        <v>12</v>
      </c>
      <c r="D51" s="8" t="s">
        <v>236</v>
      </c>
      <c r="E51" s="128" t="s">
        <v>89</v>
      </c>
      <c r="F51" s="17">
        <v>11000</v>
      </c>
      <c r="G51" s="17">
        <v>11000</v>
      </c>
      <c r="H51" s="18">
        <f t="shared" si="0"/>
        <v>0</v>
      </c>
    </row>
    <row r="52" spans="1:8" ht="17.25" customHeight="1">
      <c r="A52" s="260" t="s">
        <v>47</v>
      </c>
      <c r="B52" s="31" t="s">
        <v>2</v>
      </c>
      <c r="C52" s="68" t="s">
        <v>34</v>
      </c>
      <c r="D52" s="7"/>
      <c r="E52" s="120"/>
      <c r="F52" s="18">
        <f>F53</f>
        <v>500000</v>
      </c>
      <c r="G52" s="18">
        <f>G53</f>
        <v>500000</v>
      </c>
      <c r="H52" s="18">
        <f t="shared" si="0"/>
        <v>0</v>
      </c>
    </row>
    <row r="53" spans="1:8" ht="17.25" customHeight="1">
      <c r="A53" s="261" t="s">
        <v>48</v>
      </c>
      <c r="B53" s="33" t="s">
        <v>2</v>
      </c>
      <c r="C53" s="55" t="s">
        <v>34</v>
      </c>
      <c r="D53" s="27" t="s">
        <v>102</v>
      </c>
      <c r="E53" s="121"/>
      <c r="F53" s="28">
        <f>F54</f>
        <v>500000</v>
      </c>
      <c r="G53" s="28">
        <f>G54</f>
        <v>500000</v>
      </c>
      <c r="H53" s="18">
        <f t="shared" si="0"/>
        <v>0</v>
      </c>
    </row>
    <row r="54" spans="1:8" ht="16.5" customHeight="1">
      <c r="A54" s="262" t="s">
        <v>103</v>
      </c>
      <c r="B54" s="62" t="s">
        <v>2</v>
      </c>
      <c r="C54" s="69" t="s">
        <v>34</v>
      </c>
      <c r="D54" s="8" t="s">
        <v>102</v>
      </c>
      <c r="E54" s="131" t="s">
        <v>79</v>
      </c>
      <c r="F54" s="17">
        <v>500000</v>
      </c>
      <c r="G54" s="17">
        <v>500000</v>
      </c>
      <c r="H54" s="18">
        <f t="shared" si="0"/>
        <v>0</v>
      </c>
    </row>
    <row r="55" spans="1:8" ht="15.75" customHeight="1">
      <c r="A55" s="251" t="s">
        <v>17</v>
      </c>
      <c r="B55" s="31" t="s">
        <v>2</v>
      </c>
      <c r="C55" s="68" t="s">
        <v>52</v>
      </c>
      <c r="D55" s="7" t="s">
        <v>296</v>
      </c>
      <c r="E55" s="120"/>
      <c r="F55" s="18">
        <f>F56+F59+F66+F73</f>
        <v>6934748.5</v>
      </c>
      <c r="G55" s="18">
        <f>G56+G59+G66+G73</f>
        <v>10441815.48</v>
      </c>
      <c r="H55" s="18">
        <f t="shared" si="0"/>
        <v>3507066.9800000004</v>
      </c>
    </row>
    <row r="56" spans="1:8" ht="27" customHeight="1">
      <c r="A56" s="263" t="s">
        <v>295</v>
      </c>
      <c r="B56" s="165" t="s">
        <v>2</v>
      </c>
      <c r="C56" s="166" t="s">
        <v>52</v>
      </c>
      <c r="D56" s="159" t="s">
        <v>341</v>
      </c>
      <c r="E56" s="167"/>
      <c r="F56" s="168">
        <f>F58</f>
        <v>0</v>
      </c>
      <c r="G56" s="168">
        <f>G57+G58</f>
        <v>5050000</v>
      </c>
      <c r="H56" s="18">
        <f>G56-F56</f>
        <v>5050000</v>
      </c>
    </row>
    <row r="57" spans="1:8" ht="27" customHeight="1">
      <c r="A57" s="264" t="s">
        <v>310</v>
      </c>
      <c r="B57" s="48" t="s">
        <v>96</v>
      </c>
      <c r="C57" s="53" t="s">
        <v>52</v>
      </c>
      <c r="D57" s="8" t="s">
        <v>341</v>
      </c>
      <c r="E57" s="128" t="s">
        <v>138</v>
      </c>
      <c r="F57" s="17"/>
      <c r="G57" s="17">
        <v>50000</v>
      </c>
      <c r="H57" s="18">
        <f>G57-F57</f>
        <v>50000</v>
      </c>
    </row>
    <row r="58" spans="1:8" ht="16.5" customHeight="1">
      <c r="A58" s="262" t="s">
        <v>103</v>
      </c>
      <c r="B58" s="48" t="s">
        <v>96</v>
      </c>
      <c r="C58" s="53" t="s">
        <v>52</v>
      </c>
      <c r="D58" s="8" t="s">
        <v>341</v>
      </c>
      <c r="E58" s="128" t="s">
        <v>79</v>
      </c>
      <c r="F58" s="17"/>
      <c r="G58" s="17">
        <v>5000000</v>
      </c>
      <c r="H58" s="18">
        <f>G58-F58</f>
        <v>5000000</v>
      </c>
    </row>
    <row r="59" spans="1:8" ht="17.25" customHeight="1">
      <c r="A59" s="252" t="s">
        <v>135</v>
      </c>
      <c r="B59" s="169" t="s">
        <v>2</v>
      </c>
      <c r="C59" s="166" t="s">
        <v>52</v>
      </c>
      <c r="D59" s="159" t="s">
        <v>237</v>
      </c>
      <c r="E59" s="167"/>
      <c r="F59" s="168">
        <f>SUM(F60:F65)</f>
        <v>2383348.5</v>
      </c>
      <c r="G59" s="168">
        <f>SUM(G60:G65)</f>
        <v>850415.48</v>
      </c>
      <c r="H59" s="18">
        <f t="shared" si="0"/>
        <v>-1532933.02</v>
      </c>
    </row>
    <row r="60" spans="1:8" ht="42" customHeight="1">
      <c r="A60" s="250" t="s">
        <v>281</v>
      </c>
      <c r="B60" s="32" t="s">
        <v>96</v>
      </c>
      <c r="C60" s="53" t="s">
        <v>52</v>
      </c>
      <c r="D60" s="8" t="s">
        <v>237</v>
      </c>
      <c r="E60" s="128" t="s">
        <v>276</v>
      </c>
      <c r="F60" s="17">
        <v>216000</v>
      </c>
      <c r="G60" s="17">
        <v>216000</v>
      </c>
      <c r="H60" s="18">
        <f t="shared" si="0"/>
        <v>0</v>
      </c>
    </row>
    <row r="61" spans="1:8" ht="16.5" customHeight="1">
      <c r="A61" s="250" t="s">
        <v>87</v>
      </c>
      <c r="B61" s="32" t="s">
        <v>2</v>
      </c>
      <c r="C61" s="53" t="s">
        <v>52</v>
      </c>
      <c r="D61" s="8" t="s">
        <v>237</v>
      </c>
      <c r="E61" s="128" t="s">
        <v>89</v>
      </c>
      <c r="F61" s="17">
        <v>320020.5</v>
      </c>
      <c r="G61" s="17">
        <v>320020.5</v>
      </c>
      <c r="H61" s="18">
        <f t="shared" si="0"/>
        <v>0</v>
      </c>
    </row>
    <row r="62" spans="1:8" ht="66" customHeight="1">
      <c r="A62" s="250" t="s">
        <v>109</v>
      </c>
      <c r="B62" s="32" t="s">
        <v>2</v>
      </c>
      <c r="C62" s="53" t="s">
        <v>52</v>
      </c>
      <c r="D62" s="8" t="s">
        <v>237</v>
      </c>
      <c r="E62" s="128" t="s">
        <v>105</v>
      </c>
      <c r="F62" s="17">
        <v>52350</v>
      </c>
      <c r="G62" s="17">
        <v>52350</v>
      </c>
      <c r="H62" s="18">
        <f t="shared" si="0"/>
        <v>0</v>
      </c>
    </row>
    <row r="63" spans="1:8" ht="18" customHeight="1">
      <c r="A63" s="250" t="s">
        <v>104</v>
      </c>
      <c r="B63" s="32" t="s">
        <v>2</v>
      </c>
      <c r="C63" s="53" t="s">
        <v>52</v>
      </c>
      <c r="D63" s="8" t="s">
        <v>237</v>
      </c>
      <c r="E63" s="128" t="s">
        <v>107</v>
      </c>
      <c r="F63" s="17">
        <v>142500</v>
      </c>
      <c r="G63" s="17">
        <v>142500</v>
      </c>
      <c r="H63" s="18">
        <f t="shared" si="0"/>
        <v>0</v>
      </c>
    </row>
    <row r="64" spans="1:8" ht="18" customHeight="1">
      <c r="A64" s="250" t="s">
        <v>106</v>
      </c>
      <c r="B64" s="32" t="s">
        <v>2</v>
      </c>
      <c r="C64" s="53" t="s">
        <v>52</v>
      </c>
      <c r="D64" s="8" t="s">
        <v>237</v>
      </c>
      <c r="E64" s="128" t="s">
        <v>108</v>
      </c>
      <c r="F64" s="17">
        <v>18500</v>
      </c>
      <c r="G64" s="17">
        <v>18500</v>
      </c>
      <c r="H64" s="18">
        <f t="shared" si="0"/>
        <v>0</v>
      </c>
    </row>
    <row r="65" spans="1:8" ht="17.25" customHeight="1">
      <c r="A65" s="262" t="s">
        <v>103</v>
      </c>
      <c r="B65" s="32" t="s">
        <v>2</v>
      </c>
      <c r="C65" s="53" t="s">
        <v>52</v>
      </c>
      <c r="D65" s="8" t="s">
        <v>237</v>
      </c>
      <c r="E65" s="128" t="s">
        <v>79</v>
      </c>
      <c r="F65" s="17">
        <v>1633978</v>
      </c>
      <c r="G65" s="17">
        <f>101442.5-397.52</f>
        <v>101044.98</v>
      </c>
      <c r="H65" s="18">
        <f t="shared" si="0"/>
        <v>-1532933.02</v>
      </c>
    </row>
    <row r="66" spans="1:8" ht="18" customHeight="1">
      <c r="A66" s="265" t="s">
        <v>78</v>
      </c>
      <c r="B66" s="99" t="s">
        <v>2</v>
      </c>
      <c r="C66" s="101" t="s">
        <v>52</v>
      </c>
      <c r="D66" s="100" t="s">
        <v>238</v>
      </c>
      <c r="E66" s="132"/>
      <c r="F66" s="102">
        <f>SUM(F67:F72)</f>
        <v>4261400</v>
      </c>
      <c r="G66" s="102">
        <f>SUM(G67:G72)</f>
        <v>4451400</v>
      </c>
      <c r="H66" s="18">
        <f t="shared" si="0"/>
        <v>190000</v>
      </c>
    </row>
    <row r="67" spans="1:8" ht="31.5" customHeight="1">
      <c r="A67" s="250" t="s">
        <v>110</v>
      </c>
      <c r="B67" s="170" t="s">
        <v>2</v>
      </c>
      <c r="C67" s="104" t="s">
        <v>52</v>
      </c>
      <c r="D67" s="104" t="s">
        <v>238</v>
      </c>
      <c r="E67" s="133" t="s">
        <v>111</v>
      </c>
      <c r="F67" s="106">
        <f>2547900</f>
        <v>2547900</v>
      </c>
      <c r="G67" s="106">
        <v>2737900</v>
      </c>
      <c r="H67" s="18">
        <f t="shared" si="0"/>
        <v>190000</v>
      </c>
    </row>
    <row r="68" spans="1:8" ht="18" customHeight="1">
      <c r="A68" s="250" t="s">
        <v>113</v>
      </c>
      <c r="B68" s="170" t="s">
        <v>2</v>
      </c>
      <c r="C68" s="104" t="s">
        <v>52</v>
      </c>
      <c r="D68" s="104" t="s">
        <v>238</v>
      </c>
      <c r="E68" s="133" t="s">
        <v>112</v>
      </c>
      <c r="F68" s="106">
        <v>21500</v>
      </c>
      <c r="G68" s="106">
        <v>21500</v>
      </c>
      <c r="H68" s="18">
        <f t="shared" si="0"/>
        <v>0</v>
      </c>
    </row>
    <row r="69" spans="1:8" ht="18.75" customHeight="1">
      <c r="A69" s="250" t="s">
        <v>86</v>
      </c>
      <c r="B69" s="170" t="s">
        <v>2</v>
      </c>
      <c r="C69" s="104" t="s">
        <v>52</v>
      </c>
      <c r="D69" s="104" t="s">
        <v>238</v>
      </c>
      <c r="E69" s="133" t="s">
        <v>88</v>
      </c>
      <c r="F69" s="106">
        <v>4000</v>
      </c>
      <c r="G69" s="106">
        <v>4000</v>
      </c>
      <c r="H69" s="18">
        <f t="shared" si="0"/>
        <v>0</v>
      </c>
    </row>
    <row r="70" spans="1:8" ht="22.5" customHeight="1">
      <c r="A70" s="266" t="s">
        <v>114</v>
      </c>
      <c r="B70" s="170" t="s">
        <v>2</v>
      </c>
      <c r="C70" s="104" t="s">
        <v>52</v>
      </c>
      <c r="D70" s="104" t="s">
        <v>238</v>
      </c>
      <c r="E70" s="133" t="s">
        <v>89</v>
      </c>
      <c r="F70" s="106">
        <v>1570000</v>
      </c>
      <c r="G70" s="106">
        <v>1570000</v>
      </c>
      <c r="H70" s="18">
        <f t="shared" si="0"/>
        <v>0</v>
      </c>
    </row>
    <row r="71" spans="1:8" ht="16.5" customHeight="1">
      <c r="A71" s="250" t="s">
        <v>104</v>
      </c>
      <c r="B71" s="32" t="s">
        <v>2</v>
      </c>
      <c r="C71" s="53" t="s">
        <v>52</v>
      </c>
      <c r="D71" s="104" t="s">
        <v>238</v>
      </c>
      <c r="E71" s="128" t="s">
        <v>107</v>
      </c>
      <c r="F71" s="17">
        <v>96000</v>
      </c>
      <c r="G71" s="17">
        <v>96000</v>
      </c>
      <c r="H71" s="18">
        <f t="shared" si="0"/>
        <v>0</v>
      </c>
    </row>
    <row r="72" spans="1:8" ht="18" customHeight="1">
      <c r="A72" s="250" t="s">
        <v>106</v>
      </c>
      <c r="B72" s="32" t="s">
        <v>2</v>
      </c>
      <c r="C72" s="53" t="s">
        <v>52</v>
      </c>
      <c r="D72" s="104" t="s">
        <v>238</v>
      </c>
      <c r="E72" s="128" t="s">
        <v>108</v>
      </c>
      <c r="F72" s="17">
        <v>22000</v>
      </c>
      <c r="G72" s="17">
        <v>22000</v>
      </c>
      <c r="H72" s="18">
        <f t="shared" si="0"/>
        <v>0</v>
      </c>
    </row>
    <row r="73" spans="1:8" ht="30" customHeight="1">
      <c r="A73" s="267" t="s">
        <v>252</v>
      </c>
      <c r="B73" s="50" t="s">
        <v>2</v>
      </c>
      <c r="C73" s="55" t="s">
        <v>52</v>
      </c>
      <c r="D73" s="27" t="s">
        <v>253</v>
      </c>
      <c r="E73" s="142"/>
      <c r="F73" s="28">
        <f>SUM(F74:F74)</f>
        <v>290000</v>
      </c>
      <c r="G73" s="28">
        <f>SUM(G74:G74)</f>
        <v>90000</v>
      </c>
      <c r="H73" s="18">
        <f t="shared" si="0"/>
        <v>-200000</v>
      </c>
    </row>
    <row r="74" spans="1:8" ht="40.5" customHeight="1">
      <c r="A74" s="250" t="s">
        <v>281</v>
      </c>
      <c r="B74" s="40" t="s">
        <v>2</v>
      </c>
      <c r="C74" s="76" t="s">
        <v>52</v>
      </c>
      <c r="D74" s="8" t="s">
        <v>253</v>
      </c>
      <c r="E74" s="142" t="s">
        <v>276</v>
      </c>
      <c r="F74" s="17">
        <v>290000</v>
      </c>
      <c r="G74" s="17">
        <v>90000</v>
      </c>
      <c r="H74" s="18">
        <f t="shared" si="0"/>
        <v>-200000</v>
      </c>
    </row>
    <row r="75" spans="1:8" ht="18" customHeight="1">
      <c r="A75" s="268" t="s">
        <v>67</v>
      </c>
      <c r="B75" s="63" t="s">
        <v>9</v>
      </c>
      <c r="C75" s="118"/>
      <c r="D75" s="86"/>
      <c r="E75" s="118"/>
      <c r="F75" s="91">
        <f aca="true" t="shared" si="1" ref="F75:G77">F76</f>
        <v>619000</v>
      </c>
      <c r="G75" s="91">
        <f t="shared" si="1"/>
        <v>619000</v>
      </c>
      <c r="H75" s="18">
        <f t="shared" si="0"/>
        <v>0</v>
      </c>
    </row>
    <row r="76" spans="1:8" ht="16.5" customHeight="1">
      <c r="A76" s="269" t="s">
        <v>68</v>
      </c>
      <c r="B76" s="92" t="s">
        <v>9</v>
      </c>
      <c r="C76" s="68" t="s">
        <v>11</v>
      </c>
      <c r="D76" s="7"/>
      <c r="E76" s="135"/>
      <c r="F76" s="18">
        <f t="shared" si="1"/>
        <v>619000</v>
      </c>
      <c r="G76" s="18">
        <f t="shared" si="1"/>
        <v>619000</v>
      </c>
      <c r="H76" s="18">
        <f t="shared" si="0"/>
        <v>0</v>
      </c>
    </row>
    <row r="77" spans="1:8" ht="27.75" customHeight="1">
      <c r="A77" s="255" t="s">
        <v>53</v>
      </c>
      <c r="B77" s="33" t="s">
        <v>9</v>
      </c>
      <c r="C77" s="55" t="s">
        <v>11</v>
      </c>
      <c r="D77" s="27" t="s">
        <v>220</v>
      </c>
      <c r="E77" s="136"/>
      <c r="F77" s="28">
        <f t="shared" si="1"/>
        <v>619000</v>
      </c>
      <c r="G77" s="28">
        <f t="shared" si="1"/>
        <v>619000</v>
      </c>
      <c r="H77" s="18">
        <f t="shared" si="0"/>
        <v>0</v>
      </c>
    </row>
    <row r="78" spans="1:8" ht="18.75" customHeight="1">
      <c r="A78" s="250" t="s">
        <v>98</v>
      </c>
      <c r="B78" s="32" t="s">
        <v>9</v>
      </c>
      <c r="C78" s="53" t="s">
        <v>11</v>
      </c>
      <c r="D78" s="8" t="s">
        <v>220</v>
      </c>
      <c r="E78" s="137" t="s">
        <v>76</v>
      </c>
      <c r="F78" s="17">
        <v>619000</v>
      </c>
      <c r="G78" s="17">
        <v>619000</v>
      </c>
      <c r="H78" s="18">
        <f t="shared" si="0"/>
        <v>0</v>
      </c>
    </row>
    <row r="79" spans="1:8" ht="26.25" customHeight="1">
      <c r="A79" s="268" t="s">
        <v>32</v>
      </c>
      <c r="B79" s="63" t="s">
        <v>12</v>
      </c>
      <c r="C79" s="119"/>
      <c r="D79" s="60"/>
      <c r="E79" s="119"/>
      <c r="F79" s="177">
        <f>F80+F83</f>
        <v>233000</v>
      </c>
      <c r="G79" s="177">
        <f>G80+G83</f>
        <v>293000</v>
      </c>
      <c r="H79" s="18">
        <f t="shared" si="0"/>
        <v>60000</v>
      </c>
    </row>
    <row r="80" spans="1:8" ht="18" customHeight="1">
      <c r="A80" s="270" t="s">
        <v>136</v>
      </c>
      <c r="B80" s="34" t="s">
        <v>12</v>
      </c>
      <c r="C80" s="120" t="s">
        <v>8</v>
      </c>
      <c r="D80" s="7"/>
      <c r="E80" s="120"/>
      <c r="F80" s="18">
        <f>F81</f>
        <v>180000</v>
      </c>
      <c r="G80" s="18">
        <f>G81</f>
        <v>180000</v>
      </c>
      <c r="H80" s="18">
        <f aca="true" t="shared" si="2" ref="H80:H171">G80-F80</f>
        <v>0</v>
      </c>
    </row>
    <row r="81" spans="1:8" ht="44.25" customHeight="1">
      <c r="A81" s="271" t="s">
        <v>137</v>
      </c>
      <c r="B81" s="29" t="s">
        <v>12</v>
      </c>
      <c r="C81" s="121" t="s">
        <v>8</v>
      </c>
      <c r="D81" s="27" t="s">
        <v>291</v>
      </c>
      <c r="E81" s="121"/>
      <c r="F81" s="28">
        <f>F82</f>
        <v>180000</v>
      </c>
      <c r="G81" s="28">
        <f>G82</f>
        <v>180000</v>
      </c>
      <c r="H81" s="18">
        <f t="shared" si="2"/>
        <v>0</v>
      </c>
    </row>
    <row r="82" spans="1:8" ht="25.5">
      <c r="A82" s="266" t="s">
        <v>114</v>
      </c>
      <c r="B82" s="15" t="s">
        <v>12</v>
      </c>
      <c r="C82" s="53" t="s">
        <v>8</v>
      </c>
      <c r="D82" s="8" t="s">
        <v>291</v>
      </c>
      <c r="E82" s="138" t="s">
        <v>89</v>
      </c>
      <c r="F82" s="17">
        <v>180000</v>
      </c>
      <c r="G82" s="17">
        <v>180000</v>
      </c>
      <c r="H82" s="18">
        <f t="shared" si="2"/>
        <v>0</v>
      </c>
    </row>
    <row r="83" spans="1:8" ht="12.75">
      <c r="A83" s="270" t="s">
        <v>49</v>
      </c>
      <c r="B83" s="34" t="s">
        <v>12</v>
      </c>
      <c r="C83" s="120" t="s">
        <v>6</v>
      </c>
      <c r="D83" s="7"/>
      <c r="E83" s="120"/>
      <c r="F83" s="18">
        <f>F86</f>
        <v>53000</v>
      </c>
      <c r="G83" s="18">
        <f>G84+G86</f>
        <v>113000</v>
      </c>
      <c r="H83" s="18">
        <f t="shared" si="2"/>
        <v>60000</v>
      </c>
    </row>
    <row r="84" spans="1:8" ht="51">
      <c r="A84" s="272" t="s">
        <v>331</v>
      </c>
      <c r="B84" s="29" t="s">
        <v>12</v>
      </c>
      <c r="C84" s="121" t="s">
        <v>6</v>
      </c>
      <c r="D84" s="27" t="s">
        <v>332</v>
      </c>
      <c r="E84" s="121"/>
      <c r="F84" s="28">
        <f>F85</f>
        <v>0</v>
      </c>
      <c r="G84" s="28">
        <f>G85</f>
        <v>60000</v>
      </c>
      <c r="H84" s="18">
        <f>G84-F84</f>
        <v>60000</v>
      </c>
    </row>
    <row r="85" spans="1:8" ht="12.75">
      <c r="A85" s="250" t="s">
        <v>302</v>
      </c>
      <c r="B85" s="15" t="s">
        <v>12</v>
      </c>
      <c r="C85" s="53" t="s">
        <v>6</v>
      </c>
      <c r="D85" s="8" t="s">
        <v>332</v>
      </c>
      <c r="E85" s="138" t="s">
        <v>304</v>
      </c>
      <c r="F85" s="17"/>
      <c r="G85" s="17">
        <v>60000</v>
      </c>
      <c r="H85" s="18">
        <f>G85-F85</f>
        <v>60000</v>
      </c>
    </row>
    <row r="86" spans="1:8" ht="30.75" customHeight="1">
      <c r="A86" s="271" t="s">
        <v>288</v>
      </c>
      <c r="B86" s="29" t="s">
        <v>12</v>
      </c>
      <c r="C86" s="121" t="s">
        <v>6</v>
      </c>
      <c r="D86" s="27" t="s">
        <v>161</v>
      </c>
      <c r="E86" s="121"/>
      <c r="F86" s="28">
        <f>F87</f>
        <v>53000</v>
      </c>
      <c r="G86" s="28">
        <f>G87</f>
        <v>53000</v>
      </c>
      <c r="H86" s="18">
        <f t="shared" si="2"/>
        <v>0</v>
      </c>
    </row>
    <row r="87" spans="1:8" ht="30" customHeight="1">
      <c r="A87" s="266" t="s">
        <v>114</v>
      </c>
      <c r="B87" s="15" t="s">
        <v>12</v>
      </c>
      <c r="C87" s="53" t="s">
        <v>6</v>
      </c>
      <c r="D87" s="8" t="s">
        <v>161</v>
      </c>
      <c r="E87" s="138" t="s">
        <v>89</v>
      </c>
      <c r="F87" s="17">
        <v>53000</v>
      </c>
      <c r="G87" s="17">
        <v>53000</v>
      </c>
      <c r="H87" s="18">
        <f t="shared" si="2"/>
        <v>0</v>
      </c>
    </row>
    <row r="88" spans="1:8" ht="16.5" customHeight="1">
      <c r="A88" s="273" t="s">
        <v>28</v>
      </c>
      <c r="B88" s="178" t="s">
        <v>8</v>
      </c>
      <c r="C88" s="179"/>
      <c r="D88" s="180"/>
      <c r="E88" s="181"/>
      <c r="F88" s="177">
        <f>F89+F94+F106+F116</f>
        <v>348201.5</v>
      </c>
      <c r="G88" s="177">
        <f>G89+G94+G106+G116</f>
        <v>17252437.16</v>
      </c>
      <c r="H88" s="18">
        <f t="shared" si="2"/>
        <v>16904235.66</v>
      </c>
    </row>
    <row r="89" spans="1:8" ht="16.5" customHeight="1">
      <c r="A89" s="274" t="s">
        <v>299</v>
      </c>
      <c r="B89" s="150" t="s">
        <v>8</v>
      </c>
      <c r="C89" s="14" t="s">
        <v>2</v>
      </c>
      <c r="D89" s="156"/>
      <c r="E89" s="157"/>
      <c r="F89" s="164">
        <f>F92</f>
        <v>0</v>
      </c>
      <c r="G89" s="164">
        <f>G90+G92</f>
        <v>1392535.5</v>
      </c>
      <c r="H89" s="18">
        <f>G89-F89</f>
        <v>1392535.5</v>
      </c>
    </row>
    <row r="90" spans="1:8" ht="48.75" customHeight="1">
      <c r="A90" s="272" t="s">
        <v>333</v>
      </c>
      <c r="B90" s="152" t="s">
        <v>8</v>
      </c>
      <c r="C90" s="29" t="s">
        <v>2</v>
      </c>
      <c r="D90" s="29" t="s">
        <v>329</v>
      </c>
      <c r="E90" s="157"/>
      <c r="F90" s="162">
        <f>F91</f>
        <v>0</v>
      </c>
      <c r="G90" s="162">
        <f>G91</f>
        <v>140000</v>
      </c>
      <c r="H90" s="18">
        <f>G90-F90</f>
        <v>140000</v>
      </c>
    </row>
    <row r="91" spans="1:8" ht="16.5" customHeight="1">
      <c r="A91" s="250" t="s">
        <v>302</v>
      </c>
      <c r="B91" s="214" t="s">
        <v>8</v>
      </c>
      <c r="C91" s="15" t="s">
        <v>2</v>
      </c>
      <c r="D91" s="15" t="s">
        <v>329</v>
      </c>
      <c r="E91" s="128" t="s">
        <v>304</v>
      </c>
      <c r="F91" s="17"/>
      <c r="G91" s="17">
        <v>140000</v>
      </c>
      <c r="H91" s="18">
        <f>G91-F91</f>
        <v>140000</v>
      </c>
    </row>
    <row r="92" spans="1:8" ht="55.5" customHeight="1">
      <c r="A92" s="272" t="s">
        <v>334</v>
      </c>
      <c r="B92" s="152" t="s">
        <v>8</v>
      </c>
      <c r="C92" s="29" t="s">
        <v>2</v>
      </c>
      <c r="D92" s="29" t="s">
        <v>330</v>
      </c>
      <c r="E92" s="157"/>
      <c r="F92" s="162">
        <f>F93</f>
        <v>0</v>
      </c>
      <c r="G92" s="162">
        <f>G93</f>
        <v>1252535.5</v>
      </c>
      <c r="H92" s="18">
        <f>G92-F92</f>
        <v>1252535.5</v>
      </c>
    </row>
    <row r="93" spans="1:8" ht="23.25" customHeight="1">
      <c r="A93" s="250" t="s">
        <v>302</v>
      </c>
      <c r="B93" s="214" t="s">
        <v>8</v>
      </c>
      <c r="C93" s="15" t="s">
        <v>2</v>
      </c>
      <c r="D93" s="15" t="s">
        <v>330</v>
      </c>
      <c r="E93" s="128" t="s">
        <v>304</v>
      </c>
      <c r="F93" s="17"/>
      <c r="G93" s="17">
        <v>1252535.5</v>
      </c>
      <c r="H93" s="18">
        <f>G93-F93</f>
        <v>1252535.5</v>
      </c>
    </row>
    <row r="94" spans="1:8" ht="16.5" customHeight="1">
      <c r="A94" s="275" t="s">
        <v>93</v>
      </c>
      <c r="B94" s="113" t="s">
        <v>8</v>
      </c>
      <c r="C94" s="163" t="s">
        <v>9</v>
      </c>
      <c r="D94" s="156"/>
      <c r="E94" s="157"/>
      <c r="F94" s="164">
        <f>F95+F99+F101+F103</f>
        <v>293022</v>
      </c>
      <c r="G94" s="164">
        <f>G95+G97+G99+G101+G103</f>
        <v>15734722.16</v>
      </c>
      <c r="H94" s="18">
        <f t="shared" si="2"/>
        <v>15441700.16</v>
      </c>
    </row>
    <row r="95" spans="1:8" ht="27" customHeight="1">
      <c r="A95" s="259" t="s">
        <v>295</v>
      </c>
      <c r="B95" s="158" t="s">
        <v>8</v>
      </c>
      <c r="C95" s="159" t="s">
        <v>9</v>
      </c>
      <c r="D95" s="160" t="s">
        <v>300</v>
      </c>
      <c r="E95" s="161"/>
      <c r="F95" s="162">
        <f>F96</f>
        <v>0</v>
      </c>
      <c r="G95" s="162">
        <f>G96</f>
        <v>403060</v>
      </c>
      <c r="H95" s="18">
        <f>G95-F95</f>
        <v>403060</v>
      </c>
    </row>
    <row r="96" spans="1:8" ht="31.5" customHeight="1">
      <c r="A96" s="276" t="s">
        <v>310</v>
      </c>
      <c r="B96" s="32" t="s">
        <v>8</v>
      </c>
      <c r="C96" s="53" t="s">
        <v>9</v>
      </c>
      <c r="D96" s="8" t="s">
        <v>300</v>
      </c>
      <c r="E96" s="128" t="s">
        <v>138</v>
      </c>
      <c r="F96" s="17"/>
      <c r="G96" s="17">
        <v>403060</v>
      </c>
      <c r="H96" s="18">
        <f>G96-F96</f>
        <v>403060</v>
      </c>
    </row>
    <row r="97" spans="1:8" ht="50.25" customHeight="1">
      <c r="A97" s="272" t="s">
        <v>336</v>
      </c>
      <c r="B97" s="152" t="s">
        <v>8</v>
      </c>
      <c r="C97" s="29" t="s">
        <v>9</v>
      </c>
      <c r="D97" s="29" t="s">
        <v>335</v>
      </c>
      <c r="E97" s="157"/>
      <c r="F97" s="162">
        <f>F98</f>
        <v>0</v>
      </c>
      <c r="G97" s="162">
        <f>G98</f>
        <v>10000</v>
      </c>
      <c r="H97" s="18">
        <f>G97-F97</f>
        <v>10000</v>
      </c>
    </row>
    <row r="98" spans="1:8" ht="17.25" customHeight="1">
      <c r="A98" s="250" t="s">
        <v>302</v>
      </c>
      <c r="B98" s="214" t="s">
        <v>8</v>
      </c>
      <c r="C98" s="15" t="s">
        <v>9</v>
      </c>
      <c r="D98" s="15" t="s">
        <v>335</v>
      </c>
      <c r="E98" s="128" t="s">
        <v>304</v>
      </c>
      <c r="F98" s="17"/>
      <c r="G98" s="17">
        <v>10000</v>
      </c>
      <c r="H98" s="18">
        <f>G98-F98</f>
        <v>10000</v>
      </c>
    </row>
    <row r="99" spans="1:8" ht="27.75" customHeight="1">
      <c r="A99" s="259" t="s">
        <v>287</v>
      </c>
      <c r="B99" s="158" t="s">
        <v>8</v>
      </c>
      <c r="C99" s="159" t="s">
        <v>9</v>
      </c>
      <c r="D99" s="160" t="s">
        <v>162</v>
      </c>
      <c r="E99" s="161"/>
      <c r="F99" s="162">
        <f>F100</f>
        <v>50000</v>
      </c>
      <c r="G99" s="162">
        <f>G100</f>
        <v>50000</v>
      </c>
      <c r="H99" s="18">
        <f t="shared" si="2"/>
        <v>0</v>
      </c>
    </row>
    <row r="100" spans="1:8" ht="22.5" customHeight="1">
      <c r="A100" s="250" t="s">
        <v>87</v>
      </c>
      <c r="B100" s="32" t="s">
        <v>8</v>
      </c>
      <c r="C100" s="53" t="s">
        <v>9</v>
      </c>
      <c r="D100" s="8" t="s">
        <v>162</v>
      </c>
      <c r="E100" s="128" t="s">
        <v>89</v>
      </c>
      <c r="F100" s="17">
        <v>50000</v>
      </c>
      <c r="G100" s="17">
        <v>50000</v>
      </c>
      <c r="H100" s="18">
        <f t="shared" si="2"/>
        <v>0</v>
      </c>
    </row>
    <row r="101" spans="1:8" ht="22.5" customHeight="1">
      <c r="A101" s="259" t="s">
        <v>301</v>
      </c>
      <c r="B101" s="158" t="s">
        <v>8</v>
      </c>
      <c r="C101" s="159" t="s">
        <v>9</v>
      </c>
      <c r="D101" s="160" t="s">
        <v>303</v>
      </c>
      <c r="E101" s="161"/>
      <c r="F101" s="162">
        <f>F102</f>
        <v>243022</v>
      </c>
      <c r="G101" s="162">
        <f>G102</f>
        <v>243022</v>
      </c>
      <c r="H101" s="18">
        <f>G101-F101</f>
        <v>0</v>
      </c>
    </row>
    <row r="102" spans="1:8" ht="22.5" customHeight="1">
      <c r="A102" s="250" t="s">
        <v>302</v>
      </c>
      <c r="B102" s="32" t="s">
        <v>8</v>
      </c>
      <c r="C102" s="53" t="s">
        <v>9</v>
      </c>
      <c r="D102" s="8" t="s">
        <v>303</v>
      </c>
      <c r="E102" s="128" t="s">
        <v>304</v>
      </c>
      <c r="F102" s="17">
        <v>243022</v>
      </c>
      <c r="G102" s="17">
        <v>243022</v>
      </c>
      <c r="H102" s="18">
        <f>G102-F102</f>
        <v>0</v>
      </c>
    </row>
    <row r="103" spans="1:8" ht="13.5" customHeight="1">
      <c r="A103" s="259" t="s">
        <v>306</v>
      </c>
      <c r="B103" s="158" t="s">
        <v>8</v>
      </c>
      <c r="C103" s="159" t="s">
        <v>9</v>
      </c>
      <c r="D103" s="160" t="s">
        <v>307</v>
      </c>
      <c r="E103" s="161"/>
      <c r="F103" s="162">
        <f>F104+F105</f>
        <v>0</v>
      </c>
      <c r="G103" s="162">
        <f>G104+G105</f>
        <v>15028640.16</v>
      </c>
      <c r="H103" s="18">
        <f>G103-F103</f>
        <v>15028640.16</v>
      </c>
    </row>
    <row r="104" spans="1:8" ht="30.75" customHeight="1">
      <c r="A104" s="250" t="s">
        <v>309</v>
      </c>
      <c r="B104" s="32" t="s">
        <v>8</v>
      </c>
      <c r="C104" s="53" t="s">
        <v>9</v>
      </c>
      <c r="D104" s="8" t="s">
        <v>307</v>
      </c>
      <c r="E104" s="128" t="s">
        <v>308</v>
      </c>
      <c r="F104" s="17"/>
      <c r="G104" s="17">
        <v>4961640.16</v>
      </c>
      <c r="H104" s="18">
        <f>G104-F104</f>
        <v>4961640.16</v>
      </c>
    </row>
    <row r="105" spans="1:8" ht="30.75" customHeight="1">
      <c r="A105" s="250" t="s">
        <v>305</v>
      </c>
      <c r="B105" s="32" t="s">
        <v>8</v>
      </c>
      <c r="C105" s="53" t="s">
        <v>9</v>
      </c>
      <c r="D105" s="8" t="s">
        <v>307</v>
      </c>
      <c r="E105" s="128" t="s">
        <v>308</v>
      </c>
      <c r="F105" s="17"/>
      <c r="G105" s="17">
        <v>10067000</v>
      </c>
      <c r="H105" s="18">
        <f aca="true" t="shared" si="3" ref="H105:H115">G105-F105</f>
        <v>10067000</v>
      </c>
    </row>
    <row r="106" spans="1:8" ht="16.5" customHeight="1">
      <c r="A106" s="277" t="s">
        <v>311</v>
      </c>
      <c r="B106" s="215" t="s">
        <v>8</v>
      </c>
      <c r="C106" s="216" t="s">
        <v>11</v>
      </c>
      <c r="D106" s="7"/>
      <c r="E106" s="216"/>
      <c r="F106" s="18">
        <f>F111</f>
        <v>16179.5</v>
      </c>
      <c r="G106" s="18">
        <f>G107+G109+G111</f>
        <v>86179.5</v>
      </c>
      <c r="H106" s="18">
        <f t="shared" si="3"/>
        <v>70000</v>
      </c>
    </row>
    <row r="107" spans="1:8" ht="52.5" customHeight="1">
      <c r="A107" s="272" t="s">
        <v>337</v>
      </c>
      <c r="B107" s="152" t="s">
        <v>8</v>
      </c>
      <c r="C107" s="29" t="s">
        <v>11</v>
      </c>
      <c r="D107" s="29" t="s">
        <v>338</v>
      </c>
      <c r="E107" s="157"/>
      <c r="F107" s="162">
        <f>F108</f>
        <v>0</v>
      </c>
      <c r="G107" s="162">
        <f>G108</f>
        <v>20000</v>
      </c>
      <c r="H107" s="18">
        <f t="shared" si="3"/>
        <v>20000</v>
      </c>
    </row>
    <row r="108" spans="1:8" ht="16.5" customHeight="1">
      <c r="A108" s="250" t="s">
        <v>302</v>
      </c>
      <c r="B108" s="214" t="s">
        <v>8</v>
      </c>
      <c r="C108" s="15" t="s">
        <v>11</v>
      </c>
      <c r="D108" s="15" t="s">
        <v>338</v>
      </c>
      <c r="E108" s="128" t="s">
        <v>304</v>
      </c>
      <c r="F108" s="17"/>
      <c r="G108" s="17">
        <v>20000</v>
      </c>
      <c r="H108" s="18">
        <f t="shared" si="3"/>
        <v>20000</v>
      </c>
    </row>
    <row r="109" spans="1:8" ht="54" customHeight="1">
      <c r="A109" s="272" t="s">
        <v>340</v>
      </c>
      <c r="B109" s="152" t="s">
        <v>8</v>
      </c>
      <c r="C109" s="29" t="s">
        <v>11</v>
      </c>
      <c r="D109" s="29" t="s">
        <v>339</v>
      </c>
      <c r="E109" s="157"/>
      <c r="F109" s="162">
        <f>F110</f>
        <v>0</v>
      </c>
      <c r="G109" s="162">
        <f>G110</f>
        <v>50000</v>
      </c>
      <c r="H109" s="18">
        <f>G109-F109</f>
        <v>50000</v>
      </c>
    </row>
    <row r="110" spans="1:8" ht="16.5" customHeight="1">
      <c r="A110" s="250" t="s">
        <v>302</v>
      </c>
      <c r="B110" s="214" t="s">
        <v>8</v>
      </c>
      <c r="C110" s="15" t="s">
        <v>11</v>
      </c>
      <c r="D110" s="15" t="s">
        <v>339</v>
      </c>
      <c r="E110" s="128" t="s">
        <v>304</v>
      </c>
      <c r="F110" s="17"/>
      <c r="G110" s="17">
        <v>50000</v>
      </c>
      <c r="H110" s="18">
        <f>G110-F110</f>
        <v>50000</v>
      </c>
    </row>
    <row r="111" spans="1:8" ht="15.75" customHeight="1">
      <c r="A111" s="278" t="s">
        <v>311</v>
      </c>
      <c r="B111" s="217" t="s">
        <v>8</v>
      </c>
      <c r="C111" s="218" t="s">
        <v>11</v>
      </c>
      <c r="D111" s="11" t="s">
        <v>312</v>
      </c>
      <c r="E111" s="218"/>
      <c r="F111" s="16">
        <f>F112+F114</f>
        <v>16179.5</v>
      </c>
      <c r="G111" s="16">
        <f>G112+G114</f>
        <v>16179.5</v>
      </c>
      <c r="H111" s="18">
        <f t="shared" si="3"/>
        <v>0</v>
      </c>
    </row>
    <row r="112" spans="1:8" ht="15.75" customHeight="1">
      <c r="A112" s="272" t="s">
        <v>313</v>
      </c>
      <c r="B112" s="219" t="s">
        <v>8</v>
      </c>
      <c r="C112" s="220" t="s">
        <v>11</v>
      </c>
      <c r="D112" s="27" t="s">
        <v>315</v>
      </c>
      <c r="E112" s="220"/>
      <c r="F112" s="28">
        <f>F113</f>
        <v>2198.5</v>
      </c>
      <c r="G112" s="28">
        <f>G113</f>
        <v>2198.5</v>
      </c>
      <c r="H112" s="18">
        <f t="shared" si="3"/>
        <v>0</v>
      </c>
    </row>
    <row r="113" spans="1:8" ht="15.75" customHeight="1">
      <c r="A113" s="250" t="s">
        <v>87</v>
      </c>
      <c r="B113" s="221" t="s">
        <v>8</v>
      </c>
      <c r="C113" s="222" t="s">
        <v>11</v>
      </c>
      <c r="D113" s="8" t="s">
        <v>315</v>
      </c>
      <c r="E113" s="222" t="s">
        <v>89</v>
      </c>
      <c r="F113" s="17">
        <v>2198.5</v>
      </c>
      <c r="G113" s="17">
        <v>2198.5</v>
      </c>
      <c r="H113" s="18">
        <f t="shared" si="3"/>
        <v>0</v>
      </c>
    </row>
    <row r="114" spans="1:8" ht="15.75" customHeight="1">
      <c r="A114" s="272" t="s">
        <v>314</v>
      </c>
      <c r="B114" s="219" t="s">
        <v>8</v>
      </c>
      <c r="C114" s="220" t="s">
        <v>11</v>
      </c>
      <c r="D114" s="27" t="s">
        <v>316</v>
      </c>
      <c r="E114" s="220"/>
      <c r="F114" s="28">
        <f>F115</f>
        <v>13981</v>
      </c>
      <c r="G114" s="28">
        <f>G115</f>
        <v>13981</v>
      </c>
      <c r="H114" s="18">
        <f t="shared" si="3"/>
        <v>0</v>
      </c>
    </row>
    <row r="115" spans="1:8" ht="18" customHeight="1">
      <c r="A115" s="250" t="s">
        <v>87</v>
      </c>
      <c r="B115" s="221" t="s">
        <v>8</v>
      </c>
      <c r="C115" s="222" t="s">
        <v>11</v>
      </c>
      <c r="D115" s="8" t="s">
        <v>316</v>
      </c>
      <c r="E115" s="222" t="s">
        <v>89</v>
      </c>
      <c r="F115" s="17">
        <v>13981</v>
      </c>
      <c r="G115" s="17">
        <v>13981</v>
      </c>
      <c r="H115" s="18">
        <f t="shared" si="3"/>
        <v>0</v>
      </c>
    </row>
    <row r="116" spans="1:8" ht="17.25" customHeight="1">
      <c r="A116" s="277" t="s">
        <v>29</v>
      </c>
      <c r="B116" s="38" t="s">
        <v>8</v>
      </c>
      <c r="C116" s="68" t="s">
        <v>8</v>
      </c>
      <c r="D116" s="7"/>
      <c r="E116" s="120"/>
      <c r="F116" s="20">
        <f>F117</f>
        <v>39000</v>
      </c>
      <c r="G116" s="20">
        <f>G117</f>
        <v>39000</v>
      </c>
      <c r="H116" s="18">
        <f t="shared" si="2"/>
        <v>0</v>
      </c>
    </row>
    <row r="117" spans="1:8" ht="15" customHeight="1">
      <c r="A117" s="267" t="s">
        <v>221</v>
      </c>
      <c r="B117" s="33" t="s">
        <v>8</v>
      </c>
      <c r="C117" s="55" t="s">
        <v>8</v>
      </c>
      <c r="D117" s="27" t="s">
        <v>239</v>
      </c>
      <c r="E117" s="121"/>
      <c r="F117" s="28">
        <f>F118</f>
        <v>39000</v>
      </c>
      <c r="G117" s="28">
        <f>G118</f>
        <v>39000</v>
      </c>
      <c r="H117" s="18">
        <f t="shared" si="2"/>
        <v>0</v>
      </c>
    </row>
    <row r="118" spans="1:8" ht="18" customHeight="1">
      <c r="A118" s="253" t="s">
        <v>160</v>
      </c>
      <c r="B118" s="36" t="s">
        <v>8</v>
      </c>
      <c r="C118" s="53" t="s">
        <v>8</v>
      </c>
      <c r="D118" s="8" t="s">
        <v>239</v>
      </c>
      <c r="E118" s="128" t="s">
        <v>158</v>
      </c>
      <c r="F118" s="17">
        <v>39000</v>
      </c>
      <c r="G118" s="17">
        <v>39000</v>
      </c>
      <c r="H118" s="18">
        <f t="shared" si="2"/>
        <v>0</v>
      </c>
    </row>
    <row r="119" spans="1:8" ht="18.75" customHeight="1">
      <c r="A119" s="273" t="s">
        <v>23</v>
      </c>
      <c r="B119" s="178" t="s">
        <v>3</v>
      </c>
      <c r="C119" s="179"/>
      <c r="D119" s="180"/>
      <c r="E119" s="181"/>
      <c r="F119" s="177">
        <f>F120+F154+F203+F215</f>
        <v>275571850</v>
      </c>
      <c r="G119" s="177">
        <f>G120+G154+G203+G215</f>
        <v>281093850</v>
      </c>
      <c r="H119" s="18">
        <f t="shared" si="2"/>
        <v>5522000</v>
      </c>
    </row>
    <row r="120" spans="1:8" ht="18" customHeight="1">
      <c r="A120" s="277" t="s">
        <v>24</v>
      </c>
      <c r="B120" s="37" t="s">
        <v>3</v>
      </c>
      <c r="C120" s="78" t="s">
        <v>2</v>
      </c>
      <c r="D120" s="9"/>
      <c r="E120" s="140"/>
      <c r="F120" s="20">
        <f>F122+F126+F135+F141+F144+F148+F150+F152</f>
        <v>67942312</v>
      </c>
      <c r="G120" s="20">
        <f>G122+G124+G126+G135+G141+G144+G148+G150+G152</f>
        <v>70190312</v>
      </c>
      <c r="H120" s="18">
        <f t="shared" si="2"/>
        <v>2248000</v>
      </c>
    </row>
    <row r="121" spans="1:8" ht="18" customHeight="1">
      <c r="A121" s="254" t="s">
        <v>163</v>
      </c>
      <c r="B121" s="192" t="s">
        <v>3</v>
      </c>
      <c r="C121" s="166" t="s">
        <v>2</v>
      </c>
      <c r="D121" s="193" t="s">
        <v>164</v>
      </c>
      <c r="E121" s="194"/>
      <c r="F121" s="168">
        <f>F120</f>
        <v>67942312</v>
      </c>
      <c r="G121" s="168">
        <f>G120</f>
        <v>70190312</v>
      </c>
      <c r="H121" s="18">
        <f t="shared" si="2"/>
        <v>2248000</v>
      </c>
    </row>
    <row r="122" spans="1:8" ht="12.75">
      <c r="A122" s="279" t="s">
        <v>166</v>
      </c>
      <c r="B122" s="35" t="s">
        <v>3</v>
      </c>
      <c r="C122" s="54" t="s">
        <v>2</v>
      </c>
      <c r="D122" s="11" t="s">
        <v>254</v>
      </c>
      <c r="E122" s="123"/>
      <c r="F122" s="16">
        <f>F123</f>
        <v>10038000</v>
      </c>
      <c r="G122" s="16">
        <f>G123</f>
        <v>11538000</v>
      </c>
      <c r="H122" s="18">
        <f t="shared" si="2"/>
        <v>1500000</v>
      </c>
    </row>
    <row r="123" spans="1:8" ht="26.25" customHeight="1">
      <c r="A123" s="250" t="s">
        <v>114</v>
      </c>
      <c r="B123" s="36" t="s">
        <v>3</v>
      </c>
      <c r="C123" s="53" t="s">
        <v>2</v>
      </c>
      <c r="D123" s="8" t="s">
        <v>254</v>
      </c>
      <c r="E123" s="128" t="s">
        <v>89</v>
      </c>
      <c r="F123" s="17">
        <v>10038000</v>
      </c>
      <c r="G123" s="17">
        <v>11538000</v>
      </c>
      <c r="H123" s="18">
        <f t="shared" si="2"/>
        <v>1500000</v>
      </c>
    </row>
    <row r="124" spans="1:8" ht="26.25" customHeight="1">
      <c r="A124" s="279" t="s">
        <v>343</v>
      </c>
      <c r="B124" s="35" t="s">
        <v>3</v>
      </c>
      <c r="C124" s="54" t="s">
        <v>2</v>
      </c>
      <c r="D124" s="11" t="s">
        <v>344</v>
      </c>
      <c r="E124" s="123"/>
      <c r="F124" s="16">
        <f>F125</f>
        <v>0</v>
      </c>
      <c r="G124" s="16">
        <f>G125</f>
        <v>200000</v>
      </c>
      <c r="H124" s="18">
        <f t="shared" si="2"/>
        <v>200000</v>
      </c>
    </row>
    <row r="125" spans="1:8" ht="26.25" customHeight="1">
      <c r="A125" s="250" t="s">
        <v>114</v>
      </c>
      <c r="B125" s="36" t="s">
        <v>3</v>
      </c>
      <c r="C125" s="53" t="s">
        <v>2</v>
      </c>
      <c r="D125" s="8" t="s">
        <v>344</v>
      </c>
      <c r="E125" s="128" t="s">
        <v>89</v>
      </c>
      <c r="F125" s="17"/>
      <c r="G125" s="17">
        <v>200000</v>
      </c>
      <c r="H125" s="18">
        <f t="shared" si="2"/>
        <v>200000</v>
      </c>
    </row>
    <row r="126" spans="1:8" ht="17.25" customHeight="1">
      <c r="A126" s="280" t="s">
        <v>165</v>
      </c>
      <c r="B126" s="35" t="s">
        <v>3</v>
      </c>
      <c r="C126" s="54" t="s">
        <v>2</v>
      </c>
      <c r="D126" s="11" t="s">
        <v>255</v>
      </c>
      <c r="E126" s="123"/>
      <c r="F126" s="16">
        <f>SUM(F127:F134)</f>
        <v>25122350</v>
      </c>
      <c r="G126" s="16">
        <f>SUM(G127:G134)</f>
        <v>26352350</v>
      </c>
      <c r="H126" s="18">
        <f t="shared" si="2"/>
        <v>1230000</v>
      </c>
    </row>
    <row r="127" spans="1:8" ht="25.5">
      <c r="A127" s="250" t="s">
        <v>110</v>
      </c>
      <c r="B127" s="40" t="s">
        <v>3</v>
      </c>
      <c r="C127" s="76" t="s">
        <v>2</v>
      </c>
      <c r="D127" s="8" t="s">
        <v>255</v>
      </c>
      <c r="E127" s="133" t="s">
        <v>111</v>
      </c>
      <c r="F127" s="17">
        <v>17903000</v>
      </c>
      <c r="G127" s="17">
        <v>17903000</v>
      </c>
      <c r="H127" s="18">
        <f t="shared" si="2"/>
        <v>0</v>
      </c>
    </row>
    <row r="128" spans="1:8" ht="25.5">
      <c r="A128" s="250" t="s">
        <v>113</v>
      </c>
      <c r="B128" s="40" t="s">
        <v>3</v>
      </c>
      <c r="C128" s="76" t="s">
        <v>2</v>
      </c>
      <c r="D128" s="8" t="s">
        <v>255</v>
      </c>
      <c r="E128" s="133" t="s">
        <v>112</v>
      </c>
      <c r="F128" s="17">
        <v>593550</v>
      </c>
      <c r="G128" s="17">
        <v>593550</v>
      </c>
      <c r="H128" s="18">
        <f t="shared" si="2"/>
        <v>0</v>
      </c>
    </row>
    <row r="129" spans="1:8" ht="15" customHeight="1">
      <c r="A129" s="250" t="s">
        <v>86</v>
      </c>
      <c r="B129" s="40" t="s">
        <v>3</v>
      </c>
      <c r="C129" s="76" t="s">
        <v>2</v>
      </c>
      <c r="D129" s="8" t="s">
        <v>255</v>
      </c>
      <c r="E129" s="133" t="s">
        <v>88</v>
      </c>
      <c r="F129" s="17">
        <v>13800</v>
      </c>
      <c r="G129" s="17">
        <v>13800</v>
      </c>
      <c r="H129" s="18">
        <f t="shared" si="2"/>
        <v>0</v>
      </c>
    </row>
    <row r="130" spans="1:8" ht="25.5">
      <c r="A130" s="250" t="s">
        <v>114</v>
      </c>
      <c r="B130" s="40" t="s">
        <v>3</v>
      </c>
      <c r="C130" s="76" t="s">
        <v>2</v>
      </c>
      <c r="D130" s="8" t="s">
        <v>255</v>
      </c>
      <c r="E130" s="133" t="s">
        <v>89</v>
      </c>
      <c r="F130" s="17">
        <v>5739000</v>
      </c>
      <c r="G130" s="17">
        <f>5739000+1230000</f>
        <v>6969000</v>
      </c>
      <c r="H130" s="18">
        <f t="shared" si="2"/>
        <v>1230000</v>
      </c>
    </row>
    <row r="131" spans="1:8" ht="38.25">
      <c r="A131" s="281" t="s">
        <v>115</v>
      </c>
      <c r="B131" s="171" t="s">
        <v>3</v>
      </c>
      <c r="C131" s="76" t="s">
        <v>2</v>
      </c>
      <c r="D131" s="8" t="s">
        <v>255</v>
      </c>
      <c r="E131" s="133" t="s">
        <v>116</v>
      </c>
      <c r="F131" s="17">
        <v>340000</v>
      </c>
      <c r="G131" s="17">
        <v>340000</v>
      </c>
      <c r="H131" s="18">
        <f t="shared" si="2"/>
        <v>0</v>
      </c>
    </row>
    <row r="132" spans="1:8" ht="63.75">
      <c r="A132" s="250" t="s">
        <v>109</v>
      </c>
      <c r="B132" s="40" t="s">
        <v>3</v>
      </c>
      <c r="C132" s="76" t="s">
        <v>2</v>
      </c>
      <c r="D132" s="8" t="s">
        <v>255</v>
      </c>
      <c r="E132" s="133" t="s">
        <v>105</v>
      </c>
      <c r="F132" s="17">
        <v>95556.86</v>
      </c>
      <c r="G132" s="17">
        <v>95556.86</v>
      </c>
      <c r="H132" s="18">
        <f t="shared" si="2"/>
        <v>0</v>
      </c>
    </row>
    <row r="133" spans="1:8" ht="12.75">
      <c r="A133" s="250" t="s">
        <v>104</v>
      </c>
      <c r="B133" s="40" t="s">
        <v>3</v>
      </c>
      <c r="C133" s="76" t="s">
        <v>2</v>
      </c>
      <c r="D133" s="8" t="s">
        <v>255</v>
      </c>
      <c r="E133" s="128" t="s">
        <v>107</v>
      </c>
      <c r="F133" s="17">
        <v>387443.14</v>
      </c>
      <c r="G133" s="17">
        <v>387443.14</v>
      </c>
      <c r="H133" s="18">
        <f t="shared" si="2"/>
        <v>0</v>
      </c>
    </row>
    <row r="134" spans="1:8" ht="12.75">
      <c r="A134" s="250" t="s">
        <v>106</v>
      </c>
      <c r="B134" s="40" t="s">
        <v>3</v>
      </c>
      <c r="C134" s="76" t="s">
        <v>2</v>
      </c>
      <c r="D134" s="8" t="s">
        <v>255</v>
      </c>
      <c r="E134" s="128" t="s">
        <v>108</v>
      </c>
      <c r="F134" s="17">
        <v>50000</v>
      </c>
      <c r="G134" s="17">
        <v>50000</v>
      </c>
      <c r="H134" s="18">
        <f t="shared" si="2"/>
        <v>0</v>
      </c>
    </row>
    <row r="135" spans="1:8" ht="37.5" customHeight="1">
      <c r="A135" s="282" t="s">
        <v>278</v>
      </c>
      <c r="B135" s="172" t="s">
        <v>3</v>
      </c>
      <c r="C135" s="173" t="s">
        <v>2</v>
      </c>
      <c r="D135" s="159" t="s">
        <v>256</v>
      </c>
      <c r="E135" s="167"/>
      <c r="F135" s="168">
        <f>SUM(F136:F140)</f>
        <v>29102000</v>
      </c>
      <c r="G135" s="168">
        <f>SUM(G136:G140)</f>
        <v>29102000</v>
      </c>
      <c r="H135" s="18">
        <f t="shared" si="2"/>
        <v>0</v>
      </c>
    </row>
    <row r="136" spans="1:8" ht="25.5">
      <c r="A136" s="250" t="s">
        <v>110</v>
      </c>
      <c r="B136" s="40" t="s">
        <v>3</v>
      </c>
      <c r="C136" s="76" t="s">
        <v>2</v>
      </c>
      <c r="D136" s="8" t="s">
        <v>256</v>
      </c>
      <c r="E136" s="133" t="s">
        <v>111</v>
      </c>
      <c r="F136" s="17">
        <v>27155000</v>
      </c>
      <c r="G136" s="17">
        <v>27155000</v>
      </c>
      <c r="H136" s="18">
        <f t="shared" si="2"/>
        <v>0</v>
      </c>
    </row>
    <row r="137" spans="1:8" ht="25.5">
      <c r="A137" s="250" t="s">
        <v>113</v>
      </c>
      <c r="B137" s="40" t="s">
        <v>3</v>
      </c>
      <c r="C137" s="76" t="s">
        <v>2</v>
      </c>
      <c r="D137" s="8" t="s">
        <v>256</v>
      </c>
      <c r="E137" s="133" t="s">
        <v>112</v>
      </c>
      <c r="F137" s="17">
        <v>196206.04</v>
      </c>
      <c r="G137" s="17">
        <v>196206.04</v>
      </c>
      <c r="H137" s="18">
        <f t="shared" si="2"/>
        <v>0</v>
      </c>
    </row>
    <row r="138" spans="1:8" ht="16.5" customHeight="1">
      <c r="A138" s="250" t="s">
        <v>86</v>
      </c>
      <c r="B138" s="40" t="s">
        <v>3</v>
      </c>
      <c r="C138" s="76" t="s">
        <v>2</v>
      </c>
      <c r="D138" s="8" t="s">
        <v>256</v>
      </c>
      <c r="E138" s="133" t="s">
        <v>88</v>
      </c>
      <c r="F138" s="17">
        <v>2900</v>
      </c>
      <c r="G138" s="17">
        <v>2900</v>
      </c>
      <c r="H138" s="18">
        <f t="shared" si="2"/>
        <v>0</v>
      </c>
    </row>
    <row r="139" spans="1:8" ht="25.5">
      <c r="A139" s="250" t="s">
        <v>114</v>
      </c>
      <c r="B139" s="40" t="s">
        <v>3</v>
      </c>
      <c r="C139" s="76" t="s">
        <v>2</v>
      </c>
      <c r="D139" s="8" t="s">
        <v>256</v>
      </c>
      <c r="E139" s="133" t="s">
        <v>89</v>
      </c>
      <c r="F139" s="17">
        <v>652893.96</v>
      </c>
      <c r="G139" s="17">
        <v>652893.96</v>
      </c>
      <c r="H139" s="18">
        <f t="shared" si="2"/>
        <v>0</v>
      </c>
    </row>
    <row r="140" spans="1:8" ht="38.25">
      <c r="A140" s="281" t="s">
        <v>115</v>
      </c>
      <c r="B140" s="171" t="s">
        <v>3</v>
      </c>
      <c r="C140" s="76" t="s">
        <v>2</v>
      </c>
      <c r="D140" s="8" t="s">
        <v>256</v>
      </c>
      <c r="E140" s="133" t="s">
        <v>116</v>
      </c>
      <c r="F140" s="17">
        <v>1095000</v>
      </c>
      <c r="G140" s="17">
        <v>1095000</v>
      </c>
      <c r="H140" s="18">
        <f t="shared" si="2"/>
        <v>0</v>
      </c>
    </row>
    <row r="141" spans="1:8" ht="66" customHeight="1">
      <c r="A141" s="267" t="s">
        <v>285</v>
      </c>
      <c r="B141" s="33" t="s">
        <v>3</v>
      </c>
      <c r="C141" s="55" t="s">
        <v>2</v>
      </c>
      <c r="D141" s="27" t="s">
        <v>257</v>
      </c>
      <c r="E141" s="121"/>
      <c r="F141" s="28">
        <f>F142+F143</f>
        <v>1000000</v>
      </c>
      <c r="G141" s="28">
        <f>G142+G143</f>
        <v>1000000</v>
      </c>
      <c r="H141" s="18">
        <f t="shared" si="2"/>
        <v>0</v>
      </c>
    </row>
    <row r="142" spans="1:8" ht="25.5">
      <c r="A142" s="253" t="s">
        <v>113</v>
      </c>
      <c r="B142" s="32" t="s">
        <v>3</v>
      </c>
      <c r="C142" s="53" t="s">
        <v>2</v>
      </c>
      <c r="D142" s="8" t="s">
        <v>257</v>
      </c>
      <c r="E142" s="128" t="s">
        <v>112</v>
      </c>
      <c r="F142" s="17">
        <v>900000</v>
      </c>
      <c r="G142" s="17">
        <v>900000</v>
      </c>
      <c r="H142" s="18">
        <f t="shared" si="2"/>
        <v>0</v>
      </c>
    </row>
    <row r="143" spans="1:8" ht="13.5" customHeight="1">
      <c r="A143" s="253" t="s">
        <v>84</v>
      </c>
      <c r="B143" s="32" t="s">
        <v>3</v>
      </c>
      <c r="C143" s="53" t="s">
        <v>2</v>
      </c>
      <c r="D143" s="8" t="s">
        <v>257</v>
      </c>
      <c r="E143" s="128" t="s">
        <v>83</v>
      </c>
      <c r="F143" s="17">
        <v>100000</v>
      </c>
      <c r="G143" s="17">
        <v>100000</v>
      </c>
      <c r="H143" s="18">
        <f t="shared" si="2"/>
        <v>0</v>
      </c>
    </row>
    <row r="144" spans="1:8" ht="81.75" customHeight="1">
      <c r="A144" s="267" t="s">
        <v>286</v>
      </c>
      <c r="B144" s="33" t="s">
        <v>3</v>
      </c>
      <c r="C144" s="55" t="s">
        <v>2</v>
      </c>
      <c r="D144" s="27" t="s">
        <v>258</v>
      </c>
      <c r="E144" s="121"/>
      <c r="F144" s="28">
        <f>SUM(F145:F147)</f>
        <v>644962</v>
      </c>
      <c r="G144" s="28">
        <f>SUM(G145:G147)</f>
        <v>644962</v>
      </c>
      <c r="H144" s="18">
        <f t="shared" si="2"/>
        <v>0</v>
      </c>
    </row>
    <row r="145" spans="1:8" ht="25.5">
      <c r="A145" s="250" t="s">
        <v>110</v>
      </c>
      <c r="B145" s="48" t="s">
        <v>3</v>
      </c>
      <c r="C145" s="8" t="s">
        <v>2</v>
      </c>
      <c r="D145" s="8" t="s">
        <v>258</v>
      </c>
      <c r="E145" s="8" t="s">
        <v>111</v>
      </c>
      <c r="F145" s="17">
        <v>130000</v>
      </c>
      <c r="G145" s="17">
        <v>130000</v>
      </c>
      <c r="H145" s="18">
        <f t="shared" si="2"/>
        <v>0</v>
      </c>
    </row>
    <row r="146" spans="1:8" ht="25.5">
      <c r="A146" s="250" t="s">
        <v>114</v>
      </c>
      <c r="B146" s="48" t="s">
        <v>3</v>
      </c>
      <c r="C146" s="8" t="s">
        <v>2</v>
      </c>
      <c r="D146" s="8" t="s">
        <v>258</v>
      </c>
      <c r="E146" s="8" t="s">
        <v>89</v>
      </c>
      <c r="F146" s="17">
        <v>514962</v>
      </c>
      <c r="G146" s="17">
        <v>514962</v>
      </c>
      <c r="H146" s="18">
        <f t="shared" si="2"/>
        <v>0</v>
      </c>
    </row>
    <row r="147" spans="1:8" ht="17.25" customHeight="1">
      <c r="A147" s="253" t="s">
        <v>84</v>
      </c>
      <c r="B147" s="48" t="s">
        <v>3</v>
      </c>
      <c r="C147" s="8" t="s">
        <v>2</v>
      </c>
      <c r="D147" s="8" t="s">
        <v>258</v>
      </c>
      <c r="E147" s="8" t="s">
        <v>83</v>
      </c>
      <c r="F147" s="17"/>
      <c r="G147" s="17"/>
      <c r="H147" s="18">
        <f t="shared" si="2"/>
        <v>0</v>
      </c>
    </row>
    <row r="148" spans="1:8" ht="25.5">
      <c r="A148" s="254" t="s">
        <v>140</v>
      </c>
      <c r="B148" s="33" t="s">
        <v>3</v>
      </c>
      <c r="C148" s="55" t="s">
        <v>2</v>
      </c>
      <c r="D148" s="27" t="s">
        <v>259</v>
      </c>
      <c r="E148" s="121"/>
      <c r="F148" s="28">
        <f>F149</f>
        <v>0</v>
      </c>
      <c r="G148" s="28">
        <f>G149</f>
        <v>320000</v>
      </c>
      <c r="H148" s="18">
        <f t="shared" si="2"/>
        <v>320000</v>
      </c>
    </row>
    <row r="149" spans="1:8" ht="28.5" customHeight="1">
      <c r="A149" s="253" t="s">
        <v>123</v>
      </c>
      <c r="B149" s="32" t="s">
        <v>3</v>
      </c>
      <c r="C149" s="53" t="s">
        <v>2</v>
      </c>
      <c r="D149" s="8" t="s">
        <v>259</v>
      </c>
      <c r="E149" s="8" t="s">
        <v>124</v>
      </c>
      <c r="F149" s="17"/>
      <c r="G149" s="17">
        <v>320000</v>
      </c>
      <c r="H149" s="18">
        <f t="shared" si="2"/>
        <v>320000</v>
      </c>
    </row>
    <row r="150" spans="1:8" ht="28.5" customHeight="1">
      <c r="A150" s="254" t="s">
        <v>318</v>
      </c>
      <c r="B150" s="169" t="s">
        <v>3</v>
      </c>
      <c r="C150" s="166" t="s">
        <v>2</v>
      </c>
      <c r="D150" s="159" t="s">
        <v>317</v>
      </c>
      <c r="E150" s="167"/>
      <c r="F150" s="168">
        <f>F151</f>
        <v>2000000</v>
      </c>
      <c r="G150" s="168">
        <f>G151</f>
        <v>998000</v>
      </c>
      <c r="H150" s="18">
        <f t="shared" si="2"/>
        <v>-1002000</v>
      </c>
    </row>
    <row r="151" spans="1:8" ht="28.5" customHeight="1">
      <c r="A151" s="250" t="s">
        <v>114</v>
      </c>
      <c r="B151" s="32" t="s">
        <v>3</v>
      </c>
      <c r="C151" s="53" t="s">
        <v>2</v>
      </c>
      <c r="D151" s="8" t="s">
        <v>317</v>
      </c>
      <c r="E151" s="128" t="s">
        <v>89</v>
      </c>
      <c r="F151" s="17">
        <v>2000000</v>
      </c>
      <c r="G151" s="17">
        <v>998000</v>
      </c>
      <c r="H151" s="18">
        <f t="shared" si="2"/>
        <v>-1002000</v>
      </c>
    </row>
    <row r="152" spans="1:8" ht="31.5" customHeight="1">
      <c r="A152" s="267" t="s">
        <v>141</v>
      </c>
      <c r="B152" s="33" t="s">
        <v>3</v>
      </c>
      <c r="C152" s="55" t="s">
        <v>2</v>
      </c>
      <c r="D152" s="27" t="s">
        <v>142</v>
      </c>
      <c r="E152" s="121"/>
      <c r="F152" s="28">
        <f>F153</f>
        <v>35000</v>
      </c>
      <c r="G152" s="28">
        <f>G153</f>
        <v>35000</v>
      </c>
      <c r="H152" s="18">
        <f t="shared" si="2"/>
        <v>0</v>
      </c>
    </row>
    <row r="153" spans="1:8" ht="27.75" customHeight="1">
      <c r="A153" s="253" t="s">
        <v>123</v>
      </c>
      <c r="B153" s="32" t="s">
        <v>3</v>
      </c>
      <c r="C153" s="53" t="s">
        <v>2</v>
      </c>
      <c r="D153" s="8" t="s">
        <v>142</v>
      </c>
      <c r="E153" s="8" t="s">
        <v>124</v>
      </c>
      <c r="F153" s="17">
        <v>35000</v>
      </c>
      <c r="G153" s="17">
        <v>35000</v>
      </c>
      <c r="H153" s="18">
        <f t="shared" si="2"/>
        <v>0</v>
      </c>
    </row>
    <row r="154" spans="1:8" ht="14.25" customHeight="1">
      <c r="A154" s="277" t="s">
        <v>25</v>
      </c>
      <c r="B154" s="38" t="s">
        <v>3</v>
      </c>
      <c r="C154" s="73" t="s">
        <v>9</v>
      </c>
      <c r="D154" s="7"/>
      <c r="E154" s="143"/>
      <c r="F154" s="20">
        <f>F155+F157+F180+F159+F192+F166+F168+F188+F171+F194+F196+F198+F201</f>
        <v>192593371</v>
      </c>
      <c r="G154" s="20">
        <f>G155+G157+G180+G159+G192+G166+G168+G188+G171+G194+G196+G198+G201</f>
        <v>194677371</v>
      </c>
      <c r="H154" s="18">
        <f t="shared" si="2"/>
        <v>2084000</v>
      </c>
    </row>
    <row r="155" spans="1:8" ht="12.75">
      <c r="A155" s="283" t="s">
        <v>167</v>
      </c>
      <c r="B155" s="174" t="s">
        <v>3</v>
      </c>
      <c r="C155" s="175" t="s">
        <v>9</v>
      </c>
      <c r="D155" s="153" t="s">
        <v>260</v>
      </c>
      <c r="E155" s="154"/>
      <c r="F155" s="155">
        <f>F156</f>
        <v>2450000</v>
      </c>
      <c r="G155" s="155">
        <f>G156</f>
        <v>2950000</v>
      </c>
      <c r="H155" s="18">
        <f t="shared" si="2"/>
        <v>500000</v>
      </c>
    </row>
    <row r="156" spans="1:8" ht="25.5">
      <c r="A156" s="250" t="s">
        <v>114</v>
      </c>
      <c r="B156" s="40" t="s">
        <v>3</v>
      </c>
      <c r="C156" s="76" t="s">
        <v>9</v>
      </c>
      <c r="D156" s="8" t="s">
        <v>260</v>
      </c>
      <c r="E156" s="128" t="s">
        <v>89</v>
      </c>
      <c r="F156" s="17">
        <v>2450000</v>
      </c>
      <c r="G156" s="17">
        <v>2950000</v>
      </c>
      <c r="H156" s="18">
        <f t="shared" si="2"/>
        <v>500000</v>
      </c>
    </row>
    <row r="157" spans="1:8" ht="12.75">
      <c r="A157" s="284" t="s">
        <v>170</v>
      </c>
      <c r="B157" s="51" t="s">
        <v>3</v>
      </c>
      <c r="C157" s="74" t="s">
        <v>9</v>
      </c>
      <c r="D157" s="11" t="s">
        <v>261</v>
      </c>
      <c r="E157" s="144"/>
      <c r="F157" s="16">
        <f>F158</f>
        <v>197000</v>
      </c>
      <c r="G157" s="16">
        <f>G158</f>
        <v>197000</v>
      </c>
      <c r="H157" s="18">
        <f t="shared" si="2"/>
        <v>0</v>
      </c>
    </row>
    <row r="158" spans="1:8" ht="25.5">
      <c r="A158" s="285" t="s">
        <v>114</v>
      </c>
      <c r="B158" s="171" t="s">
        <v>3</v>
      </c>
      <c r="C158" s="76" t="s">
        <v>9</v>
      </c>
      <c r="D158" s="8" t="s">
        <v>261</v>
      </c>
      <c r="E158" s="142" t="s">
        <v>89</v>
      </c>
      <c r="F158" s="17">
        <v>197000</v>
      </c>
      <c r="G158" s="17">
        <v>197000</v>
      </c>
      <c r="H158" s="18">
        <f t="shared" si="2"/>
        <v>0</v>
      </c>
    </row>
    <row r="159" spans="1:8" ht="17.25" customHeight="1">
      <c r="A159" s="279" t="s">
        <v>168</v>
      </c>
      <c r="B159" s="41" t="s">
        <v>3</v>
      </c>
      <c r="C159" s="74" t="s">
        <v>9</v>
      </c>
      <c r="D159" s="11" t="s">
        <v>262</v>
      </c>
      <c r="E159" s="144"/>
      <c r="F159" s="16">
        <f>SUM(F160:F165)</f>
        <v>21086000</v>
      </c>
      <c r="G159" s="16">
        <f>SUM(G160:G165)</f>
        <v>24806000</v>
      </c>
      <c r="H159" s="18">
        <f t="shared" si="2"/>
        <v>3720000</v>
      </c>
    </row>
    <row r="160" spans="1:8" ht="25.5">
      <c r="A160" s="250" t="s">
        <v>113</v>
      </c>
      <c r="B160" s="40" t="s">
        <v>3</v>
      </c>
      <c r="C160" s="76" t="s">
        <v>9</v>
      </c>
      <c r="D160" s="8" t="s">
        <v>262</v>
      </c>
      <c r="E160" s="133" t="s">
        <v>112</v>
      </c>
      <c r="F160" s="17">
        <v>112110</v>
      </c>
      <c r="G160" s="17">
        <v>112110</v>
      </c>
      <c r="H160" s="18">
        <f t="shared" si="2"/>
        <v>0</v>
      </c>
    </row>
    <row r="161" spans="1:8" ht="25.5">
      <c r="A161" s="250" t="s">
        <v>114</v>
      </c>
      <c r="B161" s="40" t="s">
        <v>3</v>
      </c>
      <c r="C161" s="76" t="s">
        <v>9</v>
      </c>
      <c r="D161" s="8" t="s">
        <v>262</v>
      </c>
      <c r="E161" s="133" t="s">
        <v>89</v>
      </c>
      <c r="F161" s="17">
        <v>10030697</v>
      </c>
      <c r="G161" s="17">
        <f>10030697+3000000+720000</f>
        <v>13750697</v>
      </c>
      <c r="H161" s="18">
        <f t="shared" si="2"/>
        <v>3720000</v>
      </c>
    </row>
    <row r="162" spans="1:8" ht="40.5" customHeight="1">
      <c r="A162" s="281" t="s">
        <v>115</v>
      </c>
      <c r="B162" s="171" t="s">
        <v>3</v>
      </c>
      <c r="C162" s="76" t="s">
        <v>9</v>
      </c>
      <c r="D162" s="8" t="s">
        <v>262</v>
      </c>
      <c r="E162" s="133" t="s">
        <v>116</v>
      </c>
      <c r="F162" s="17">
        <v>9775500</v>
      </c>
      <c r="G162" s="17">
        <v>9775500</v>
      </c>
      <c r="H162" s="18">
        <f t="shared" si="2"/>
        <v>0</v>
      </c>
    </row>
    <row r="163" spans="1:8" ht="63.75">
      <c r="A163" s="285" t="s">
        <v>109</v>
      </c>
      <c r="B163" s="171" t="s">
        <v>3</v>
      </c>
      <c r="C163" s="76" t="s">
        <v>9</v>
      </c>
      <c r="D163" s="8" t="s">
        <v>262</v>
      </c>
      <c r="E163" s="133" t="s">
        <v>105</v>
      </c>
      <c r="F163" s="17">
        <v>163740.49</v>
      </c>
      <c r="G163" s="17">
        <v>163740.49</v>
      </c>
      <c r="H163" s="18">
        <f t="shared" si="2"/>
        <v>0</v>
      </c>
    </row>
    <row r="164" spans="1:8" ht="12.75">
      <c r="A164" s="285" t="s">
        <v>104</v>
      </c>
      <c r="B164" s="171" t="s">
        <v>3</v>
      </c>
      <c r="C164" s="76" t="s">
        <v>9</v>
      </c>
      <c r="D164" s="8" t="s">
        <v>262</v>
      </c>
      <c r="E164" s="128" t="s">
        <v>107</v>
      </c>
      <c r="F164" s="17">
        <v>802509.51</v>
      </c>
      <c r="G164" s="17">
        <v>802509.51</v>
      </c>
      <c r="H164" s="18">
        <f t="shared" si="2"/>
        <v>0</v>
      </c>
    </row>
    <row r="165" spans="1:8" ht="12.75">
      <c r="A165" s="285" t="s">
        <v>106</v>
      </c>
      <c r="B165" s="171" t="s">
        <v>3</v>
      </c>
      <c r="C165" s="76" t="s">
        <v>9</v>
      </c>
      <c r="D165" s="8" t="s">
        <v>262</v>
      </c>
      <c r="E165" s="128" t="s">
        <v>108</v>
      </c>
      <c r="F165" s="17">
        <v>201443</v>
      </c>
      <c r="G165" s="17">
        <v>201443</v>
      </c>
      <c r="H165" s="18">
        <f t="shared" si="2"/>
        <v>0</v>
      </c>
    </row>
    <row r="166" spans="1:8" ht="27.75" customHeight="1">
      <c r="A166" s="284" t="s">
        <v>169</v>
      </c>
      <c r="B166" s="51" t="s">
        <v>3</v>
      </c>
      <c r="C166" s="74" t="s">
        <v>9</v>
      </c>
      <c r="D166" s="11" t="s">
        <v>263</v>
      </c>
      <c r="E166" s="144"/>
      <c r="F166" s="16">
        <f>F167</f>
        <v>18000000</v>
      </c>
      <c r="G166" s="16">
        <f>G167</f>
        <v>18000000</v>
      </c>
      <c r="H166" s="18">
        <f t="shared" si="2"/>
        <v>0</v>
      </c>
    </row>
    <row r="167" spans="1:8" ht="43.5" customHeight="1">
      <c r="A167" s="281" t="s">
        <v>115</v>
      </c>
      <c r="B167" s="171" t="s">
        <v>3</v>
      </c>
      <c r="C167" s="76" t="s">
        <v>9</v>
      </c>
      <c r="D167" s="8" t="s">
        <v>263</v>
      </c>
      <c r="E167" s="142" t="s">
        <v>116</v>
      </c>
      <c r="F167" s="17">
        <v>18000000</v>
      </c>
      <c r="G167" s="17">
        <v>18000000</v>
      </c>
      <c r="H167" s="18">
        <f t="shared" si="2"/>
        <v>0</v>
      </c>
    </row>
    <row r="168" spans="1:8" ht="63.75" customHeight="1">
      <c r="A168" s="267" t="s">
        <v>285</v>
      </c>
      <c r="B168" s="33" t="s">
        <v>3</v>
      </c>
      <c r="C168" s="55" t="s">
        <v>9</v>
      </c>
      <c r="D168" s="27" t="s">
        <v>257</v>
      </c>
      <c r="E168" s="121"/>
      <c r="F168" s="28">
        <f>F169+F170</f>
        <v>3892000</v>
      </c>
      <c r="G168" s="28">
        <f>G169+G170</f>
        <v>3892000</v>
      </c>
      <c r="H168" s="18">
        <f t="shared" si="2"/>
        <v>0</v>
      </c>
    </row>
    <row r="169" spans="1:8" ht="21.75" customHeight="1">
      <c r="A169" s="253" t="s">
        <v>113</v>
      </c>
      <c r="B169" s="32" t="s">
        <v>3</v>
      </c>
      <c r="C169" s="53" t="s">
        <v>9</v>
      </c>
      <c r="D169" s="8" t="s">
        <v>257</v>
      </c>
      <c r="E169" s="128" t="s">
        <v>112</v>
      </c>
      <c r="F169" s="21">
        <v>2892000</v>
      </c>
      <c r="G169" s="21">
        <v>2892000</v>
      </c>
      <c r="H169" s="18">
        <f t="shared" si="2"/>
        <v>0</v>
      </c>
    </row>
    <row r="170" spans="1:8" ht="18" customHeight="1">
      <c r="A170" s="253" t="s">
        <v>84</v>
      </c>
      <c r="B170" s="32" t="s">
        <v>3</v>
      </c>
      <c r="C170" s="53" t="s">
        <v>9</v>
      </c>
      <c r="D170" s="8" t="s">
        <v>257</v>
      </c>
      <c r="E170" s="128" t="s">
        <v>83</v>
      </c>
      <c r="F170" s="17">
        <v>1000000</v>
      </c>
      <c r="G170" s="17">
        <v>1000000</v>
      </c>
      <c r="H170" s="18">
        <f t="shared" si="2"/>
        <v>0</v>
      </c>
    </row>
    <row r="171" spans="1:8" ht="54.75" customHeight="1">
      <c r="A171" s="286" t="s">
        <v>119</v>
      </c>
      <c r="B171" s="176" t="s">
        <v>3</v>
      </c>
      <c r="C171" s="74" t="s">
        <v>9</v>
      </c>
      <c r="D171" s="153" t="s">
        <v>264</v>
      </c>
      <c r="E171" s="144"/>
      <c r="F171" s="16">
        <f>SUM(F172:F179)</f>
        <v>128902000</v>
      </c>
      <c r="G171" s="16">
        <f>SUM(G172:G179)</f>
        <v>128902000</v>
      </c>
      <c r="H171" s="18">
        <f t="shared" si="2"/>
        <v>0</v>
      </c>
    </row>
    <row r="172" spans="1:8" ht="25.5">
      <c r="A172" s="250" t="s">
        <v>110</v>
      </c>
      <c r="B172" s="48" t="s">
        <v>3</v>
      </c>
      <c r="C172" s="8" t="s">
        <v>9</v>
      </c>
      <c r="D172" s="8" t="s">
        <v>264</v>
      </c>
      <c r="E172" s="133" t="s">
        <v>111</v>
      </c>
      <c r="F172" s="17">
        <v>67343805</v>
      </c>
      <c r="G172" s="17">
        <v>67343805</v>
      </c>
      <c r="H172" s="18">
        <f aca="true" t="shared" si="4" ref="H172:H246">G172-F172</f>
        <v>0</v>
      </c>
    </row>
    <row r="173" spans="1:8" ht="25.5">
      <c r="A173" s="250" t="s">
        <v>113</v>
      </c>
      <c r="B173" s="48" t="s">
        <v>3</v>
      </c>
      <c r="C173" s="8" t="s">
        <v>9</v>
      </c>
      <c r="D173" s="8" t="s">
        <v>264</v>
      </c>
      <c r="E173" s="133" t="s">
        <v>112</v>
      </c>
      <c r="F173" s="17">
        <v>765280</v>
      </c>
      <c r="G173" s="17">
        <v>765280</v>
      </c>
      <c r="H173" s="18">
        <f t="shared" si="4"/>
        <v>0</v>
      </c>
    </row>
    <row r="174" spans="1:8" ht="25.5">
      <c r="A174" s="250" t="s">
        <v>86</v>
      </c>
      <c r="B174" s="48" t="s">
        <v>3</v>
      </c>
      <c r="C174" s="8" t="s">
        <v>9</v>
      </c>
      <c r="D174" s="8" t="s">
        <v>264</v>
      </c>
      <c r="E174" s="133" t="s">
        <v>88</v>
      </c>
      <c r="F174" s="17"/>
      <c r="G174" s="17"/>
      <c r="H174" s="18">
        <f t="shared" si="4"/>
        <v>0</v>
      </c>
    </row>
    <row r="175" spans="1:8" ht="25.5">
      <c r="A175" s="250" t="s">
        <v>114</v>
      </c>
      <c r="B175" s="48" t="s">
        <v>3</v>
      </c>
      <c r="C175" s="8" t="s">
        <v>9</v>
      </c>
      <c r="D175" s="8" t="s">
        <v>264</v>
      </c>
      <c r="E175" s="133" t="s">
        <v>89</v>
      </c>
      <c r="F175" s="17">
        <v>2407520</v>
      </c>
      <c r="G175" s="17">
        <v>2407520</v>
      </c>
      <c r="H175" s="18">
        <f t="shared" si="4"/>
        <v>0</v>
      </c>
    </row>
    <row r="176" spans="1:8" ht="42" customHeight="1">
      <c r="A176" s="281" t="s">
        <v>115</v>
      </c>
      <c r="B176" s="48" t="s">
        <v>3</v>
      </c>
      <c r="C176" s="8" t="s">
        <v>9</v>
      </c>
      <c r="D176" s="8" t="s">
        <v>264</v>
      </c>
      <c r="E176" s="133" t="s">
        <v>116</v>
      </c>
      <c r="F176" s="17">
        <v>58335000</v>
      </c>
      <c r="G176" s="17">
        <v>58335000</v>
      </c>
      <c r="H176" s="18">
        <f t="shared" si="4"/>
        <v>0</v>
      </c>
    </row>
    <row r="177" spans="1:8" ht="63.75">
      <c r="A177" s="250" t="s">
        <v>109</v>
      </c>
      <c r="B177" s="48" t="s">
        <v>3</v>
      </c>
      <c r="C177" s="8" t="s">
        <v>9</v>
      </c>
      <c r="D177" s="8" t="s">
        <v>264</v>
      </c>
      <c r="E177" s="133" t="s">
        <v>105</v>
      </c>
      <c r="F177" s="17"/>
      <c r="G177" s="17"/>
      <c r="H177" s="18">
        <f t="shared" si="4"/>
        <v>0</v>
      </c>
    </row>
    <row r="178" spans="1:8" ht="12.75">
      <c r="A178" s="250" t="s">
        <v>104</v>
      </c>
      <c r="B178" s="48" t="s">
        <v>3</v>
      </c>
      <c r="C178" s="8" t="s">
        <v>9</v>
      </c>
      <c r="D178" s="8" t="s">
        <v>264</v>
      </c>
      <c r="E178" s="128" t="s">
        <v>107</v>
      </c>
      <c r="F178" s="17">
        <v>13075</v>
      </c>
      <c r="G178" s="17">
        <v>13075</v>
      </c>
      <c r="H178" s="18">
        <f t="shared" si="4"/>
        <v>0</v>
      </c>
    </row>
    <row r="179" spans="1:8" ht="18" customHeight="1">
      <c r="A179" s="250" t="s">
        <v>106</v>
      </c>
      <c r="B179" s="48" t="s">
        <v>3</v>
      </c>
      <c r="C179" s="8" t="s">
        <v>9</v>
      </c>
      <c r="D179" s="8" t="s">
        <v>264</v>
      </c>
      <c r="E179" s="128" t="s">
        <v>108</v>
      </c>
      <c r="F179" s="17">
        <v>37320</v>
      </c>
      <c r="G179" s="17">
        <v>37320</v>
      </c>
      <c r="H179" s="18">
        <f t="shared" si="4"/>
        <v>0</v>
      </c>
    </row>
    <row r="180" spans="1:8" ht="51">
      <c r="A180" s="267" t="s">
        <v>50</v>
      </c>
      <c r="B180" s="39" t="s">
        <v>3</v>
      </c>
      <c r="C180" s="75" t="s">
        <v>9</v>
      </c>
      <c r="D180" s="27" t="s">
        <v>265</v>
      </c>
      <c r="E180" s="141"/>
      <c r="F180" s="28">
        <f>SUM(F181:F187)</f>
        <v>11180000</v>
      </c>
      <c r="G180" s="28">
        <f>SUM(G181:G187)</f>
        <v>11180000</v>
      </c>
      <c r="H180" s="18">
        <f t="shared" si="4"/>
        <v>0</v>
      </c>
    </row>
    <row r="181" spans="1:8" ht="25.5">
      <c r="A181" s="250" t="s">
        <v>110</v>
      </c>
      <c r="B181" s="40" t="s">
        <v>3</v>
      </c>
      <c r="C181" s="76" t="s">
        <v>9</v>
      </c>
      <c r="D181" s="8" t="s">
        <v>265</v>
      </c>
      <c r="E181" s="133" t="s">
        <v>111</v>
      </c>
      <c r="F181" s="17">
        <v>7790000</v>
      </c>
      <c r="G181" s="17">
        <v>7790000</v>
      </c>
      <c r="H181" s="18">
        <f t="shared" si="4"/>
        <v>0</v>
      </c>
    </row>
    <row r="182" spans="1:8" ht="25.5">
      <c r="A182" s="250" t="s">
        <v>113</v>
      </c>
      <c r="B182" s="40" t="s">
        <v>3</v>
      </c>
      <c r="C182" s="76" t="s">
        <v>9</v>
      </c>
      <c r="D182" s="8" t="s">
        <v>265</v>
      </c>
      <c r="E182" s="133" t="s">
        <v>112</v>
      </c>
      <c r="F182" s="17">
        <v>109700</v>
      </c>
      <c r="G182" s="17">
        <v>109700</v>
      </c>
      <c r="H182" s="18">
        <f t="shared" si="4"/>
        <v>0</v>
      </c>
    </row>
    <row r="183" spans="1:8" ht="21" customHeight="1">
      <c r="A183" s="250" t="s">
        <v>86</v>
      </c>
      <c r="B183" s="40" t="s">
        <v>3</v>
      </c>
      <c r="C183" s="76" t="s">
        <v>9</v>
      </c>
      <c r="D183" s="8" t="s">
        <v>265</v>
      </c>
      <c r="E183" s="133" t="s">
        <v>88</v>
      </c>
      <c r="F183" s="17"/>
      <c r="G183" s="17"/>
      <c r="H183" s="18">
        <f t="shared" si="4"/>
        <v>0</v>
      </c>
    </row>
    <row r="184" spans="1:8" ht="32.25" customHeight="1">
      <c r="A184" s="250" t="s">
        <v>114</v>
      </c>
      <c r="B184" s="40" t="s">
        <v>3</v>
      </c>
      <c r="C184" s="76" t="s">
        <v>9</v>
      </c>
      <c r="D184" s="8" t="s">
        <v>265</v>
      </c>
      <c r="E184" s="133" t="s">
        <v>89</v>
      </c>
      <c r="F184" s="17">
        <v>2990300</v>
      </c>
      <c r="G184" s="17">
        <v>2990300</v>
      </c>
      <c r="H184" s="18">
        <f t="shared" si="4"/>
        <v>0</v>
      </c>
    </row>
    <row r="185" spans="1:8" ht="25.5">
      <c r="A185" s="250" t="s">
        <v>123</v>
      </c>
      <c r="B185" s="40" t="s">
        <v>3</v>
      </c>
      <c r="C185" s="76" t="s">
        <v>9</v>
      </c>
      <c r="D185" s="8" t="s">
        <v>265</v>
      </c>
      <c r="E185" s="133" t="s">
        <v>124</v>
      </c>
      <c r="F185" s="17">
        <v>215000</v>
      </c>
      <c r="G185" s="17">
        <v>215000</v>
      </c>
      <c r="H185" s="18">
        <f t="shared" si="4"/>
        <v>0</v>
      </c>
    </row>
    <row r="186" spans="1:8" ht="24.75" customHeight="1">
      <c r="A186" s="250" t="s">
        <v>104</v>
      </c>
      <c r="B186" s="40" t="s">
        <v>3</v>
      </c>
      <c r="C186" s="76" t="s">
        <v>9</v>
      </c>
      <c r="D186" s="8" t="s">
        <v>265</v>
      </c>
      <c r="E186" s="128" t="s">
        <v>107</v>
      </c>
      <c r="F186" s="17">
        <v>70000</v>
      </c>
      <c r="G186" s="17">
        <v>70000</v>
      </c>
      <c r="H186" s="18">
        <f t="shared" si="4"/>
        <v>0</v>
      </c>
    </row>
    <row r="187" spans="1:8" ht="15.75" customHeight="1">
      <c r="A187" s="250" t="s">
        <v>106</v>
      </c>
      <c r="B187" s="40" t="s">
        <v>3</v>
      </c>
      <c r="C187" s="76" t="s">
        <v>9</v>
      </c>
      <c r="D187" s="8" t="s">
        <v>265</v>
      </c>
      <c r="E187" s="128" t="s">
        <v>108</v>
      </c>
      <c r="F187" s="17">
        <v>5000</v>
      </c>
      <c r="G187" s="17">
        <v>5000</v>
      </c>
      <c r="H187" s="18">
        <f t="shared" si="4"/>
        <v>0</v>
      </c>
    </row>
    <row r="188" spans="1:8" ht="81" customHeight="1">
      <c r="A188" s="267" t="s">
        <v>286</v>
      </c>
      <c r="B188" s="33" t="s">
        <v>3</v>
      </c>
      <c r="C188" s="55" t="s">
        <v>9</v>
      </c>
      <c r="D188" s="27" t="s">
        <v>258</v>
      </c>
      <c r="E188" s="121"/>
      <c r="F188" s="28">
        <f>SUM(F189:F191)</f>
        <v>40038</v>
      </c>
      <c r="G188" s="28">
        <f>SUM(G189:G191)</f>
        <v>40038</v>
      </c>
      <c r="H188" s="18">
        <f t="shared" si="4"/>
        <v>0</v>
      </c>
    </row>
    <row r="189" spans="1:8" ht="25.5">
      <c r="A189" s="250" t="s">
        <v>110</v>
      </c>
      <c r="B189" s="48" t="s">
        <v>3</v>
      </c>
      <c r="C189" s="8" t="s">
        <v>9</v>
      </c>
      <c r="D189" s="8" t="s">
        <v>258</v>
      </c>
      <c r="E189" s="8" t="s">
        <v>111</v>
      </c>
      <c r="F189" s="17"/>
      <c r="G189" s="17"/>
      <c r="H189" s="18">
        <f t="shared" si="4"/>
        <v>0</v>
      </c>
    </row>
    <row r="190" spans="1:8" ht="21" customHeight="1">
      <c r="A190" s="250" t="s">
        <v>114</v>
      </c>
      <c r="B190" s="48" t="s">
        <v>3</v>
      </c>
      <c r="C190" s="8" t="s">
        <v>9</v>
      </c>
      <c r="D190" s="8" t="s">
        <v>258</v>
      </c>
      <c r="E190" s="8" t="s">
        <v>89</v>
      </c>
      <c r="F190" s="17">
        <v>15780</v>
      </c>
      <c r="G190" s="17">
        <v>15780</v>
      </c>
      <c r="H190" s="18">
        <f t="shared" si="4"/>
        <v>0</v>
      </c>
    </row>
    <row r="191" spans="1:8" ht="18.75" customHeight="1">
      <c r="A191" s="253" t="s">
        <v>84</v>
      </c>
      <c r="B191" s="48" t="s">
        <v>3</v>
      </c>
      <c r="C191" s="8" t="s">
        <v>9</v>
      </c>
      <c r="D191" s="8" t="s">
        <v>258</v>
      </c>
      <c r="E191" s="8" t="s">
        <v>83</v>
      </c>
      <c r="F191" s="17">
        <v>24258</v>
      </c>
      <c r="G191" s="17">
        <v>24258</v>
      </c>
      <c r="H191" s="18">
        <f t="shared" si="4"/>
        <v>0</v>
      </c>
    </row>
    <row r="192" spans="1:8" ht="30.75" customHeight="1">
      <c r="A192" s="287" t="s">
        <v>318</v>
      </c>
      <c r="B192" s="47" t="s">
        <v>3</v>
      </c>
      <c r="C192" s="55" t="s">
        <v>9</v>
      </c>
      <c r="D192" s="27" t="s">
        <v>317</v>
      </c>
      <c r="E192" s="121"/>
      <c r="F192" s="28">
        <f>F193</f>
        <v>6159000</v>
      </c>
      <c r="G192" s="28">
        <f>G193</f>
        <v>3074000</v>
      </c>
      <c r="H192" s="18">
        <f t="shared" si="4"/>
        <v>-3085000</v>
      </c>
    </row>
    <row r="193" spans="1:8" ht="30" customHeight="1">
      <c r="A193" s="285" t="s">
        <v>114</v>
      </c>
      <c r="B193" s="48" t="s">
        <v>3</v>
      </c>
      <c r="C193" s="53" t="s">
        <v>9</v>
      </c>
      <c r="D193" s="8" t="s">
        <v>317</v>
      </c>
      <c r="E193" s="8" t="s">
        <v>89</v>
      </c>
      <c r="F193" s="17">
        <v>6159000</v>
      </c>
      <c r="G193" s="17">
        <v>3074000</v>
      </c>
      <c r="H193" s="18">
        <f t="shared" si="4"/>
        <v>-3085000</v>
      </c>
    </row>
    <row r="194" spans="1:8" ht="59.25" customHeight="1">
      <c r="A194" s="287" t="s">
        <v>319</v>
      </c>
      <c r="B194" s="47" t="s">
        <v>3</v>
      </c>
      <c r="C194" s="55" t="s">
        <v>9</v>
      </c>
      <c r="D194" s="27" t="s">
        <v>320</v>
      </c>
      <c r="E194" s="121"/>
      <c r="F194" s="28">
        <f>F195</f>
        <v>0</v>
      </c>
      <c r="G194" s="28">
        <f>G195</f>
        <v>876000</v>
      </c>
      <c r="H194" s="18">
        <f>G194-F194</f>
        <v>876000</v>
      </c>
    </row>
    <row r="195" spans="1:8" ht="20.25" customHeight="1">
      <c r="A195" s="253" t="s">
        <v>84</v>
      </c>
      <c r="B195" s="48" t="s">
        <v>3</v>
      </c>
      <c r="C195" s="53" t="s">
        <v>9</v>
      </c>
      <c r="D195" s="8" t="s">
        <v>320</v>
      </c>
      <c r="E195" s="8" t="s">
        <v>83</v>
      </c>
      <c r="F195" s="17"/>
      <c r="G195" s="17">
        <v>876000</v>
      </c>
      <c r="H195" s="18">
        <f>G195-F195</f>
        <v>876000</v>
      </c>
    </row>
    <row r="196" spans="1:8" ht="39.75" customHeight="1">
      <c r="A196" s="286" t="s">
        <v>143</v>
      </c>
      <c r="B196" s="176" t="s">
        <v>3</v>
      </c>
      <c r="C196" s="74" t="s">
        <v>9</v>
      </c>
      <c r="D196" s="153" t="s">
        <v>266</v>
      </c>
      <c r="E196" s="144"/>
      <c r="F196" s="16">
        <f>F197</f>
        <v>0</v>
      </c>
      <c r="G196" s="16">
        <f>G197</f>
        <v>73000</v>
      </c>
      <c r="H196" s="18">
        <f t="shared" si="4"/>
        <v>73000</v>
      </c>
    </row>
    <row r="197" spans="1:8" ht="27.75" customHeight="1">
      <c r="A197" s="250" t="s">
        <v>110</v>
      </c>
      <c r="B197" s="48" t="s">
        <v>3</v>
      </c>
      <c r="C197" s="8" t="s">
        <v>9</v>
      </c>
      <c r="D197" s="8" t="s">
        <v>266</v>
      </c>
      <c r="E197" s="133" t="s">
        <v>111</v>
      </c>
      <c r="F197" s="17"/>
      <c r="G197" s="17">
        <v>73000</v>
      </c>
      <c r="H197" s="18">
        <f t="shared" si="4"/>
        <v>73000</v>
      </c>
    </row>
    <row r="198" spans="1:8" ht="25.5">
      <c r="A198" s="286" t="s">
        <v>144</v>
      </c>
      <c r="B198" s="176" t="s">
        <v>3</v>
      </c>
      <c r="C198" s="74" t="s">
        <v>9</v>
      </c>
      <c r="D198" s="153" t="s">
        <v>145</v>
      </c>
      <c r="E198" s="144"/>
      <c r="F198" s="16">
        <f>F199+F200</f>
        <v>590000</v>
      </c>
      <c r="G198" s="16">
        <f>G199+G200</f>
        <v>590000</v>
      </c>
      <c r="H198" s="18">
        <f t="shared" si="4"/>
        <v>0</v>
      </c>
    </row>
    <row r="199" spans="1:8" ht="25.5">
      <c r="A199" s="250" t="s">
        <v>114</v>
      </c>
      <c r="B199" s="48" t="s">
        <v>3</v>
      </c>
      <c r="C199" s="8" t="s">
        <v>9</v>
      </c>
      <c r="D199" s="8" t="s">
        <v>145</v>
      </c>
      <c r="E199" s="133" t="s">
        <v>89</v>
      </c>
      <c r="F199" s="17">
        <f>257140+31860</f>
        <v>289000</v>
      </c>
      <c r="G199" s="17">
        <f>257140+31860</f>
        <v>289000</v>
      </c>
      <c r="H199" s="18">
        <f t="shared" si="4"/>
        <v>0</v>
      </c>
    </row>
    <row r="200" spans="1:8" ht="12.75">
      <c r="A200" s="253" t="s">
        <v>84</v>
      </c>
      <c r="B200" s="48" t="s">
        <v>3</v>
      </c>
      <c r="C200" s="8" t="s">
        <v>9</v>
      </c>
      <c r="D200" s="8" t="s">
        <v>145</v>
      </c>
      <c r="E200" s="133" t="s">
        <v>83</v>
      </c>
      <c r="F200" s="17">
        <v>301000</v>
      </c>
      <c r="G200" s="17">
        <v>301000</v>
      </c>
      <c r="H200" s="18">
        <f t="shared" si="4"/>
        <v>0</v>
      </c>
    </row>
    <row r="201" spans="1:8" ht="63.75">
      <c r="A201" s="287" t="s">
        <v>321</v>
      </c>
      <c r="B201" s="47" t="s">
        <v>3</v>
      </c>
      <c r="C201" s="55" t="s">
        <v>9</v>
      </c>
      <c r="D201" s="27" t="s">
        <v>322</v>
      </c>
      <c r="E201" s="121"/>
      <c r="F201" s="28">
        <f>F202</f>
        <v>97333</v>
      </c>
      <c r="G201" s="28">
        <f>G202</f>
        <v>97333</v>
      </c>
      <c r="H201" s="18">
        <f t="shared" si="4"/>
        <v>0</v>
      </c>
    </row>
    <row r="202" spans="1:8" ht="12.75">
      <c r="A202" s="253" t="s">
        <v>84</v>
      </c>
      <c r="B202" s="48" t="s">
        <v>3</v>
      </c>
      <c r="C202" s="53" t="s">
        <v>9</v>
      </c>
      <c r="D202" s="8" t="s">
        <v>322</v>
      </c>
      <c r="E202" s="8" t="s">
        <v>83</v>
      </c>
      <c r="F202" s="17">
        <v>97333</v>
      </c>
      <c r="G202" s="17">
        <v>97333</v>
      </c>
      <c r="H202" s="18">
        <f t="shared" si="4"/>
        <v>0</v>
      </c>
    </row>
    <row r="203" spans="1:8" ht="12.75">
      <c r="A203" s="275" t="s">
        <v>82</v>
      </c>
      <c r="B203" s="113" t="s">
        <v>3</v>
      </c>
      <c r="C203" s="122" t="s">
        <v>3</v>
      </c>
      <c r="D203" s="114"/>
      <c r="E203" s="145"/>
      <c r="F203" s="115">
        <f>F204+F209+F212</f>
        <v>407523</v>
      </c>
      <c r="G203" s="115">
        <f>G204+G209+G212</f>
        <v>1597523</v>
      </c>
      <c r="H203" s="18">
        <f t="shared" si="4"/>
        <v>1190000</v>
      </c>
    </row>
    <row r="204" spans="1:8" ht="12.75">
      <c r="A204" s="288" t="s">
        <v>172</v>
      </c>
      <c r="B204" s="50" t="s">
        <v>3</v>
      </c>
      <c r="C204" s="55" t="s">
        <v>3</v>
      </c>
      <c r="D204" s="27" t="s">
        <v>171</v>
      </c>
      <c r="E204" s="46"/>
      <c r="F204" s="28">
        <f>SUM(F205:F208)</f>
        <v>275300</v>
      </c>
      <c r="G204" s="28">
        <f>SUM(G205:G208)</f>
        <v>275300</v>
      </c>
      <c r="H204" s="18">
        <f t="shared" si="4"/>
        <v>0</v>
      </c>
    </row>
    <row r="205" spans="1:8" ht="25.5">
      <c r="A205" s="250" t="s">
        <v>110</v>
      </c>
      <c r="B205" s="40" t="s">
        <v>3</v>
      </c>
      <c r="C205" s="76" t="s">
        <v>3</v>
      </c>
      <c r="D205" s="8" t="s">
        <v>171</v>
      </c>
      <c r="E205" s="128" t="s">
        <v>111</v>
      </c>
      <c r="F205" s="17">
        <v>5316.3</v>
      </c>
      <c r="G205" s="17">
        <v>5316.3</v>
      </c>
      <c r="H205" s="18">
        <f t="shared" si="4"/>
        <v>0</v>
      </c>
    </row>
    <row r="206" spans="1:8" ht="38.25">
      <c r="A206" s="250" t="s">
        <v>281</v>
      </c>
      <c r="B206" s="40" t="s">
        <v>3</v>
      </c>
      <c r="C206" s="76" t="s">
        <v>3</v>
      </c>
      <c r="D206" s="8" t="s">
        <v>171</v>
      </c>
      <c r="E206" s="128" t="s">
        <v>276</v>
      </c>
      <c r="F206" s="17">
        <v>234300</v>
      </c>
      <c r="G206" s="17">
        <v>234300</v>
      </c>
      <c r="H206" s="18">
        <f t="shared" si="4"/>
        <v>0</v>
      </c>
    </row>
    <row r="207" spans="1:8" ht="12.75">
      <c r="A207" s="253" t="s">
        <v>84</v>
      </c>
      <c r="B207" s="40" t="s">
        <v>3</v>
      </c>
      <c r="C207" s="76" t="s">
        <v>3</v>
      </c>
      <c r="D207" s="8" t="s">
        <v>171</v>
      </c>
      <c r="E207" s="128" t="s">
        <v>83</v>
      </c>
      <c r="F207" s="17">
        <v>4253.04</v>
      </c>
      <c r="G207" s="17">
        <v>4253.04</v>
      </c>
      <c r="H207" s="18">
        <f>G207-F207</f>
        <v>0</v>
      </c>
    </row>
    <row r="208" spans="1:8" ht="12.75">
      <c r="A208" s="262" t="s">
        <v>103</v>
      </c>
      <c r="B208" s="40" t="s">
        <v>3</v>
      </c>
      <c r="C208" s="76" t="s">
        <v>3</v>
      </c>
      <c r="D208" s="8" t="s">
        <v>171</v>
      </c>
      <c r="E208" s="128" t="s">
        <v>79</v>
      </c>
      <c r="F208" s="17">
        <v>31430.66</v>
      </c>
      <c r="G208" s="17">
        <v>31430.66</v>
      </c>
      <c r="H208" s="18">
        <f>G208-F208</f>
        <v>0</v>
      </c>
    </row>
    <row r="209" spans="1:8" ht="25.5">
      <c r="A209" s="288" t="s">
        <v>222</v>
      </c>
      <c r="B209" s="50" t="s">
        <v>3</v>
      </c>
      <c r="C209" s="55" t="s">
        <v>3</v>
      </c>
      <c r="D209" s="27" t="s">
        <v>268</v>
      </c>
      <c r="E209" s="46"/>
      <c r="F209" s="28">
        <f>SUM(F210:F211)</f>
        <v>0</v>
      </c>
      <c r="G209" s="28">
        <f>SUM(G210:G211)</f>
        <v>1190000</v>
      </c>
      <c r="H209" s="18">
        <f t="shared" si="4"/>
        <v>1190000</v>
      </c>
    </row>
    <row r="210" spans="1:8" ht="25.5">
      <c r="A210" s="250" t="s">
        <v>114</v>
      </c>
      <c r="B210" s="40" t="s">
        <v>3</v>
      </c>
      <c r="C210" s="76" t="s">
        <v>3</v>
      </c>
      <c r="D210" s="8" t="s">
        <v>268</v>
      </c>
      <c r="E210" s="128" t="s">
        <v>89</v>
      </c>
      <c r="F210" s="17"/>
      <c r="G210" s="17">
        <v>614794</v>
      </c>
      <c r="H210" s="18">
        <f t="shared" si="4"/>
        <v>614794</v>
      </c>
    </row>
    <row r="211" spans="1:8" ht="12.75">
      <c r="A211" s="253" t="s">
        <v>84</v>
      </c>
      <c r="B211" s="40" t="s">
        <v>3</v>
      </c>
      <c r="C211" s="76" t="s">
        <v>3</v>
      </c>
      <c r="D211" s="8" t="s">
        <v>268</v>
      </c>
      <c r="E211" s="142" t="s">
        <v>83</v>
      </c>
      <c r="F211" s="17"/>
      <c r="G211" s="17">
        <v>575206</v>
      </c>
      <c r="H211" s="18">
        <f t="shared" si="4"/>
        <v>575206</v>
      </c>
    </row>
    <row r="212" spans="1:8" ht="38.25">
      <c r="A212" s="288" t="s">
        <v>173</v>
      </c>
      <c r="B212" s="50" t="s">
        <v>3</v>
      </c>
      <c r="C212" s="55" t="s">
        <v>3</v>
      </c>
      <c r="D212" s="27" t="s">
        <v>146</v>
      </c>
      <c r="E212" s="46"/>
      <c r="F212" s="28">
        <f>SUM(F213:F214)</f>
        <v>132223</v>
      </c>
      <c r="G212" s="28">
        <f>SUM(G213:G214)</f>
        <v>132223</v>
      </c>
      <c r="H212" s="18">
        <f t="shared" si="4"/>
        <v>0</v>
      </c>
    </row>
    <row r="213" spans="1:8" ht="25.5">
      <c r="A213" s="250" t="s">
        <v>114</v>
      </c>
      <c r="B213" s="40" t="s">
        <v>3</v>
      </c>
      <c r="C213" s="76" t="s">
        <v>3</v>
      </c>
      <c r="D213" s="8" t="s">
        <v>146</v>
      </c>
      <c r="E213" s="128" t="s">
        <v>89</v>
      </c>
      <c r="F213" s="17">
        <v>68311</v>
      </c>
      <c r="G213" s="17">
        <v>68311</v>
      </c>
      <c r="H213" s="18">
        <f t="shared" si="4"/>
        <v>0</v>
      </c>
    </row>
    <row r="214" spans="1:8" ht="12.75">
      <c r="A214" s="253" t="s">
        <v>84</v>
      </c>
      <c r="B214" s="40" t="s">
        <v>3</v>
      </c>
      <c r="C214" s="76" t="s">
        <v>3</v>
      </c>
      <c r="D214" s="8" t="s">
        <v>146</v>
      </c>
      <c r="E214" s="142" t="s">
        <v>83</v>
      </c>
      <c r="F214" s="17">
        <v>63912</v>
      </c>
      <c r="G214" s="17">
        <v>63912</v>
      </c>
      <c r="H214" s="18">
        <f t="shared" si="4"/>
        <v>0</v>
      </c>
    </row>
    <row r="215" spans="1:8" ht="12.75">
      <c r="A215" s="277" t="s">
        <v>26</v>
      </c>
      <c r="B215" s="38" t="s">
        <v>3</v>
      </c>
      <c r="C215" s="68" t="s">
        <v>5</v>
      </c>
      <c r="D215" s="7"/>
      <c r="E215" s="120"/>
      <c r="F215" s="18">
        <f>F216+F224+F229+F235+F238</f>
        <v>14628644</v>
      </c>
      <c r="G215" s="18">
        <f>G216+G224+G229+G235+G238</f>
        <v>14628644</v>
      </c>
      <c r="H215" s="18">
        <f t="shared" si="4"/>
        <v>0</v>
      </c>
    </row>
    <row r="216" spans="1:8" ht="25.5">
      <c r="A216" s="280" t="s">
        <v>174</v>
      </c>
      <c r="B216" s="41" t="s">
        <v>3</v>
      </c>
      <c r="C216" s="54" t="s">
        <v>5</v>
      </c>
      <c r="D216" s="11" t="s">
        <v>267</v>
      </c>
      <c r="E216" s="123"/>
      <c r="F216" s="16">
        <f>SUM(F217:F223)</f>
        <v>11362644</v>
      </c>
      <c r="G216" s="16">
        <f>SUM(G217:G223)</f>
        <v>11362644</v>
      </c>
      <c r="H216" s="18">
        <f t="shared" si="4"/>
        <v>0</v>
      </c>
    </row>
    <row r="217" spans="1:8" ht="25.5">
      <c r="A217" s="250" t="s">
        <v>110</v>
      </c>
      <c r="B217" s="40" t="s">
        <v>3</v>
      </c>
      <c r="C217" s="53" t="s">
        <v>5</v>
      </c>
      <c r="D217" s="8" t="s">
        <v>267</v>
      </c>
      <c r="E217" s="133" t="s">
        <v>111</v>
      </c>
      <c r="F217" s="17">
        <f>9630500+700</f>
        <v>9631200</v>
      </c>
      <c r="G217" s="17">
        <f>9630500+700</f>
        <v>9631200</v>
      </c>
      <c r="H217" s="18">
        <f t="shared" si="4"/>
        <v>0</v>
      </c>
    </row>
    <row r="218" spans="1:8" ht="25.5">
      <c r="A218" s="250" t="s">
        <v>113</v>
      </c>
      <c r="B218" s="40" t="s">
        <v>3</v>
      </c>
      <c r="C218" s="53" t="s">
        <v>5</v>
      </c>
      <c r="D218" s="8" t="s">
        <v>267</v>
      </c>
      <c r="E218" s="133" t="s">
        <v>112</v>
      </c>
      <c r="F218" s="17">
        <v>132000</v>
      </c>
      <c r="G218" s="17">
        <v>132000</v>
      </c>
      <c r="H218" s="18">
        <f t="shared" si="4"/>
        <v>0</v>
      </c>
    </row>
    <row r="219" spans="1:8" ht="25.5">
      <c r="A219" s="250" t="s">
        <v>86</v>
      </c>
      <c r="B219" s="40" t="s">
        <v>3</v>
      </c>
      <c r="C219" s="53" t="s">
        <v>5</v>
      </c>
      <c r="D219" s="8" t="s">
        <v>267</v>
      </c>
      <c r="E219" s="133" t="s">
        <v>88</v>
      </c>
      <c r="F219" s="17">
        <v>81000</v>
      </c>
      <c r="G219" s="17">
        <v>81000</v>
      </c>
      <c r="H219" s="18">
        <f t="shared" si="4"/>
        <v>0</v>
      </c>
    </row>
    <row r="220" spans="1:8" ht="25.5">
      <c r="A220" s="250" t="s">
        <v>114</v>
      </c>
      <c r="B220" s="40" t="s">
        <v>3</v>
      </c>
      <c r="C220" s="53" t="s">
        <v>5</v>
      </c>
      <c r="D220" s="8" t="s">
        <v>267</v>
      </c>
      <c r="E220" s="133" t="s">
        <v>89</v>
      </c>
      <c r="F220" s="17">
        <v>483000</v>
      </c>
      <c r="G220" s="17">
        <v>483000</v>
      </c>
      <c r="H220" s="18">
        <f t="shared" si="4"/>
        <v>0</v>
      </c>
    </row>
    <row r="221" spans="1:8" ht="20.25" customHeight="1">
      <c r="A221" s="250" t="s">
        <v>104</v>
      </c>
      <c r="B221" s="40" t="s">
        <v>3</v>
      </c>
      <c r="C221" s="53" t="s">
        <v>5</v>
      </c>
      <c r="D221" s="8" t="s">
        <v>267</v>
      </c>
      <c r="E221" s="128" t="s">
        <v>107</v>
      </c>
      <c r="F221" s="17">
        <v>40000</v>
      </c>
      <c r="G221" s="17">
        <v>40000</v>
      </c>
      <c r="H221" s="18">
        <f t="shared" si="4"/>
        <v>0</v>
      </c>
    </row>
    <row r="222" spans="1:8" ht="12.75">
      <c r="A222" s="250" t="s">
        <v>106</v>
      </c>
      <c r="B222" s="40" t="s">
        <v>3</v>
      </c>
      <c r="C222" s="53" t="s">
        <v>5</v>
      </c>
      <c r="D222" s="8" t="s">
        <v>267</v>
      </c>
      <c r="E222" s="128" t="s">
        <v>108</v>
      </c>
      <c r="F222" s="17">
        <v>40000</v>
      </c>
      <c r="G222" s="17">
        <v>40000</v>
      </c>
      <c r="H222" s="18">
        <f t="shared" si="4"/>
        <v>0</v>
      </c>
    </row>
    <row r="223" spans="1:8" ht="12.75">
      <c r="A223" s="262" t="s">
        <v>103</v>
      </c>
      <c r="B223" s="40" t="s">
        <v>3</v>
      </c>
      <c r="C223" s="53" t="s">
        <v>5</v>
      </c>
      <c r="D223" s="8" t="s">
        <v>267</v>
      </c>
      <c r="E223" s="128" t="s">
        <v>79</v>
      </c>
      <c r="F223" s="17">
        <v>955444</v>
      </c>
      <c r="G223" s="17">
        <v>955444</v>
      </c>
      <c r="H223" s="18">
        <f t="shared" si="4"/>
        <v>0</v>
      </c>
    </row>
    <row r="224" spans="1:8" ht="42" customHeight="1">
      <c r="A224" s="288" t="s">
        <v>323</v>
      </c>
      <c r="B224" s="50" t="s">
        <v>3</v>
      </c>
      <c r="C224" s="55" t="s">
        <v>5</v>
      </c>
      <c r="D224" s="27" t="s">
        <v>324</v>
      </c>
      <c r="E224" s="46"/>
      <c r="F224" s="28">
        <f>SUM(F225:F228)</f>
        <v>190000</v>
      </c>
      <c r="G224" s="28">
        <f>SUM(G225:G228)</f>
        <v>190000</v>
      </c>
      <c r="H224" s="18">
        <f>G224-F224</f>
        <v>0</v>
      </c>
    </row>
    <row r="225" spans="1:8" ht="27" customHeight="1">
      <c r="A225" s="250" t="s">
        <v>151</v>
      </c>
      <c r="B225" s="40" t="s">
        <v>3</v>
      </c>
      <c r="C225" s="76" t="s">
        <v>5</v>
      </c>
      <c r="D225" s="8" t="s">
        <v>324</v>
      </c>
      <c r="E225" s="128" t="s">
        <v>152</v>
      </c>
      <c r="F225" s="17">
        <v>40000</v>
      </c>
      <c r="G225" s="17">
        <v>40000</v>
      </c>
      <c r="H225" s="18">
        <f>G225-F225</f>
        <v>0</v>
      </c>
    </row>
    <row r="226" spans="1:8" ht="25.5">
      <c r="A226" s="250" t="s">
        <v>114</v>
      </c>
      <c r="B226" s="40" t="s">
        <v>3</v>
      </c>
      <c r="C226" s="76" t="s">
        <v>5</v>
      </c>
      <c r="D226" s="8" t="s">
        <v>324</v>
      </c>
      <c r="E226" s="128" t="s">
        <v>89</v>
      </c>
      <c r="F226" s="17">
        <v>40700</v>
      </c>
      <c r="G226" s="17">
        <v>40700</v>
      </c>
      <c r="H226" s="18">
        <f>G226-F226</f>
        <v>0</v>
      </c>
    </row>
    <row r="227" spans="1:8" ht="12.75">
      <c r="A227" s="253" t="s">
        <v>84</v>
      </c>
      <c r="B227" s="40" t="s">
        <v>3</v>
      </c>
      <c r="C227" s="76" t="s">
        <v>5</v>
      </c>
      <c r="D227" s="8" t="s">
        <v>324</v>
      </c>
      <c r="E227" s="128" t="s">
        <v>83</v>
      </c>
      <c r="F227" s="17">
        <v>15000</v>
      </c>
      <c r="G227" s="17">
        <v>15000</v>
      </c>
      <c r="H227" s="18">
        <f>G227-F227</f>
        <v>0</v>
      </c>
    </row>
    <row r="228" spans="1:8" ht="12.75">
      <c r="A228" s="262" t="s">
        <v>103</v>
      </c>
      <c r="B228" s="40" t="s">
        <v>3</v>
      </c>
      <c r="C228" s="76" t="s">
        <v>5</v>
      </c>
      <c r="D228" s="8" t="s">
        <v>324</v>
      </c>
      <c r="E228" s="128" t="s">
        <v>79</v>
      </c>
      <c r="F228" s="17">
        <v>94300</v>
      </c>
      <c r="G228" s="17">
        <v>94300</v>
      </c>
      <c r="H228" s="18">
        <f>G228-F228</f>
        <v>0</v>
      </c>
    </row>
    <row r="229" spans="1:8" ht="25.5">
      <c r="A229" s="267" t="s">
        <v>175</v>
      </c>
      <c r="B229" s="39" t="s">
        <v>3</v>
      </c>
      <c r="C229" s="55" t="s">
        <v>5</v>
      </c>
      <c r="D229" s="27" t="s">
        <v>120</v>
      </c>
      <c r="E229" s="121"/>
      <c r="F229" s="28">
        <f>F230+F231+F232+F233</f>
        <v>2470000</v>
      </c>
      <c r="G229" s="28">
        <f>G230+G231+G232+G233</f>
        <v>2470000</v>
      </c>
      <c r="H229" s="18">
        <f t="shared" si="4"/>
        <v>0</v>
      </c>
    </row>
    <row r="230" spans="1:8" ht="38.25">
      <c r="A230" s="250" t="s">
        <v>151</v>
      </c>
      <c r="B230" s="40" t="s">
        <v>3</v>
      </c>
      <c r="C230" s="53" t="s">
        <v>5</v>
      </c>
      <c r="D230" s="8" t="s">
        <v>120</v>
      </c>
      <c r="E230" s="104" t="s">
        <v>152</v>
      </c>
      <c r="F230" s="223"/>
      <c r="H230" s="18">
        <f t="shared" si="4"/>
        <v>0</v>
      </c>
    </row>
    <row r="231" spans="1:8" ht="25.5">
      <c r="A231" s="250" t="s">
        <v>114</v>
      </c>
      <c r="B231" s="40" t="s">
        <v>3</v>
      </c>
      <c r="C231" s="53" t="s">
        <v>5</v>
      </c>
      <c r="D231" s="8" t="s">
        <v>120</v>
      </c>
      <c r="E231" s="133" t="s">
        <v>89</v>
      </c>
      <c r="F231" s="17">
        <v>970000</v>
      </c>
      <c r="G231" s="17">
        <v>970000</v>
      </c>
      <c r="H231" s="18">
        <f t="shared" si="4"/>
        <v>0</v>
      </c>
    </row>
    <row r="232" spans="1:8" ht="12.75">
      <c r="A232" s="253" t="s">
        <v>84</v>
      </c>
      <c r="B232" s="40" t="s">
        <v>3</v>
      </c>
      <c r="C232" s="53" t="s">
        <v>5</v>
      </c>
      <c r="D232" s="8" t="s">
        <v>120</v>
      </c>
      <c r="E232" s="133" t="s">
        <v>83</v>
      </c>
      <c r="F232" s="17"/>
      <c r="G232" s="17"/>
      <c r="H232" s="18">
        <f t="shared" si="4"/>
        <v>0</v>
      </c>
    </row>
    <row r="233" spans="1:8" ht="38.25">
      <c r="A233" s="280" t="s">
        <v>218</v>
      </c>
      <c r="B233" s="203" t="s">
        <v>3</v>
      </c>
      <c r="C233" s="195" t="s">
        <v>5</v>
      </c>
      <c r="D233" s="197" t="s">
        <v>269</v>
      </c>
      <c r="E233" s="213"/>
      <c r="F233" s="196">
        <f>F234</f>
        <v>1500000</v>
      </c>
      <c r="G233" s="196">
        <f>G234</f>
        <v>1500000</v>
      </c>
      <c r="H233" s="18">
        <f t="shared" si="4"/>
        <v>0</v>
      </c>
    </row>
    <row r="234" spans="1:8" ht="25.5">
      <c r="A234" s="250" t="s">
        <v>114</v>
      </c>
      <c r="B234" s="40" t="s">
        <v>3</v>
      </c>
      <c r="C234" s="53" t="s">
        <v>5</v>
      </c>
      <c r="D234" s="8" t="s">
        <v>269</v>
      </c>
      <c r="E234" s="133" t="s">
        <v>89</v>
      </c>
      <c r="F234" s="17">
        <v>1500000</v>
      </c>
      <c r="G234" s="17">
        <v>1500000</v>
      </c>
      <c r="H234" s="18">
        <f t="shared" si="4"/>
        <v>0</v>
      </c>
    </row>
    <row r="235" spans="1:8" ht="25.5">
      <c r="A235" s="267" t="s">
        <v>176</v>
      </c>
      <c r="B235" s="39" t="s">
        <v>3</v>
      </c>
      <c r="C235" s="55" t="s">
        <v>5</v>
      </c>
      <c r="D235" s="27" t="s">
        <v>270</v>
      </c>
      <c r="E235" s="121"/>
      <c r="F235" s="28">
        <f>F236+F237</f>
        <v>606000</v>
      </c>
      <c r="G235" s="28">
        <f>G236+G237</f>
        <v>606000</v>
      </c>
      <c r="H235" s="18">
        <f t="shared" si="4"/>
        <v>0</v>
      </c>
    </row>
    <row r="236" spans="1:8" ht="25.5">
      <c r="A236" s="250" t="s">
        <v>114</v>
      </c>
      <c r="B236" s="40" t="s">
        <v>3</v>
      </c>
      <c r="C236" s="53" t="s">
        <v>5</v>
      </c>
      <c r="D236" s="8" t="s">
        <v>270</v>
      </c>
      <c r="E236" s="133" t="s">
        <v>89</v>
      </c>
      <c r="F236" s="17">
        <v>450000</v>
      </c>
      <c r="G236" s="17">
        <v>450000</v>
      </c>
      <c r="H236" s="18">
        <f t="shared" si="4"/>
        <v>0</v>
      </c>
    </row>
    <row r="237" spans="1:8" ht="12.75">
      <c r="A237" s="253" t="s">
        <v>84</v>
      </c>
      <c r="B237" s="40" t="s">
        <v>3</v>
      </c>
      <c r="C237" s="53" t="s">
        <v>5</v>
      </c>
      <c r="D237" s="8" t="s">
        <v>270</v>
      </c>
      <c r="E237" s="133" t="s">
        <v>83</v>
      </c>
      <c r="F237" s="17">
        <v>156000</v>
      </c>
      <c r="G237" s="17">
        <v>156000</v>
      </c>
      <c r="H237" s="18">
        <f t="shared" si="4"/>
        <v>0</v>
      </c>
    </row>
    <row r="238" spans="1:8" ht="33" customHeight="1">
      <c r="A238" s="267" t="s">
        <v>157</v>
      </c>
      <c r="B238" s="39" t="s">
        <v>3</v>
      </c>
      <c r="C238" s="55" t="s">
        <v>5</v>
      </c>
      <c r="D238" s="27" t="s">
        <v>325</v>
      </c>
      <c r="E238" s="121"/>
      <c r="F238" s="28">
        <f>F239</f>
        <v>0</v>
      </c>
      <c r="G238" s="28">
        <f>G239</f>
        <v>0</v>
      </c>
      <c r="H238" s="18">
        <f t="shared" si="4"/>
        <v>0</v>
      </c>
    </row>
    <row r="239" spans="1:8" ht="12.75">
      <c r="A239" s="253" t="s">
        <v>84</v>
      </c>
      <c r="B239" s="40" t="s">
        <v>3</v>
      </c>
      <c r="C239" s="53" t="s">
        <v>5</v>
      </c>
      <c r="D239" s="8" t="s">
        <v>325</v>
      </c>
      <c r="E239" s="133" t="s">
        <v>83</v>
      </c>
      <c r="F239" s="17"/>
      <c r="G239" s="17"/>
      <c r="H239" s="18">
        <f t="shared" si="4"/>
        <v>0</v>
      </c>
    </row>
    <row r="240" spans="1:8" ht="15.75">
      <c r="A240" s="289" t="s">
        <v>70</v>
      </c>
      <c r="B240" s="43" t="s">
        <v>4</v>
      </c>
      <c r="C240" s="72"/>
      <c r="D240" s="12"/>
      <c r="E240" s="139"/>
      <c r="F240" s="19">
        <f>F241</f>
        <v>12830900</v>
      </c>
      <c r="G240" s="19">
        <f>G241</f>
        <v>13571200</v>
      </c>
      <c r="H240" s="18">
        <f t="shared" si="4"/>
        <v>740300</v>
      </c>
    </row>
    <row r="241" spans="1:8" ht="12.75">
      <c r="A241" s="277" t="s">
        <v>27</v>
      </c>
      <c r="B241" s="34" t="s">
        <v>4</v>
      </c>
      <c r="C241" s="68" t="s">
        <v>2</v>
      </c>
      <c r="D241" s="7"/>
      <c r="E241" s="120"/>
      <c r="F241" s="20">
        <f>F242+F275</f>
        <v>12830900</v>
      </c>
      <c r="G241" s="20">
        <f>G242+G275</f>
        <v>13571200</v>
      </c>
      <c r="H241" s="18">
        <f t="shared" si="4"/>
        <v>740300</v>
      </c>
    </row>
    <row r="242" spans="1:8" ht="12.75">
      <c r="A242" s="290" t="s">
        <v>182</v>
      </c>
      <c r="B242" s="207" t="s">
        <v>4</v>
      </c>
      <c r="C242" s="208" t="s">
        <v>2</v>
      </c>
      <c r="D242" s="209" t="s">
        <v>178</v>
      </c>
      <c r="E242" s="210"/>
      <c r="F242" s="211">
        <f>F243+F262+F266+F269+F272</f>
        <v>12830900</v>
      </c>
      <c r="G242" s="211">
        <f>G243+G262+G266+G269+G272</f>
        <v>13080900</v>
      </c>
      <c r="H242" s="18">
        <f t="shared" si="4"/>
        <v>250000</v>
      </c>
    </row>
    <row r="243" spans="1:8" ht="38.25">
      <c r="A243" s="251" t="s">
        <v>177</v>
      </c>
      <c r="B243" s="34" t="s">
        <v>215</v>
      </c>
      <c r="C243" s="68" t="s">
        <v>2</v>
      </c>
      <c r="D243" s="7" t="s">
        <v>183</v>
      </c>
      <c r="E243" s="120"/>
      <c r="F243" s="20">
        <f>F244+F248+F250+F254</f>
        <v>11980900</v>
      </c>
      <c r="G243" s="20">
        <f>G244+G248+G250+G254</f>
        <v>12230900</v>
      </c>
      <c r="H243" s="18">
        <f t="shared" si="4"/>
        <v>250000</v>
      </c>
    </row>
    <row r="244" spans="1:8" ht="38.25">
      <c r="A244" s="267" t="s">
        <v>179</v>
      </c>
      <c r="B244" s="33" t="s">
        <v>4</v>
      </c>
      <c r="C244" s="55" t="s">
        <v>2</v>
      </c>
      <c r="D244" s="27" t="s">
        <v>251</v>
      </c>
      <c r="E244" s="121"/>
      <c r="F244" s="28">
        <f>SUM(F245:F247)</f>
        <v>750000</v>
      </c>
      <c r="G244" s="28">
        <f>SUM(G245:G247)</f>
        <v>1000000</v>
      </c>
      <c r="H244" s="18">
        <f t="shared" si="4"/>
        <v>250000</v>
      </c>
    </row>
    <row r="245" spans="1:8" ht="25.5">
      <c r="A245" s="250" t="s">
        <v>110</v>
      </c>
      <c r="B245" s="103" t="s">
        <v>4</v>
      </c>
      <c r="C245" s="105" t="s">
        <v>2</v>
      </c>
      <c r="D245" s="104" t="s">
        <v>251</v>
      </c>
      <c r="E245" s="133" t="s">
        <v>111</v>
      </c>
      <c r="F245" s="106">
        <v>500000</v>
      </c>
      <c r="G245" s="106">
        <v>750000</v>
      </c>
      <c r="H245" s="18">
        <f t="shared" si="4"/>
        <v>250000</v>
      </c>
    </row>
    <row r="246" spans="1:8" ht="23.25" customHeight="1">
      <c r="A246" s="250" t="s">
        <v>113</v>
      </c>
      <c r="B246" s="103" t="s">
        <v>4</v>
      </c>
      <c r="C246" s="105" t="s">
        <v>2</v>
      </c>
      <c r="D246" s="104" t="s">
        <v>251</v>
      </c>
      <c r="E246" s="133" t="s">
        <v>112</v>
      </c>
      <c r="F246" s="106">
        <v>4000</v>
      </c>
      <c r="G246" s="106">
        <v>4000</v>
      </c>
      <c r="H246" s="18">
        <f t="shared" si="4"/>
        <v>0</v>
      </c>
    </row>
    <row r="247" spans="1:8" ht="25.5">
      <c r="A247" s="250" t="s">
        <v>114</v>
      </c>
      <c r="B247" s="103" t="s">
        <v>4</v>
      </c>
      <c r="C247" s="105" t="s">
        <v>2</v>
      </c>
      <c r="D247" s="104" t="s">
        <v>251</v>
      </c>
      <c r="E247" s="128" t="s">
        <v>89</v>
      </c>
      <c r="F247" s="106">
        <v>246000</v>
      </c>
      <c r="G247" s="106">
        <v>246000</v>
      </c>
      <c r="H247" s="18">
        <f aca="true" t="shared" si="5" ref="H247:H314">G247-F247</f>
        <v>0</v>
      </c>
    </row>
    <row r="248" spans="1:8" ht="25.5">
      <c r="A248" s="291" t="s">
        <v>153</v>
      </c>
      <c r="B248" s="158" t="s">
        <v>4</v>
      </c>
      <c r="C248" s="159" t="s">
        <v>2</v>
      </c>
      <c r="D248" s="160" t="s">
        <v>154</v>
      </c>
      <c r="E248" s="161"/>
      <c r="F248" s="162">
        <f>F249</f>
        <v>0</v>
      </c>
      <c r="G248" s="162">
        <f>G249</f>
        <v>0</v>
      </c>
      <c r="H248" s="18">
        <f t="shared" si="5"/>
        <v>0</v>
      </c>
    </row>
    <row r="249" spans="1:8" ht="38.25">
      <c r="A249" s="250" t="s">
        <v>139</v>
      </c>
      <c r="B249" s="32" t="s">
        <v>4</v>
      </c>
      <c r="C249" s="53" t="s">
        <v>2</v>
      </c>
      <c r="D249" s="8" t="s">
        <v>154</v>
      </c>
      <c r="E249" s="128" t="s">
        <v>138</v>
      </c>
      <c r="F249" s="17"/>
      <c r="G249" s="17"/>
      <c r="H249" s="18">
        <f t="shared" si="5"/>
        <v>0</v>
      </c>
    </row>
    <row r="250" spans="1:8" ht="20.25" customHeight="1">
      <c r="A250" s="254" t="s">
        <v>180</v>
      </c>
      <c r="B250" s="33" t="s">
        <v>4</v>
      </c>
      <c r="C250" s="55" t="s">
        <v>2</v>
      </c>
      <c r="D250" s="27" t="s">
        <v>184</v>
      </c>
      <c r="E250" s="121"/>
      <c r="F250" s="28">
        <f>F251+F252+F253</f>
        <v>315000</v>
      </c>
      <c r="G250" s="28">
        <f>G251+G252+G253</f>
        <v>315000</v>
      </c>
      <c r="H250" s="18">
        <f t="shared" si="5"/>
        <v>0</v>
      </c>
    </row>
    <row r="251" spans="1:8" ht="25.5">
      <c r="A251" s="250" t="s">
        <v>113</v>
      </c>
      <c r="B251" s="42" t="s">
        <v>4</v>
      </c>
      <c r="C251" s="53" t="s">
        <v>2</v>
      </c>
      <c r="D251" s="8" t="s">
        <v>184</v>
      </c>
      <c r="E251" s="128" t="s">
        <v>112</v>
      </c>
      <c r="F251" s="17">
        <v>10000</v>
      </c>
      <c r="G251" s="17">
        <v>10000</v>
      </c>
      <c r="H251" s="18">
        <f t="shared" si="5"/>
        <v>0</v>
      </c>
    </row>
    <row r="252" spans="1:8" ht="27.75" customHeight="1">
      <c r="A252" s="250" t="s">
        <v>114</v>
      </c>
      <c r="B252" s="42" t="s">
        <v>4</v>
      </c>
      <c r="C252" s="53" t="s">
        <v>2</v>
      </c>
      <c r="D252" s="8" t="s">
        <v>184</v>
      </c>
      <c r="E252" s="128" t="s">
        <v>89</v>
      </c>
      <c r="F252" s="17">
        <v>275000</v>
      </c>
      <c r="G252" s="17">
        <v>275000</v>
      </c>
      <c r="H252" s="18">
        <f t="shared" si="5"/>
        <v>0</v>
      </c>
    </row>
    <row r="253" spans="1:8" ht="12.75">
      <c r="A253" s="250" t="s">
        <v>106</v>
      </c>
      <c r="B253" s="42" t="s">
        <v>4</v>
      </c>
      <c r="C253" s="53" t="s">
        <v>2</v>
      </c>
      <c r="D253" s="8" t="s">
        <v>184</v>
      </c>
      <c r="E253" s="128" t="s">
        <v>108</v>
      </c>
      <c r="F253" s="17">
        <v>30000</v>
      </c>
      <c r="G253" s="17">
        <v>30000</v>
      </c>
      <c r="H253" s="18">
        <f t="shared" si="5"/>
        <v>0</v>
      </c>
    </row>
    <row r="254" spans="1:8" ht="12.75">
      <c r="A254" s="254" t="s">
        <v>181</v>
      </c>
      <c r="B254" s="33" t="s">
        <v>4</v>
      </c>
      <c r="C254" s="55" t="s">
        <v>2</v>
      </c>
      <c r="D254" s="27" t="s">
        <v>185</v>
      </c>
      <c r="E254" s="121"/>
      <c r="F254" s="28">
        <f>SUM(F255:F261)</f>
        <v>10915900</v>
      </c>
      <c r="G254" s="28">
        <f>SUM(G255:G261)</f>
        <v>10915900</v>
      </c>
      <c r="H254" s="18">
        <f t="shared" si="5"/>
        <v>0</v>
      </c>
    </row>
    <row r="255" spans="1:8" ht="25.5">
      <c r="A255" s="250" t="s">
        <v>110</v>
      </c>
      <c r="B255" s="42" t="s">
        <v>4</v>
      </c>
      <c r="C255" s="53" t="s">
        <v>2</v>
      </c>
      <c r="D255" s="8" t="s">
        <v>185</v>
      </c>
      <c r="E255" s="133" t="s">
        <v>111</v>
      </c>
      <c r="F255" s="17">
        <v>9300000</v>
      </c>
      <c r="G255" s="17">
        <v>9300000</v>
      </c>
      <c r="H255" s="18">
        <f t="shared" si="5"/>
        <v>0</v>
      </c>
    </row>
    <row r="256" spans="1:8" ht="17.25" customHeight="1">
      <c r="A256" s="250" t="s">
        <v>113</v>
      </c>
      <c r="B256" s="42" t="s">
        <v>4</v>
      </c>
      <c r="C256" s="53" t="s">
        <v>2</v>
      </c>
      <c r="D256" s="8" t="s">
        <v>185</v>
      </c>
      <c r="E256" s="133" t="s">
        <v>112</v>
      </c>
      <c r="F256" s="17">
        <v>104000</v>
      </c>
      <c r="G256" s="17">
        <v>104000</v>
      </c>
      <c r="H256" s="18">
        <f t="shared" si="5"/>
        <v>0</v>
      </c>
    </row>
    <row r="257" spans="1:8" ht="25.5">
      <c r="A257" s="250" t="s">
        <v>86</v>
      </c>
      <c r="B257" s="42" t="s">
        <v>4</v>
      </c>
      <c r="C257" s="53" t="s">
        <v>2</v>
      </c>
      <c r="D257" s="8" t="s">
        <v>185</v>
      </c>
      <c r="E257" s="133" t="s">
        <v>88</v>
      </c>
      <c r="F257" s="17"/>
      <c r="G257" s="17"/>
      <c r="H257" s="18">
        <f t="shared" si="5"/>
        <v>0</v>
      </c>
    </row>
    <row r="258" spans="1:8" ht="25.5">
      <c r="A258" s="250" t="s">
        <v>114</v>
      </c>
      <c r="B258" s="42" t="s">
        <v>4</v>
      </c>
      <c r="C258" s="53" t="s">
        <v>2</v>
      </c>
      <c r="D258" s="8" t="s">
        <v>185</v>
      </c>
      <c r="E258" s="128" t="s">
        <v>89</v>
      </c>
      <c r="F258" s="17">
        <v>1461400</v>
      </c>
      <c r="G258" s="17">
        <v>1461400</v>
      </c>
      <c r="H258" s="18">
        <f t="shared" si="5"/>
        <v>0</v>
      </c>
    </row>
    <row r="259" spans="1:8" ht="63.75">
      <c r="A259" s="250" t="s">
        <v>109</v>
      </c>
      <c r="B259" s="42" t="s">
        <v>4</v>
      </c>
      <c r="C259" s="53" t="s">
        <v>2</v>
      </c>
      <c r="D259" s="8" t="s">
        <v>185</v>
      </c>
      <c r="E259" s="128" t="s">
        <v>105</v>
      </c>
      <c r="F259" s="17">
        <v>12500</v>
      </c>
      <c r="G259" s="17">
        <v>12500</v>
      </c>
      <c r="H259" s="18">
        <f t="shared" si="5"/>
        <v>0</v>
      </c>
    </row>
    <row r="260" spans="1:8" ht="12.75">
      <c r="A260" s="250" t="s">
        <v>104</v>
      </c>
      <c r="B260" s="42" t="s">
        <v>4</v>
      </c>
      <c r="C260" s="53" t="s">
        <v>2</v>
      </c>
      <c r="D260" s="8" t="s">
        <v>185</v>
      </c>
      <c r="E260" s="128" t="s">
        <v>107</v>
      </c>
      <c r="F260" s="17">
        <v>26000</v>
      </c>
      <c r="G260" s="17">
        <v>26000</v>
      </c>
      <c r="H260" s="18">
        <f t="shared" si="5"/>
        <v>0</v>
      </c>
    </row>
    <row r="261" spans="1:8" ht="12.75">
      <c r="A261" s="250" t="s">
        <v>106</v>
      </c>
      <c r="B261" s="42" t="s">
        <v>4</v>
      </c>
      <c r="C261" s="53" t="s">
        <v>2</v>
      </c>
      <c r="D261" s="8" t="s">
        <v>185</v>
      </c>
      <c r="E261" s="128" t="s">
        <v>108</v>
      </c>
      <c r="F261" s="17">
        <v>12000</v>
      </c>
      <c r="G261" s="17">
        <v>12000</v>
      </c>
      <c r="H261" s="18">
        <f t="shared" si="5"/>
        <v>0</v>
      </c>
    </row>
    <row r="262" spans="1:8" ht="12.75">
      <c r="A262" s="292" t="s">
        <v>186</v>
      </c>
      <c r="B262" s="199" t="s">
        <v>4</v>
      </c>
      <c r="C262" s="197" t="s">
        <v>2</v>
      </c>
      <c r="D262" s="200" t="s">
        <v>188</v>
      </c>
      <c r="E262" s="201"/>
      <c r="F262" s="202">
        <f>F263</f>
        <v>300000</v>
      </c>
      <c r="G262" s="202">
        <f>G263</f>
        <v>300000</v>
      </c>
      <c r="H262" s="18">
        <f t="shared" si="5"/>
        <v>0</v>
      </c>
    </row>
    <row r="263" spans="1:8" ht="25.5">
      <c r="A263" s="291" t="s">
        <v>187</v>
      </c>
      <c r="B263" s="158" t="s">
        <v>4</v>
      </c>
      <c r="C263" s="159" t="s">
        <v>2</v>
      </c>
      <c r="D263" s="160" t="s">
        <v>189</v>
      </c>
      <c r="E263" s="161"/>
      <c r="F263" s="162">
        <f>F264</f>
        <v>300000</v>
      </c>
      <c r="G263" s="162">
        <f>G264</f>
        <v>300000</v>
      </c>
      <c r="H263" s="18">
        <f t="shared" si="5"/>
        <v>0</v>
      </c>
    </row>
    <row r="264" spans="1:8" ht="25.5">
      <c r="A264" s="250" t="s">
        <v>114</v>
      </c>
      <c r="B264" s="32" t="s">
        <v>4</v>
      </c>
      <c r="C264" s="53" t="s">
        <v>2</v>
      </c>
      <c r="D264" s="8" t="s">
        <v>189</v>
      </c>
      <c r="E264" s="128" t="s">
        <v>89</v>
      </c>
      <c r="F264" s="17">
        <v>300000</v>
      </c>
      <c r="G264" s="17">
        <v>300000</v>
      </c>
      <c r="H264" s="18">
        <f t="shared" si="5"/>
        <v>0</v>
      </c>
    </row>
    <row r="265" spans="1:8" ht="25.5">
      <c r="A265" s="250" t="s">
        <v>114</v>
      </c>
      <c r="B265" s="40" t="s">
        <v>4</v>
      </c>
      <c r="C265" s="53" t="s">
        <v>2</v>
      </c>
      <c r="D265" s="8" t="s">
        <v>121</v>
      </c>
      <c r="E265" s="128" t="s">
        <v>89</v>
      </c>
      <c r="F265" s="17"/>
      <c r="G265" s="17"/>
      <c r="H265" s="18">
        <f t="shared" si="5"/>
        <v>0</v>
      </c>
    </row>
    <row r="266" spans="1:8" ht="12.75">
      <c r="A266" s="280" t="s">
        <v>190</v>
      </c>
      <c r="B266" s="203" t="s">
        <v>4</v>
      </c>
      <c r="C266" s="195" t="s">
        <v>2</v>
      </c>
      <c r="D266" s="197" t="s">
        <v>191</v>
      </c>
      <c r="E266" s="198"/>
      <c r="F266" s="196">
        <f>F267</f>
        <v>300000</v>
      </c>
      <c r="G266" s="196">
        <f>G267</f>
        <v>300000</v>
      </c>
      <c r="H266" s="18">
        <f t="shared" si="5"/>
        <v>0</v>
      </c>
    </row>
    <row r="267" spans="1:8" ht="12.75">
      <c r="A267" s="267" t="s">
        <v>192</v>
      </c>
      <c r="B267" s="39" t="s">
        <v>4</v>
      </c>
      <c r="C267" s="55" t="s">
        <v>2</v>
      </c>
      <c r="D267" s="27" t="s">
        <v>193</v>
      </c>
      <c r="E267" s="121"/>
      <c r="F267" s="28">
        <f>F268</f>
        <v>300000</v>
      </c>
      <c r="G267" s="28">
        <f>G268</f>
        <v>300000</v>
      </c>
      <c r="H267" s="18">
        <f t="shared" si="5"/>
        <v>0</v>
      </c>
    </row>
    <row r="268" spans="1:8" ht="25.5">
      <c r="A268" s="250" t="s">
        <v>114</v>
      </c>
      <c r="B268" s="40" t="s">
        <v>4</v>
      </c>
      <c r="C268" s="53" t="s">
        <v>2</v>
      </c>
      <c r="D268" s="8" t="s">
        <v>193</v>
      </c>
      <c r="E268" s="128" t="s">
        <v>89</v>
      </c>
      <c r="F268" s="17">
        <v>300000</v>
      </c>
      <c r="G268" s="17">
        <v>300000</v>
      </c>
      <c r="H268" s="18">
        <f t="shared" si="5"/>
        <v>0</v>
      </c>
    </row>
    <row r="269" spans="1:8" ht="25.5">
      <c r="A269" s="280" t="s">
        <v>176</v>
      </c>
      <c r="B269" s="203" t="s">
        <v>4</v>
      </c>
      <c r="C269" s="195" t="s">
        <v>2</v>
      </c>
      <c r="D269" s="197" t="s">
        <v>194</v>
      </c>
      <c r="E269" s="198"/>
      <c r="F269" s="196">
        <f>F270</f>
        <v>150000</v>
      </c>
      <c r="G269" s="196">
        <f>G270</f>
        <v>150000</v>
      </c>
      <c r="H269" s="18">
        <f t="shared" si="5"/>
        <v>0</v>
      </c>
    </row>
    <row r="270" spans="1:8" ht="25.5">
      <c r="A270" s="267" t="s">
        <v>195</v>
      </c>
      <c r="B270" s="39" t="s">
        <v>4</v>
      </c>
      <c r="C270" s="55" t="s">
        <v>2</v>
      </c>
      <c r="D270" s="27" t="s">
        <v>121</v>
      </c>
      <c r="E270" s="121"/>
      <c r="F270" s="28">
        <f>F271</f>
        <v>150000</v>
      </c>
      <c r="G270" s="28">
        <f>G271</f>
        <v>150000</v>
      </c>
      <c r="H270" s="18">
        <f t="shared" si="5"/>
        <v>0</v>
      </c>
    </row>
    <row r="271" spans="1:8" ht="25.5">
      <c r="A271" s="285" t="s">
        <v>114</v>
      </c>
      <c r="B271" s="171" t="s">
        <v>4</v>
      </c>
      <c r="C271" s="53" t="s">
        <v>2</v>
      </c>
      <c r="D271" s="8" t="s">
        <v>121</v>
      </c>
      <c r="E271" s="128" t="s">
        <v>89</v>
      </c>
      <c r="F271" s="17">
        <v>150000</v>
      </c>
      <c r="G271" s="17">
        <v>150000</v>
      </c>
      <c r="H271" s="18">
        <f t="shared" si="5"/>
        <v>0</v>
      </c>
    </row>
    <row r="272" spans="1:8" ht="12.75">
      <c r="A272" s="293" t="s">
        <v>196</v>
      </c>
      <c r="B272" s="212" t="s">
        <v>4</v>
      </c>
      <c r="C272" s="195" t="s">
        <v>2</v>
      </c>
      <c r="D272" s="197" t="s">
        <v>198</v>
      </c>
      <c r="E272" s="198"/>
      <c r="F272" s="196">
        <f>F273</f>
        <v>100000</v>
      </c>
      <c r="G272" s="196">
        <f>G273</f>
        <v>100000</v>
      </c>
      <c r="H272" s="18">
        <f t="shared" si="5"/>
        <v>0</v>
      </c>
    </row>
    <row r="273" spans="1:8" ht="25.5">
      <c r="A273" s="291" t="s">
        <v>197</v>
      </c>
      <c r="B273" s="50" t="s">
        <v>4</v>
      </c>
      <c r="C273" s="55" t="s">
        <v>2</v>
      </c>
      <c r="D273" s="27" t="s">
        <v>122</v>
      </c>
      <c r="E273" s="121"/>
      <c r="F273" s="28">
        <f>F274</f>
        <v>100000</v>
      </c>
      <c r="G273" s="28">
        <f>G274</f>
        <v>100000</v>
      </c>
      <c r="H273" s="18">
        <f t="shared" si="5"/>
        <v>0</v>
      </c>
    </row>
    <row r="274" spans="1:8" ht="25.5">
      <c r="A274" s="285" t="s">
        <v>114</v>
      </c>
      <c r="B274" s="171" t="s">
        <v>4</v>
      </c>
      <c r="C274" s="53" t="s">
        <v>2</v>
      </c>
      <c r="D274" s="8" t="s">
        <v>122</v>
      </c>
      <c r="E274" s="128" t="s">
        <v>89</v>
      </c>
      <c r="F274" s="17">
        <v>100000</v>
      </c>
      <c r="G274" s="17">
        <v>100000</v>
      </c>
      <c r="H274" s="18">
        <f t="shared" si="5"/>
        <v>0</v>
      </c>
    </row>
    <row r="275" spans="1:8" ht="31.5" customHeight="1">
      <c r="A275" s="291" t="s">
        <v>326</v>
      </c>
      <c r="B275" s="50" t="s">
        <v>4</v>
      </c>
      <c r="C275" s="55" t="s">
        <v>2</v>
      </c>
      <c r="D275" s="27" t="s">
        <v>327</v>
      </c>
      <c r="E275" s="121"/>
      <c r="F275" s="28">
        <f>F276</f>
        <v>0</v>
      </c>
      <c r="G275" s="28">
        <f>G276</f>
        <v>490300</v>
      </c>
      <c r="H275" s="18">
        <f>G275-F275</f>
        <v>490300</v>
      </c>
    </row>
    <row r="276" spans="1:8" ht="25.5">
      <c r="A276" s="276" t="s">
        <v>298</v>
      </c>
      <c r="B276" s="171" t="s">
        <v>4</v>
      </c>
      <c r="C276" s="53" t="s">
        <v>2</v>
      </c>
      <c r="D276" s="8" t="s">
        <v>327</v>
      </c>
      <c r="E276" s="128" t="s">
        <v>138</v>
      </c>
      <c r="F276" s="17"/>
      <c r="G276" s="17">
        <v>490300</v>
      </c>
      <c r="H276" s="18">
        <f>G276-F276</f>
        <v>490300</v>
      </c>
    </row>
    <row r="277" spans="1:8" ht="15.75">
      <c r="A277" s="294" t="s">
        <v>216</v>
      </c>
      <c r="B277" s="182" t="s">
        <v>5</v>
      </c>
      <c r="C277" s="179"/>
      <c r="D277" s="180"/>
      <c r="E277" s="181"/>
      <c r="F277" s="183">
        <f aca="true" t="shared" si="6" ref="F277:G279">F278</f>
        <v>802200</v>
      </c>
      <c r="G277" s="183">
        <f t="shared" si="6"/>
        <v>802200</v>
      </c>
      <c r="H277" s="18">
        <f t="shared" si="5"/>
        <v>0</v>
      </c>
    </row>
    <row r="278" spans="1:8" ht="12.75">
      <c r="A278" s="295" t="s">
        <v>217</v>
      </c>
      <c r="B278" s="31" t="s">
        <v>5</v>
      </c>
      <c r="C278" s="68" t="s">
        <v>2</v>
      </c>
      <c r="D278" s="7"/>
      <c r="E278" s="120"/>
      <c r="F278" s="18">
        <f t="shared" si="6"/>
        <v>802200</v>
      </c>
      <c r="G278" s="18">
        <f t="shared" si="6"/>
        <v>802200</v>
      </c>
      <c r="H278" s="18">
        <f t="shared" si="5"/>
        <v>0</v>
      </c>
    </row>
    <row r="279" spans="1:8" ht="12.75">
      <c r="A279" s="296" t="s">
        <v>283</v>
      </c>
      <c r="B279" s="33" t="s">
        <v>5</v>
      </c>
      <c r="C279" s="55" t="s">
        <v>2</v>
      </c>
      <c r="D279" s="27" t="s">
        <v>224</v>
      </c>
      <c r="E279" s="121"/>
      <c r="F279" s="28">
        <f t="shared" si="6"/>
        <v>802200</v>
      </c>
      <c r="G279" s="28">
        <f t="shared" si="6"/>
        <v>802200</v>
      </c>
      <c r="H279" s="18">
        <f t="shared" si="5"/>
        <v>0</v>
      </c>
    </row>
    <row r="280" spans="1:8" ht="12.75">
      <c r="A280" s="297" t="s">
        <v>84</v>
      </c>
      <c r="B280" s="42" t="s">
        <v>5</v>
      </c>
      <c r="C280" s="53" t="s">
        <v>2</v>
      </c>
      <c r="D280" s="8" t="s">
        <v>224</v>
      </c>
      <c r="E280" s="128" t="s">
        <v>83</v>
      </c>
      <c r="F280" s="17">
        <v>802200</v>
      </c>
      <c r="G280" s="17">
        <v>802200</v>
      </c>
      <c r="H280" s="18">
        <f t="shared" si="5"/>
        <v>0</v>
      </c>
    </row>
    <row r="281" spans="1:8" ht="16.5" customHeight="1">
      <c r="A281" s="273" t="s">
        <v>13</v>
      </c>
      <c r="B281" s="182" t="s">
        <v>7</v>
      </c>
      <c r="C281" s="179"/>
      <c r="D281" s="180"/>
      <c r="E281" s="181"/>
      <c r="F281" s="183">
        <f>F282+F285+F290+F304+F326</f>
        <v>52935000</v>
      </c>
      <c r="G281" s="183">
        <f>G282+G285+G290+G304+G326</f>
        <v>60191397.36</v>
      </c>
      <c r="H281" s="18">
        <f t="shared" si="5"/>
        <v>7256397.359999999</v>
      </c>
    </row>
    <row r="282" spans="1:8" ht="12.75">
      <c r="A282" s="251" t="s">
        <v>18</v>
      </c>
      <c r="B282" s="31" t="s">
        <v>7</v>
      </c>
      <c r="C282" s="68" t="s">
        <v>2</v>
      </c>
      <c r="D282" s="7"/>
      <c r="E282" s="120"/>
      <c r="F282" s="18">
        <f>F283</f>
        <v>4000000</v>
      </c>
      <c r="G282" s="18">
        <f>G283</f>
        <v>4000000</v>
      </c>
      <c r="H282" s="18">
        <f t="shared" si="5"/>
        <v>0</v>
      </c>
    </row>
    <row r="283" spans="1:8" ht="12.75">
      <c r="A283" s="267" t="s">
        <v>33</v>
      </c>
      <c r="B283" s="33" t="s">
        <v>7</v>
      </c>
      <c r="C283" s="55" t="s">
        <v>2</v>
      </c>
      <c r="D283" s="27" t="s">
        <v>240</v>
      </c>
      <c r="E283" s="121"/>
      <c r="F283" s="28">
        <f>F284</f>
        <v>4000000</v>
      </c>
      <c r="G283" s="28">
        <f>G284</f>
        <v>4000000</v>
      </c>
      <c r="H283" s="18">
        <f t="shared" si="5"/>
        <v>0</v>
      </c>
    </row>
    <row r="284" spans="1:8" ht="12.75">
      <c r="A284" s="253" t="s">
        <v>125</v>
      </c>
      <c r="B284" s="42" t="s">
        <v>7</v>
      </c>
      <c r="C284" s="53" t="s">
        <v>2</v>
      </c>
      <c r="D284" s="8" t="s">
        <v>240</v>
      </c>
      <c r="E284" s="128" t="s">
        <v>126</v>
      </c>
      <c r="F284" s="17">
        <v>4000000</v>
      </c>
      <c r="G284" s="17">
        <v>4000000</v>
      </c>
      <c r="H284" s="18">
        <f t="shared" si="5"/>
        <v>0</v>
      </c>
    </row>
    <row r="285" spans="1:8" ht="12.75">
      <c r="A285" s="251" t="s">
        <v>14</v>
      </c>
      <c r="B285" s="31" t="s">
        <v>7</v>
      </c>
      <c r="C285" s="68" t="s">
        <v>9</v>
      </c>
      <c r="D285" s="8"/>
      <c r="E285" s="128"/>
      <c r="F285" s="18">
        <f>F286+F288</f>
        <v>24224000</v>
      </c>
      <c r="G285" s="18">
        <f>G286+G288</f>
        <v>24224000</v>
      </c>
      <c r="H285" s="18">
        <f t="shared" si="5"/>
        <v>0</v>
      </c>
    </row>
    <row r="286" spans="1:8" ht="48">
      <c r="A286" s="298" t="s">
        <v>44</v>
      </c>
      <c r="B286" s="165" t="s">
        <v>7</v>
      </c>
      <c r="C286" s="167" t="s">
        <v>9</v>
      </c>
      <c r="D286" s="159" t="s">
        <v>241</v>
      </c>
      <c r="E286" s="167"/>
      <c r="F286" s="168">
        <f>F287</f>
        <v>23316000</v>
      </c>
      <c r="G286" s="168">
        <f>G287</f>
        <v>23316000</v>
      </c>
      <c r="H286" s="18">
        <f t="shared" si="5"/>
        <v>0</v>
      </c>
    </row>
    <row r="287" spans="1:8" ht="45" customHeight="1">
      <c r="A287" s="266" t="s">
        <v>115</v>
      </c>
      <c r="B287" s="32" t="s">
        <v>7</v>
      </c>
      <c r="C287" s="53" t="s">
        <v>9</v>
      </c>
      <c r="D287" s="8" t="s">
        <v>241</v>
      </c>
      <c r="E287" s="128" t="s">
        <v>116</v>
      </c>
      <c r="F287" s="17">
        <v>23316000</v>
      </c>
      <c r="G287" s="17">
        <v>23316000</v>
      </c>
      <c r="H287" s="18">
        <f t="shared" si="5"/>
        <v>0</v>
      </c>
    </row>
    <row r="288" spans="1:8" ht="114.75">
      <c r="A288" s="254" t="s">
        <v>42</v>
      </c>
      <c r="B288" s="33" t="s">
        <v>7</v>
      </c>
      <c r="C288" s="55" t="s">
        <v>9</v>
      </c>
      <c r="D288" s="27" t="s">
        <v>242</v>
      </c>
      <c r="E288" s="121"/>
      <c r="F288" s="28">
        <f>F289</f>
        <v>908000</v>
      </c>
      <c r="G288" s="28">
        <f>G289</f>
        <v>908000</v>
      </c>
      <c r="H288" s="18">
        <f t="shared" si="5"/>
        <v>0</v>
      </c>
    </row>
    <row r="289" spans="1:8" ht="15.75" customHeight="1">
      <c r="A289" s="253" t="s">
        <v>123</v>
      </c>
      <c r="B289" s="32" t="s">
        <v>7</v>
      </c>
      <c r="C289" s="53" t="s">
        <v>9</v>
      </c>
      <c r="D289" s="8" t="s">
        <v>242</v>
      </c>
      <c r="E289" s="128" t="s">
        <v>83</v>
      </c>
      <c r="F289" s="21">
        <v>908000</v>
      </c>
      <c r="G289" s="21">
        <v>908000</v>
      </c>
      <c r="H289" s="18">
        <f t="shared" si="5"/>
        <v>0</v>
      </c>
    </row>
    <row r="290" spans="1:8" ht="12.75">
      <c r="A290" s="251" t="s">
        <v>15</v>
      </c>
      <c r="B290" s="31" t="s">
        <v>7</v>
      </c>
      <c r="C290" s="68" t="s">
        <v>11</v>
      </c>
      <c r="D290" s="8"/>
      <c r="E290" s="128"/>
      <c r="F290" s="18">
        <f>F291+F293+F296+F298+F302</f>
        <v>640000</v>
      </c>
      <c r="G290" s="18">
        <f>G291+G293+G296+G298+G302</f>
        <v>6400397.36</v>
      </c>
      <c r="H290" s="18">
        <f t="shared" si="5"/>
        <v>5760397.36</v>
      </c>
    </row>
    <row r="291" spans="1:8" ht="12.75">
      <c r="A291" s="267" t="s">
        <v>149</v>
      </c>
      <c r="B291" s="33" t="s">
        <v>7</v>
      </c>
      <c r="C291" s="55" t="s">
        <v>11</v>
      </c>
      <c r="D291" s="27" t="s">
        <v>243</v>
      </c>
      <c r="E291" s="121"/>
      <c r="F291" s="28">
        <f>F292</f>
        <v>0</v>
      </c>
      <c r="G291" s="28">
        <f>G292</f>
        <v>0</v>
      </c>
      <c r="H291" s="18">
        <f t="shared" si="5"/>
        <v>0</v>
      </c>
    </row>
    <row r="292" spans="1:8" ht="12.75">
      <c r="A292" s="253" t="s">
        <v>159</v>
      </c>
      <c r="B292" s="32" t="s">
        <v>7</v>
      </c>
      <c r="C292" s="53" t="s">
        <v>11</v>
      </c>
      <c r="D292" s="8" t="s">
        <v>243</v>
      </c>
      <c r="E292" s="128" t="s">
        <v>158</v>
      </c>
      <c r="F292" s="21"/>
      <c r="G292" s="21"/>
      <c r="H292" s="18">
        <f t="shared" si="5"/>
        <v>0</v>
      </c>
    </row>
    <row r="293" spans="1:8" ht="12.75">
      <c r="A293" s="267" t="s">
        <v>150</v>
      </c>
      <c r="B293" s="33" t="s">
        <v>7</v>
      </c>
      <c r="C293" s="55" t="s">
        <v>11</v>
      </c>
      <c r="D293" s="27" t="s">
        <v>244</v>
      </c>
      <c r="E293" s="121"/>
      <c r="F293" s="28">
        <f>F294+F295</f>
        <v>0</v>
      </c>
      <c r="G293" s="28">
        <f>G294+G295</f>
        <v>0</v>
      </c>
      <c r="H293" s="18">
        <f t="shared" si="5"/>
        <v>0</v>
      </c>
    </row>
    <row r="294" spans="1:8" ht="12.75">
      <c r="A294" s="253" t="s">
        <v>160</v>
      </c>
      <c r="B294" s="32" t="s">
        <v>7</v>
      </c>
      <c r="C294" s="53" t="s">
        <v>11</v>
      </c>
      <c r="D294" s="8" t="s">
        <v>244</v>
      </c>
      <c r="E294" s="128" t="s">
        <v>158</v>
      </c>
      <c r="F294" s="17"/>
      <c r="G294" s="17"/>
      <c r="H294" s="18">
        <f t="shared" si="5"/>
        <v>0</v>
      </c>
    </row>
    <row r="295" spans="1:8" ht="12.75">
      <c r="A295" s="253" t="s">
        <v>159</v>
      </c>
      <c r="B295" s="32" t="s">
        <v>7</v>
      </c>
      <c r="C295" s="53" t="s">
        <v>11</v>
      </c>
      <c r="D295" s="8" t="s">
        <v>244</v>
      </c>
      <c r="E295" s="128" t="s">
        <v>158</v>
      </c>
      <c r="F295" s="21"/>
      <c r="G295" s="21"/>
      <c r="H295" s="18">
        <f t="shared" si="5"/>
        <v>0</v>
      </c>
    </row>
    <row r="296" spans="1:8" ht="82.5" customHeight="1">
      <c r="A296" s="267" t="s">
        <v>286</v>
      </c>
      <c r="B296" s="33" t="s">
        <v>7</v>
      </c>
      <c r="C296" s="55" t="s">
        <v>11</v>
      </c>
      <c r="D296" s="27" t="s">
        <v>271</v>
      </c>
      <c r="E296" s="121"/>
      <c r="F296" s="28">
        <f>F297</f>
        <v>40000</v>
      </c>
      <c r="G296" s="28">
        <f>G297</f>
        <v>40000</v>
      </c>
      <c r="H296" s="18">
        <f t="shared" si="5"/>
        <v>0</v>
      </c>
    </row>
    <row r="297" spans="1:8" ht="25.5">
      <c r="A297" s="253" t="s">
        <v>123</v>
      </c>
      <c r="B297" s="32" t="s">
        <v>7</v>
      </c>
      <c r="C297" s="53" t="s">
        <v>11</v>
      </c>
      <c r="D297" s="8" t="s">
        <v>271</v>
      </c>
      <c r="E297" s="128" t="s">
        <v>124</v>
      </c>
      <c r="F297" s="21">
        <v>40000</v>
      </c>
      <c r="G297" s="21">
        <v>40000</v>
      </c>
      <c r="H297" s="18">
        <f t="shared" si="5"/>
        <v>0</v>
      </c>
    </row>
    <row r="298" spans="1:8" ht="25.5">
      <c r="A298" s="267" t="s">
        <v>71</v>
      </c>
      <c r="B298" s="33" t="s">
        <v>7</v>
      </c>
      <c r="C298" s="55" t="s">
        <v>11</v>
      </c>
      <c r="D298" s="27" t="s">
        <v>290</v>
      </c>
      <c r="E298" s="121"/>
      <c r="F298" s="28">
        <f>SUM(F299:F301)</f>
        <v>0</v>
      </c>
      <c r="G298" s="28">
        <f>SUM(G299:G301)</f>
        <v>5760397.36</v>
      </c>
      <c r="H298" s="18">
        <f t="shared" si="5"/>
        <v>5760397.36</v>
      </c>
    </row>
    <row r="299" spans="1:8" ht="25.5">
      <c r="A299" s="253" t="s">
        <v>123</v>
      </c>
      <c r="B299" s="42" t="s">
        <v>7</v>
      </c>
      <c r="C299" s="53" t="s">
        <v>11</v>
      </c>
      <c r="D299" s="8" t="s">
        <v>290</v>
      </c>
      <c r="E299" s="128" t="s">
        <v>124</v>
      </c>
      <c r="F299" s="17"/>
      <c r="G299" s="17">
        <v>2771000</v>
      </c>
      <c r="H299" s="18">
        <f t="shared" si="5"/>
        <v>2771000</v>
      </c>
    </row>
    <row r="300" spans="1:8" ht="25.5">
      <c r="A300" s="253" t="s">
        <v>123</v>
      </c>
      <c r="B300" s="42" t="s">
        <v>7</v>
      </c>
      <c r="C300" s="53" t="s">
        <v>11</v>
      </c>
      <c r="D300" s="8" t="s">
        <v>290</v>
      </c>
      <c r="E300" s="189" t="s">
        <v>83</v>
      </c>
      <c r="F300" s="17"/>
      <c r="G300" s="17">
        <f>2989397.36-G301</f>
        <v>2915000</v>
      </c>
      <c r="H300" s="18">
        <f>G300-F300</f>
        <v>2915000</v>
      </c>
    </row>
    <row r="301" spans="1:8" ht="25.5">
      <c r="A301" s="253" t="s">
        <v>328</v>
      </c>
      <c r="B301" s="42" t="s">
        <v>7</v>
      </c>
      <c r="C301" s="53" t="s">
        <v>11</v>
      </c>
      <c r="D301" s="8" t="s">
        <v>290</v>
      </c>
      <c r="E301" s="8" t="s">
        <v>83</v>
      </c>
      <c r="F301" s="17"/>
      <c r="G301" s="17">
        <v>74397.36</v>
      </c>
      <c r="H301" s="18">
        <f t="shared" si="5"/>
        <v>74397.36</v>
      </c>
    </row>
    <row r="302" spans="1:8" ht="12.75">
      <c r="A302" s="267" t="s">
        <v>289</v>
      </c>
      <c r="B302" s="44" t="s">
        <v>7</v>
      </c>
      <c r="C302" s="77" t="s">
        <v>11</v>
      </c>
      <c r="D302" s="27" t="s">
        <v>245</v>
      </c>
      <c r="E302" s="27"/>
      <c r="F302" s="28">
        <f>F303</f>
        <v>600000</v>
      </c>
      <c r="G302" s="28">
        <f>G303</f>
        <v>600000</v>
      </c>
      <c r="H302" s="18">
        <f t="shared" si="5"/>
        <v>0</v>
      </c>
    </row>
    <row r="303" spans="1:8" ht="25.5">
      <c r="A303" s="253" t="s">
        <v>123</v>
      </c>
      <c r="B303" s="32" t="s">
        <v>7</v>
      </c>
      <c r="C303" s="53" t="s">
        <v>11</v>
      </c>
      <c r="D303" s="8" t="s">
        <v>245</v>
      </c>
      <c r="E303" s="128" t="s">
        <v>83</v>
      </c>
      <c r="F303" s="61">
        <v>600000</v>
      </c>
      <c r="G303" s="61">
        <v>600000</v>
      </c>
      <c r="H303" s="18">
        <f t="shared" si="5"/>
        <v>0</v>
      </c>
    </row>
    <row r="304" spans="1:8" ht="12.75">
      <c r="A304" s="251" t="s">
        <v>60</v>
      </c>
      <c r="B304" s="31" t="s">
        <v>7</v>
      </c>
      <c r="C304" s="68" t="s">
        <v>12</v>
      </c>
      <c r="D304" s="10"/>
      <c r="E304" s="147"/>
      <c r="F304" s="18">
        <f>F305+F309+F315+F317+F321+F323</f>
        <v>23871000</v>
      </c>
      <c r="G304" s="18">
        <f>G305+G309+G315+G317+G321+G323</f>
        <v>25367000</v>
      </c>
      <c r="H304" s="18">
        <f t="shared" si="5"/>
        <v>1496000</v>
      </c>
    </row>
    <row r="305" spans="1:8" ht="54.75" customHeight="1">
      <c r="A305" s="267" t="s">
        <v>80</v>
      </c>
      <c r="B305" s="39" t="s">
        <v>7</v>
      </c>
      <c r="C305" s="75" t="s">
        <v>12</v>
      </c>
      <c r="D305" s="27" t="s">
        <v>272</v>
      </c>
      <c r="E305" s="141"/>
      <c r="F305" s="28">
        <f>F306+F307+F308</f>
        <v>18219000</v>
      </c>
      <c r="G305" s="28">
        <f>G306+G307+G308</f>
        <v>18219000</v>
      </c>
      <c r="H305" s="18">
        <f t="shared" si="5"/>
        <v>0</v>
      </c>
    </row>
    <row r="306" spans="1:8" ht="18.75" customHeight="1">
      <c r="A306" s="250" t="s">
        <v>87</v>
      </c>
      <c r="B306" s="40" t="s">
        <v>7</v>
      </c>
      <c r="C306" s="76" t="s">
        <v>12</v>
      </c>
      <c r="D306" s="8" t="s">
        <v>272</v>
      </c>
      <c r="E306" s="142" t="s">
        <v>89</v>
      </c>
      <c r="F306" s="17">
        <v>30000</v>
      </c>
      <c r="G306" s="17">
        <v>30000</v>
      </c>
      <c r="H306" s="18">
        <f>G306-F306</f>
        <v>0</v>
      </c>
    </row>
    <row r="307" spans="1:8" ht="25.5">
      <c r="A307" s="253" t="s">
        <v>123</v>
      </c>
      <c r="B307" s="40" t="s">
        <v>7</v>
      </c>
      <c r="C307" s="76" t="s">
        <v>12</v>
      </c>
      <c r="D307" s="8" t="s">
        <v>272</v>
      </c>
      <c r="E307" s="142" t="s">
        <v>124</v>
      </c>
      <c r="F307" s="17">
        <v>11903000</v>
      </c>
      <c r="G307" s="17">
        <v>11903000</v>
      </c>
      <c r="H307" s="18">
        <f t="shared" si="5"/>
        <v>0</v>
      </c>
    </row>
    <row r="308" spans="1:8" ht="25.5">
      <c r="A308" s="253" t="s">
        <v>117</v>
      </c>
      <c r="B308" s="40" t="s">
        <v>7</v>
      </c>
      <c r="C308" s="76" t="s">
        <v>12</v>
      </c>
      <c r="D308" s="8" t="s">
        <v>272</v>
      </c>
      <c r="E308" s="142" t="s">
        <v>118</v>
      </c>
      <c r="F308" s="17">
        <v>6286000</v>
      </c>
      <c r="G308" s="17">
        <v>6286000</v>
      </c>
      <c r="H308" s="18">
        <f t="shared" si="5"/>
        <v>0</v>
      </c>
    </row>
    <row r="309" spans="1:8" ht="12.75">
      <c r="A309" s="267" t="s">
        <v>61</v>
      </c>
      <c r="B309" s="39" t="s">
        <v>7</v>
      </c>
      <c r="C309" s="75" t="s">
        <v>12</v>
      </c>
      <c r="D309" s="27" t="s">
        <v>246</v>
      </c>
      <c r="E309" s="141"/>
      <c r="F309" s="28">
        <f>SUM(F310:F314)</f>
        <v>545000</v>
      </c>
      <c r="G309" s="28">
        <f>SUM(G310:G314)</f>
        <v>545000</v>
      </c>
      <c r="H309" s="18">
        <f t="shared" si="5"/>
        <v>0</v>
      </c>
    </row>
    <row r="310" spans="1:8" ht="25.5">
      <c r="A310" s="250" t="s">
        <v>113</v>
      </c>
      <c r="B310" s="32" t="s">
        <v>7</v>
      </c>
      <c r="C310" s="53" t="s">
        <v>12</v>
      </c>
      <c r="D310" s="8" t="s">
        <v>246</v>
      </c>
      <c r="E310" s="128" t="s">
        <v>112</v>
      </c>
      <c r="F310" s="17">
        <v>60000</v>
      </c>
      <c r="G310" s="17">
        <v>60000</v>
      </c>
      <c r="H310" s="18">
        <f t="shared" si="5"/>
        <v>0</v>
      </c>
    </row>
    <row r="311" spans="1:8" ht="25.5" customHeight="1">
      <c r="A311" s="250" t="s">
        <v>90</v>
      </c>
      <c r="B311" s="32" t="s">
        <v>7</v>
      </c>
      <c r="C311" s="53" t="s">
        <v>12</v>
      </c>
      <c r="D311" s="8" t="s">
        <v>246</v>
      </c>
      <c r="E311" s="128" t="s">
        <v>91</v>
      </c>
      <c r="F311" s="17">
        <v>400000</v>
      </c>
      <c r="G311" s="17">
        <v>400000</v>
      </c>
      <c r="H311" s="18">
        <f t="shared" si="5"/>
        <v>0</v>
      </c>
    </row>
    <row r="312" spans="1:8" ht="22.5" customHeight="1">
      <c r="A312" s="250" t="s">
        <v>95</v>
      </c>
      <c r="B312" s="32" t="s">
        <v>7</v>
      </c>
      <c r="C312" s="53" t="s">
        <v>12</v>
      </c>
      <c r="D312" s="8" t="s">
        <v>246</v>
      </c>
      <c r="E312" s="128" t="s">
        <v>97</v>
      </c>
      <c r="F312" s="17">
        <v>5000</v>
      </c>
      <c r="G312" s="17">
        <v>5000</v>
      </c>
      <c r="H312" s="18">
        <f t="shared" si="5"/>
        <v>0</v>
      </c>
    </row>
    <row r="313" spans="1:8" ht="25.5">
      <c r="A313" s="250" t="s">
        <v>86</v>
      </c>
      <c r="B313" s="32" t="s">
        <v>7</v>
      </c>
      <c r="C313" s="53" t="s">
        <v>12</v>
      </c>
      <c r="D313" s="8" t="s">
        <v>246</v>
      </c>
      <c r="E313" s="128" t="s">
        <v>88</v>
      </c>
      <c r="F313" s="17">
        <v>5000</v>
      </c>
      <c r="G313" s="17">
        <v>5000</v>
      </c>
      <c r="H313" s="18">
        <f t="shared" si="5"/>
        <v>0</v>
      </c>
    </row>
    <row r="314" spans="1:8" ht="25.5" customHeight="1">
      <c r="A314" s="250" t="s">
        <v>87</v>
      </c>
      <c r="B314" s="32" t="s">
        <v>7</v>
      </c>
      <c r="C314" s="53" t="s">
        <v>12</v>
      </c>
      <c r="D314" s="8" t="s">
        <v>246</v>
      </c>
      <c r="E314" s="128" t="s">
        <v>89</v>
      </c>
      <c r="F314" s="17">
        <v>75000</v>
      </c>
      <c r="G314" s="17">
        <v>75000</v>
      </c>
      <c r="H314" s="18">
        <f t="shared" si="5"/>
        <v>0</v>
      </c>
    </row>
    <row r="315" spans="1:8" ht="38.25">
      <c r="A315" s="299" t="s">
        <v>155</v>
      </c>
      <c r="B315" s="30" t="s">
        <v>7</v>
      </c>
      <c r="C315" s="124" t="s">
        <v>12</v>
      </c>
      <c r="D315" s="100" t="s">
        <v>247</v>
      </c>
      <c r="E315" s="148"/>
      <c r="F315" s="102">
        <f>F316</f>
        <v>0</v>
      </c>
      <c r="G315" s="102">
        <f>G316</f>
        <v>0</v>
      </c>
      <c r="H315" s="18">
        <f aca="true" t="shared" si="7" ref="H315:H350">G315-F315</f>
        <v>0</v>
      </c>
    </row>
    <row r="316" spans="1:8" ht="38.25">
      <c r="A316" s="250" t="s">
        <v>148</v>
      </c>
      <c r="B316" s="45" t="s">
        <v>7</v>
      </c>
      <c r="C316" s="125" t="s">
        <v>12</v>
      </c>
      <c r="D316" s="104" t="s">
        <v>247</v>
      </c>
      <c r="E316" s="145" t="s">
        <v>147</v>
      </c>
      <c r="F316" s="106"/>
      <c r="G316" s="106"/>
      <c r="H316" s="18">
        <f t="shared" si="7"/>
        <v>0</v>
      </c>
    </row>
    <row r="317" spans="1:8" ht="38.25">
      <c r="A317" s="267" t="s">
        <v>51</v>
      </c>
      <c r="B317" s="39" t="s">
        <v>7</v>
      </c>
      <c r="C317" s="75" t="s">
        <v>12</v>
      </c>
      <c r="D317" s="27" t="s">
        <v>273</v>
      </c>
      <c r="E317" s="141"/>
      <c r="F317" s="28">
        <f>SUM(F318:F320)</f>
        <v>3734000</v>
      </c>
      <c r="G317" s="28">
        <f>SUM(G318:G320)</f>
        <v>3734000</v>
      </c>
      <c r="H317" s="18">
        <f t="shared" si="7"/>
        <v>0</v>
      </c>
    </row>
    <row r="318" spans="1:8" ht="25.5">
      <c r="A318" s="250" t="s">
        <v>87</v>
      </c>
      <c r="B318" s="40" t="s">
        <v>7</v>
      </c>
      <c r="C318" s="76" t="s">
        <v>12</v>
      </c>
      <c r="D318" s="8" t="s">
        <v>273</v>
      </c>
      <c r="E318" s="142" t="s">
        <v>89</v>
      </c>
      <c r="F318" s="17">
        <v>110000</v>
      </c>
      <c r="G318" s="17">
        <v>110000</v>
      </c>
      <c r="H318" s="18">
        <f t="shared" si="7"/>
        <v>0</v>
      </c>
    </row>
    <row r="319" spans="1:8" ht="25.5">
      <c r="A319" s="253" t="s">
        <v>123</v>
      </c>
      <c r="B319" s="40" t="s">
        <v>7</v>
      </c>
      <c r="C319" s="76" t="s">
        <v>12</v>
      </c>
      <c r="D319" s="8" t="s">
        <v>273</v>
      </c>
      <c r="E319" s="142" t="s">
        <v>124</v>
      </c>
      <c r="F319" s="17">
        <v>3432000</v>
      </c>
      <c r="G319" s="17">
        <v>3432000</v>
      </c>
      <c r="H319" s="18">
        <f t="shared" si="7"/>
        <v>0</v>
      </c>
    </row>
    <row r="320" spans="1:8" ht="21.75" customHeight="1">
      <c r="A320" s="253" t="s">
        <v>84</v>
      </c>
      <c r="B320" s="40" t="s">
        <v>127</v>
      </c>
      <c r="C320" s="76" t="s">
        <v>12</v>
      </c>
      <c r="D320" s="8" t="s">
        <v>273</v>
      </c>
      <c r="E320" s="142" t="s">
        <v>83</v>
      </c>
      <c r="F320" s="17">
        <v>192000</v>
      </c>
      <c r="G320" s="17">
        <v>192000</v>
      </c>
      <c r="H320" s="18">
        <f t="shared" si="7"/>
        <v>0</v>
      </c>
    </row>
    <row r="321" spans="1:8" ht="38.25">
      <c r="A321" s="299" t="s">
        <v>39</v>
      </c>
      <c r="B321" s="30" t="s">
        <v>7</v>
      </c>
      <c r="C321" s="124" t="s">
        <v>12</v>
      </c>
      <c r="D321" s="100" t="s">
        <v>248</v>
      </c>
      <c r="E321" s="148"/>
      <c r="F321" s="102">
        <f>F322</f>
        <v>1373000</v>
      </c>
      <c r="G321" s="102">
        <f>G322</f>
        <v>1373000</v>
      </c>
      <c r="H321" s="18">
        <f t="shared" si="7"/>
        <v>0</v>
      </c>
    </row>
    <row r="322" spans="1:8" ht="25.5">
      <c r="A322" s="250" t="s">
        <v>156</v>
      </c>
      <c r="B322" s="45" t="s">
        <v>7</v>
      </c>
      <c r="C322" s="125" t="s">
        <v>12</v>
      </c>
      <c r="D322" s="104" t="s">
        <v>248</v>
      </c>
      <c r="E322" s="145" t="s">
        <v>147</v>
      </c>
      <c r="F322" s="106">
        <v>1373000</v>
      </c>
      <c r="G322" s="106">
        <v>1373000</v>
      </c>
      <c r="H322" s="18">
        <f t="shared" si="7"/>
        <v>0</v>
      </c>
    </row>
    <row r="323" spans="1:8" ht="25.5">
      <c r="A323" s="267" t="s">
        <v>77</v>
      </c>
      <c r="B323" s="39" t="s">
        <v>7</v>
      </c>
      <c r="C323" s="75" t="s">
        <v>12</v>
      </c>
      <c r="D323" s="27" t="s">
        <v>274</v>
      </c>
      <c r="E323" s="141"/>
      <c r="F323" s="28">
        <f>F324+F325</f>
        <v>0</v>
      </c>
      <c r="G323" s="28">
        <f>G324+G325</f>
        <v>1496000</v>
      </c>
      <c r="H323" s="18">
        <f t="shared" si="7"/>
        <v>1496000</v>
      </c>
    </row>
    <row r="324" spans="1:8" ht="25.5">
      <c r="A324" s="250" t="s">
        <v>87</v>
      </c>
      <c r="B324" s="40" t="s">
        <v>7</v>
      </c>
      <c r="C324" s="76" t="s">
        <v>12</v>
      </c>
      <c r="D324" s="8" t="s">
        <v>274</v>
      </c>
      <c r="E324" s="142" t="s">
        <v>89</v>
      </c>
      <c r="F324" s="17"/>
      <c r="G324" s="17">
        <v>532000</v>
      </c>
      <c r="H324" s="18">
        <f t="shared" si="7"/>
        <v>532000</v>
      </c>
    </row>
    <row r="325" spans="1:8" ht="12.75">
      <c r="A325" s="253" t="s">
        <v>84</v>
      </c>
      <c r="B325" s="40" t="s">
        <v>7</v>
      </c>
      <c r="C325" s="76" t="s">
        <v>12</v>
      </c>
      <c r="D325" s="8" t="s">
        <v>274</v>
      </c>
      <c r="E325" s="142" t="s">
        <v>83</v>
      </c>
      <c r="F325" s="17"/>
      <c r="G325" s="17">
        <v>964000</v>
      </c>
      <c r="H325" s="18">
        <f t="shared" si="7"/>
        <v>964000</v>
      </c>
    </row>
    <row r="326" spans="1:8" ht="12.75">
      <c r="A326" s="251" t="s">
        <v>201</v>
      </c>
      <c r="B326" s="31" t="s">
        <v>7</v>
      </c>
      <c r="C326" s="68" t="s">
        <v>202</v>
      </c>
      <c r="D326" s="10"/>
      <c r="E326" s="147"/>
      <c r="F326" s="18">
        <f>F327</f>
        <v>200000</v>
      </c>
      <c r="G326" s="18">
        <f>G327</f>
        <v>200000</v>
      </c>
      <c r="H326" s="18">
        <f t="shared" si="7"/>
        <v>0</v>
      </c>
    </row>
    <row r="327" spans="1:8" ht="12.75">
      <c r="A327" s="267" t="s">
        <v>199</v>
      </c>
      <c r="B327" s="39" t="s">
        <v>7</v>
      </c>
      <c r="C327" s="75" t="s">
        <v>202</v>
      </c>
      <c r="D327" s="27" t="s">
        <v>200</v>
      </c>
      <c r="E327" s="141"/>
      <c r="F327" s="28">
        <f>F328</f>
        <v>200000</v>
      </c>
      <c r="G327" s="28">
        <f>G328</f>
        <v>200000</v>
      </c>
      <c r="H327" s="18">
        <f t="shared" si="7"/>
        <v>0</v>
      </c>
    </row>
    <row r="328" spans="1:8" ht="38.25">
      <c r="A328" s="253" t="s">
        <v>203</v>
      </c>
      <c r="B328" s="40" t="s">
        <v>7</v>
      </c>
      <c r="C328" s="76" t="s">
        <v>202</v>
      </c>
      <c r="D328" s="8" t="s">
        <v>200</v>
      </c>
      <c r="E328" s="142" t="s">
        <v>152</v>
      </c>
      <c r="F328" s="17">
        <v>200000</v>
      </c>
      <c r="G328" s="17">
        <v>200000</v>
      </c>
      <c r="H328" s="18">
        <f t="shared" si="7"/>
        <v>0</v>
      </c>
    </row>
    <row r="329" spans="1:8" ht="12.75">
      <c r="A329" s="300" t="s">
        <v>62</v>
      </c>
      <c r="B329" s="64" t="s">
        <v>34</v>
      </c>
      <c r="C329" s="83"/>
      <c r="D329" s="60"/>
      <c r="E329" s="149"/>
      <c r="F329" s="84">
        <f>F330</f>
        <v>6300000</v>
      </c>
      <c r="G329" s="84">
        <f>G330</f>
        <v>350000</v>
      </c>
      <c r="H329" s="18">
        <f t="shared" si="7"/>
        <v>-5950000</v>
      </c>
    </row>
    <row r="330" spans="1:8" ht="12.75">
      <c r="A330" s="301" t="s">
        <v>69</v>
      </c>
      <c r="B330" s="49" t="s">
        <v>34</v>
      </c>
      <c r="C330" s="73" t="s">
        <v>8</v>
      </c>
      <c r="D330" s="7"/>
      <c r="E330" s="143"/>
      <c r="F330" s="18">
        <f>F331</f>
        <v>6300000</v>
      </c>
      <c r="G330" s="18">
        <f>G331</f>
        <v>350000</v>
      </c>
      <c r="H330" s="18">
        <f t="shared" si="7"/>
        <v>-5950000</v>
      </c>
    </row>
    <row r="331" spans="1:8" ht="25.5">
      <c r="A331" s="280" t="s">
        <v>223</v>
      </c>
      <c r="B331" s="204" t="s">
        <v>34</v>
      </c>
      <c r="C331" s="205" t="s">
        <v>8</v>
      </c>
      <c r="D331" s="197" t="s">
        <v>204</v>
      </c>
      <c r="E331" s="206"/>
      <c r="F331" s="196">
        <f>F332+F335</f>
        <v>6300000</v>
      </c>
      <c r="G331" s="196">
        <f>G332+G335</f>
        <v>350000</v>
      </c>
      <c r="H331" s="18">
        <f t="shared" si="7"/>
        <v>-5950000</v>
      </c>
    </row>
    <row r="332" spans="1:8" ht="25.5">
      <c r="A332" s="287" t="s">
        <v>205</v>
      </c>
      <c r="B332" s="47" t="s">
        <v>34</v>
      </c>
      <c r="C332" s="27" t="s">
        <v>8</v>
      </c>
      <c r="D332" s="27" t="s">
        <v>206</v>
      </c>
      <c r="E332" s="27"/>
      <c r="F332" s="28">
        <f>F333</f>
        <v>350000</v>
      </c>
      <c r="G332" s="28">
        <f>G333</f>
        <v>350000</v>
      </c>
      <c r="H332" s="18">
        <f t="shared" si="7"/>
        <v>0</v>
      </c>
    </row>
    <row r="333" spans="1:8" ht="38.25">
      <c r="A333" s="250" t="s">
        <v>281</v>
      </c>
      <c r="B333" s="32" t="s">
        <v>34</v>
      </c>
      <c r="C333" s="53" t="s">
        <v>8</v>
      </c>
      <c r="D333" s="8" t="s">
        <v>206</v>
      </c>
      <c r="E333" s="128" t="s">
        <v>276</v>
      </c>
      <c r="F333" s="61">
        <v>350000</v>
      </c>
      <c r="G333" s="61">
        <v>350000</v>
      </c>
      <c r="H333" s="18">
        <f t="shared" si="7"/>
        <v>0</v>
      </c>
    </row>
    <row r="334" spans="1:8" ht="12.75">
      <c r="A334" s="267" t="s">
        <v>207</v>
      </c>
      <c r="B334" s="44" t="s">
        <v>34</v>
      </c>
      <c r="C334" s="77" t="s">
        <v>8</v>
      </c>
      <c r="D334" s="27" t="s">
        <v>209</v>
      </c>
      <c r="E334" s="146"/>
      <c r="F334" s="28">
        <f>F335</f>
        <v>5950000</v>
      </c>
      <c r="G334" s="28">
        <f>G335</f>
        <v>0</v>
      </c>
      <c r="H334" s="18">
        <f t="shared" si="7"/>
        <v>-5950000</v>
      </c>
    </row>
    <row r="335" spans="1:8" ht="25.5">
      <c r="A335" s="250" t="s">
        <v>208</v>
      </c>
      <c r="B335" s="32" t="s">
        <v>34</v>
      </c>
      <c r="C335" s="53" t="s">
        <v>8</v>
      </c>
      <c r="D335" s="8" t="s">
        <v>209</v>
      </c>
      <c r="E335" s="128" t="s">
        <v>210</v>
      </c>
      <c r="F335" s="61">
        <v>5950000</v>
      </c>
      <c r="G335" s="61"/>
      <c r="H335" s="18">
        <f t="shared" si="7"/>
        <v>-5950000</v>
      </c>
    </row>
    <row r="336" spans="1:8" ht="12.75">
      <c r="A336" s="302" t="s">
        <v>63</v>
      </c>
      <c r="B336" s="64" t="s">
        <v>6</v>
      </c>
      <c r="C336" s="83"/>
      <c r="D336" s="60"/>
      <c r="E336" s="149"/>
      <c r="F336" s="84">
        <f aca="true" t="shared" si="8" ref="F336:G338">F337</f>
        <v>600000</v>
      </c>
      <c r="G336" s="84">
        <f t="shared" si="8"/>
        <v>600000</v>
      </c>
      <c r="H336" s="18">
        <f t="shared" si="7"/>
        <v>0</v>
      </c>
    </row>
    <row r="337" spans="1:8" ht="12.75">
      <c r="A337" s="301" t="s">
        <v>30</v>
      </c>
      <c r="B337" s="49" t="s">
        <v>6</v>
      </c>
      <c r="C337" s="73" t="s">
        <v>9</v>
      </c>
      <c r="D337" s="7"/>
      <c r="E337" s="143"/>
      <c r="F337" s="18">
        <f t="shared" si="8"/>
        <v>600000</v>
      </c>
      <c r="G337" s="18">
        <f t="shared" si="8"/>
        <v>600000</v>
      </c>
      <c r="H337" s="18">
        <f t="shared" si="7"/>
        <v>0</v>
      </c>
    </row>
    <row r="338" spans="1:8" ht="25.5">
      <c r="A338" s="303" t="s">
        <v>249</v>
      </c>
      <c r="B338" s="95" t="s">
        <v>6</v>
      </c>
      <c r="C338" s="70" t="s">
        <v>9</v>
      </c>
      <c r="D338" s="13" t="s">
        <v>284</v>
      </c>
      <c r="E338" s="134"/>
      <c r="F338" s="16">
        <f t="shared" si="8"/>
        <v>600000</v>
      </c>
      <c r="G338" s="16">
        <f t="shared" si="8"/>
        <v>600000</v>
      </c>
      <c r="H338" s="18">
        <f t="shared" si="7"/>
        <v>0</v>
      </c>
    </row>
    <row r="339" spans="1:8" ht="25.5">
      <c r="A339" s="250" t="s">
        <v>133</v>
      </c>
      <c r="B339" s="32" t="s">
        <v>6</v>
      </c>
      <c r="C339" s="53" t="s">
        <v>9</v>
      </c>
      <c r="D339" s="8" t="s">
        <v>284</v>
      </c>
      <c r="E339" s="128" t="s">
        <v>132</v>
      </c>
      <c r="F339" s="61">
        <v>600000</v>
      </c>
      <c r="G339" s="61">
        <v>600000</v>
      </c>
      <c r="H339" s="18">
        <f t="shared" si="7"/>
        <v>0</v>
      </c>
    </row>
    <row r="340" spans="1:8" ht="15.75">
      <c r="A340" s="304" t="s">
        <v>59</v>
      </c>
      <c r="B340" s="85" t="s">
        <v>52</v>
      </c>
      <c r="C340" s="87"/>
      <c r="D340" s="86"/>
      <c r="E340" s="118"/>
      <c r="F340" s="88">
        <f aca="true" t="shared" si="9" ref="F340:G342">F341</f>
        <v>2000000</v>
      </c>
      <c r="G340" s="88">
        <f t="shared" si="9"/>
        <v>2000000</v>
      </c>
      <c r="H340" s="18">
        <f t="shared" si="7"/>
        <v>0</v>
      </c>
    </row>
    <row r="341" spans="1:8" ht="12.75">
      <c r="A341" s="305" t="s">
        <v>64</v>
      </c>
      <c r="B341" s="31" t="s">
        <v>52</v>
      </c>
      <c r="C341" s="65" t="s">
        <v>2</v>
      </c>
      <c r="D341" s="14"/>
      <c r="E341" s="150"/>
      <c r="F341" s="89">
        <f t="shared" si="9"/>
        <v>2000000</v>
      </c>
      <c r="G341" s="89">
        <f t="shared" si="9"/>
        <v>2000000</v>
      </c>
      <c r="H341" s="18">
        <f t="shared" si="7"/>
        <v>0</v>
      </c>
    </row>
    <row r="342" spans="1:8" ht="12.75">
      <c r="A342" s="288" t="s">
        <v>211</v>
      </c>
      <c r="B342" s="33" t="s">
        <v>52</v>
      </c>
      <c r="C342" s="55" t="s">
        <v>2</v>
      </c>
      <c r="D342" s="27" t="s">
        <v>212</v>
      </c>
      <c r="E342" s="121"/>
      <c r="F342" s="90">
        <f t="shared" si="9"/>
        <v>2000000</v>
      </c>
      <c r="G342" s="90">
        <f t="shared" si="9"/>
        <v>2000000</v>
      </c>
      <c r="H342" s="18">
        <f t="shared" si="7"/>
        <v>0</v>
      </c>
    </row>
    <row r="343" spans="1:8" ht="12.75">
      <c r="A343" s="276" t="s">
        <v>128</v>
      </c>
      <c r="B343" s="32" t="s">
        <v>52</v>
      </c>
      <c r="C343" s="53" t="s">
        <v>2</v>
      </c>
      <c r="D343" s="8" t="s">
        <v>212</v>
      </c>
      <c r="E343" s="128" t="s">
        <v>129</v>
      </c>
      <c r="F343" s="61">
        <v>2000000</v>
      </c>
      <c r="G343" s="61">
        <v>2000000</v>
      </c>
      <c r="H343" s="18">
        <f t="shared" si="7"/>
        <v>0</v>
      </c>
    </row>
    <row r="344" spans="1:8" ht="25.5">
      <c r="A344" s="302" t="s">
        <v>65</v>
      </c>
      <c r="B344" s="59" t="s">
        <v>40</v>
      </c>
      <c r="C344" s="71"/>
      <c r="D344" s="60"/>
      <c r="E344" s="119"/>
      <c r="F344" s="84">
        <f>F345</f>
        <v>8167000</v>
      </c>
      <c r="G344" s="84">
        <f>G345</f>
        <v>8167000</v>
      </c>
      <c r="H344" s="18">
        <f t="shared" si="7"/>
        <v>0</v>
      </c>
    </row>
    <row r="345" spans="1:8" ht="25.5">
      <c r="A345" s="274" t="s">
        <v>66</v>
      </c>
      <c r="B345" s="58" t="s">
        <v>40</v>
      </c>
      <c r="C345" s="126" t="s">
        <v>2</v>
      </c>
      <c r="D345" s="14"/>
      <c r="E345" s="151"/>
      <c r="F345" s="18">
        <f>F346+F348</f>
        <v>8167000</v>
      </c>
      <c r="G345" s="18">
        <f>G346+G348</f>
        <v>8167000</v>
      </c>
      <c r="H345" s="18">
        <f t="shared" si="7"/>
        <v>0</v>
      </c>
    </row>
    <row r="346" spans="1:8" ht="12.75">
      <c r="A346" s="306" t="s">
        <v>46</v>
      </c>
      <c r="B346" s="56" t="s">
        <v>40</v>
      </c>
      <c r="C346" s="56" t="s">
        <v>2</v>
      </c>
      <c r="D346" s="57" t="s">
        <v>213</v>
      </c>
      <c r="E346" s="152"/>
      <c r="F346" s="28">
        <f>F347</f>
        <v>2834000</v>
      </c>
      <c r="G346" s="28">
        <f>G347</f>
        <v>2834000</v>
      </c>
      <c r="H346" s="18">
        <f t="shared" si="7"/>
        <v>0</v>
      </c>
    </row>
    <row r="347" spans="1:8" ht="12.75">
      <c r="A347" s="307" t="s">
        <v>130</v>
      </c>
      <c r="B347" s="6" t="s">
        <v>40</v>
      </c>
      <c r="C347" s="66" t="s">
        <v>2</v>
      </c>
      <c r="D347" s="15" t="s">
        <v>213</v>
      </c>
      <c r="E347" s="26" t="s">
        <v>131</v>
      </c>
      <c r="F347" s="22">
        <v>2834000</v>
      </c>
      <c r="G347" s="22">
        <v>2834000</v>
      </c>
      <c r="H347" s="18">
        <f t="shared" si="7"/>
        <v>0</v>
      </c>
    </row>
    <row r="348" spans="1:8" ht="25.5">
      <c r="A348" s="308" t="s">
        <v>45</v>
      </c>
      <c r="B348" s="56" t="s">
        <v>40</v>
      </c>
      <c r="C348" s="56" t="s">
        <v>2</v>
      </c>
      <c r="D348" s="57" t="s">
        <v>214</v>
      </c>
      <c r="E348" s="152"/>
      <c r="F348" s="28">
        <f>F349</f>
        <v>5333000</v>
      </c>
      <c r="G348" s="28">
        <f>G349</f>
        <v>5333000</v>
      </c>
      <c r="H348" s="18">
        <f t="shared" si="7"/>
        <v>0</v>
      </c>
    </row>
    <row r="349" spans="1:8" ht="13.5" thickBot="1">
      <c r="A349" s="309" t="s">
        <v>130</v>
      </c>
      <c r="B349" s="52" t="s">
        <v>40</v>
      </c>
      <c r="C349" s="66" t="s">
        <v>2</v>
      </c>
      <c r="D349" s="15" t="s">
        <v>214</v>
      </c>
      <c r="E349" s="26" t="s">
        <v>131</v>
      </c>
      <c r="F349" s="22">
        <v>5333000</v>
      </c>
      <c r="G349" s="22">
        <v>5333000</v>
      </c>
      <c r="H349" s="18">
        <f t="shared" si="7"/>
        <v>0</v>
      </c>
    </row>
    <row r="350" spans="1:8" ht="16.5" thickBot="1">
      <c r="A350" s="310" t="s">
        <v>19</v>
      </c>
      <c r="B350" s="184"/>
      <c r="C350" s="185"/>
      <c r="D350" s="186"/>
      <c r="E350" s="187"/>
      <c r="F350" s="188">
        <f>F10+F75+F79+F88+F119+F240+F277+F281+F329+F336+F340+F344</f>
        <v>387222000</v>
      </c>
      <c r="G350" s="188">
        <f>G10+G75+G79+G88+G119+G240+G277+G281+G329+G336+G340+G344</f>
        <v>416027000</v>
      </c>
      <c r="H350" s="18">
        <f t="shared" si="7"/>
        <v>28805000</v>
      </c>
    </row>
    <row r="351" ht="12.75">
      <c r="A351" s="311"/>
    </row>
    <row r="352" spans="1:8" ht="12.75">
      <c r="A352" s="311"/>
      <c r="C352" s="190" t="s">
        <v>72</v>
      </c>
      <c r="D352" s="190"/>
      <c r="E352" s="190"/>
      <c r="F352" s="191">
        <f>F12+F16+F22+F54+F59+F66+F84+F86+F90+F92+F97+F99+F101+F107+F109+F111+F117+F126+F152+F159+F166+F198+F201+F204+F212+F73+F216+F224+F229+F235+F238+F254+F263+F267+F270+F273+F279+F283+F302+F326+F332+F334+F338+F342+F346</f>
        <v>135100000</v>
      </c>
      <c r="G352" s="191">
        <f>G12+G16+G22+G54+G59+G66+G84+G86+G90+G92+G97+G99+G101+G107+G109+G111+G117+G124+G126+G152+G159+G166+G198+G201+G204+G212+G73+G216+G224+G229+G235+G238+G254+G263+G267+G270+G273+G279+G283+G302+G326+G332+G334+G338+G342+G346</f>
        <v>135099602.48000002</v>
      </c>
      <c r="H352" s="191">
        <f>H12+H16+H22+H54+H59+H66+H84+H86+H90+H92+H97+H99+H101+H107+H109+H111+H117+H124+H126+H152+H159+H166+H198+H201+H204+H212+H73+H216+H224+H229+H235+H238+H254+H263+H267+H270+H273+H279+H283+H302+H326+H332+H334+H338+H342+H346</f>
        <v>-397.51999999955297</v>
      </c>
    </row>
    <row r="353" spans="1:8" ht="12.75">
      <c r="A353" s="311"/>
      <c r="C353" s="190" t="s">
        <v>250</v>
      </c>
      <c r="D353" s="190"/>
      <c r="E353" s="190"/>
      <c r="F353" s="191">
        <f>F57+F96+F104+F301</f>
        <v>0</v>
      </c>
      <c r="G353" s="191">
        <f>G57+G96+G104+G301</f>
        <v>5489097.5200000005</v>
      </c>
      <c r="H353" s="191">
        <f>H57+H96+H104+H301</f>
        <v>5489097.5200000005</v>
      </c>
    </row>
    <row r="354" spans="1:8" ht="12.75">
      <c r="A354" s="311"/>
      <c r="C354" s="190" t="s">
        <v>73</v>
      </c>
      <c r="D354" s="190"/>
      <c r="E354" s="190"/>
      <c r="F354" s="191">
        <f>F122+F155+F157+F250</f>
        <v>13000000</v>
      </c>
      <c r="G354" s="191">
        <f>G122+G155+G157+G250</f>
        <v>15000000</v>
      </c>
      <c r="H354" s="191">
        <f>H122+H155+H157+H250</f>
        <v>2000000</v>
      </c>
    </row>
    <row r="355" spans="1:8" ht="12.75">
      <c r="A355" s="311"/>
      <c r="C355" s="190" t="s">
        <v>74</v>
      </c>
      <c r="D355" s="190"/>
      <c r="E355" s="190"/>
      <c r="F355" s="191">
        <f>F24+F28+F31+F34+F56+F77+F81+F105+F135+F141+F144+F148+F150+F168+F171+F180+F188+F192+F194+F196+F209+F248+F275+F285+F291+F293+F296+F298-F301+F304+F348</f>
        <v>238004000</v>
      </c>
      <c r="G355" s="191">
        <f>G24+G28+G31+G34+G58+G77+G81+G105+G135+G141+G144+G148+G150+G168+G171+G180+G188+G192+G194+G196+G209+G248+G275+G285+G291+G293+G296+G298-G301+G304+G348</f>
        <v>259115300</v>
      </c>
      <c r="H355" s="191">
        <f>H24+H28+H31+H34+H58+H77+H81+H105+H135+H141+H144+H148+H150+H168+H171+H180+H188+H192+H194+H196+H209+H248+H275+H285+H291+H293+H296+H298-H301+H304+H348</f>
        <v>21111300</v>
      </c>
    </row>
    <row r="356" spans="1:8" ht="12.75">
      <c r="A356" s="311"/>
      <c r="C356" s="190" t="s">
        <v>75</v>
      </c>
      <c r="D356" s="190"/>
      <c r="E356" s="190"/>
      <c r="F356" s="191">
        <f>F38+F41+F43+F45+F47+F50+F244</f>
        <v>1118000</v>
      </c>
      <c r="G356" s="191">
        <f>G38+G41+G43+G45+G47+G50+G244</f>
        <v>1323000</v>
      </c>
      <c r="H356" s="191">
        <f>H38+H41+H43+H45+H47+H50+H244</f>
        <v>205000</v>
      </c>
    </row>
    <row r="357" spans="1:8" ht="12.75">
      <c r="A357" s="311"/>
      <c r="C357" s="190"/>
      <c r="D357" s="190"/>
      <c r="E357" s="190"/>
      <c r="F357" s="191">
        <f>SUM(F352:F356)</f>
        <v>387222000</v>
      </c>
      <c r="G357" s="191">
        <f>SUM(G352:G356)</f>
        <v>416027000</v>
      </c>
      <c r="H357" s="191">
        <f>SUM(H352:H356)</f>
        <v>28805000</v>
      </c>
    </row>
    <row r="358" ht="12.75">
      <c r="A358" s="311"/>
    </row>
    <row r="359" ht="12.75">
      <c r="A359" s="311"/>
    </row>
    <row r="360" ht="12.75">
      <c r="A360" s="311"/>
    </row>
    <row r="361" ht="12.75">
      <c r="A361" s="311"/>
    </row>
    <row r="362" ht="12.75">
      <c r="A362" s="311"/>
    </row>
    <row r="363" ht="12.75">
      <c r="A363" s="311"/>
    </row>
    <row r="364" ht="12.75">
      <c r="A364" s="311"/>
    </row>
    <row r="365" ht="12.75">
      <c r="A365" s="311"/>
    </row>
    <row r="366" ht="12.75">
      <c r="A366" s="311"/>
    </row>
    <row r="367" ht="12.75">
      <c r="A367" s="311"/>
    </row>
    <row r="368" ht="12.75">
      <c r="A368" s="311"/>
    </row>
    <row r="369" ht="12.75">
      <c r="A369" s="311"/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Надежда</cp:lastModifiedBy>
  <cp:lastPrinted>2015-05-26T09:57:59Z</cp:lastPrinted>
  <dcterms:created xsi:type="dcterms:W3CDTF">2004-09-08T10:28:32Z</dcterms:created>
  <dcterms:modified xsi:type="dcterms:W3CDTF">2015-05-26T09:58:02Z</dcterms:modified>
  <cp:category/>
  <cp:version/>
  <cp:contentType/>
  <cp:contentStatus/>
</cp:coreProperties>
</file>