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45" windowWidth="7680" windowHeight="8985" tabRatio="753" activeTab="2"/>
  </bookViews>
  <sheets>
    <sheet name="дох" sheetId="1" r:id="rId1"/>
    <sheet name="ведомст" sheetId="2" r:id="rId2"/>
    <sheet name="ист" sheetId="3" r:id="rId3"/>
  </sheets>
  <definedNames>
    <definedName name="_xlnm.Print_Titles" localSheetId="1">'ведомст'!$4:$9</definedName>
  </definedNames>
  <calcPr fullCalcOnLoad="1"/>
</workbook>
</file>

<file path=xl/sharedStrings.xml><?xml version="1.0" encoding="utf-8"?>
<sst xmlns="http://schemas.openxmlformats.org/spreadsheetml/2006/main" count="826" uniqueCount="241">
  <si>
    <t>Наименование</t>
  </si>
  <si>
    <t>Раздел</t>
  </si>
  <si>
    <t>01</t>
  </si>
  <si>
    <t>08</t>
  </si>
  <si>
    <t>05</t>
  </si>
  <si>
    <t>02</t>
  </si>
  <si>
    <t>Подраздел</t>
  </si>
  <si>
    <t>03</t>
  </si>
  <si>
    <t>04</t>
  </si>
  <si>
    <t>Общегосударственные вопросы</t>
  </si>
  <si>
    <t xml:space="preserve">       ИТОГО РАСХОДОВ:</t>
  </si>
  <si>
    <t>Целевая статья</t>
  </si>
  <si>
    <t>Вид расходов</t>
  </si>
  <si>
    <t>001</t>
  </si>
  <si>
    <t>00</t>
  </si>
  <si>
    <t>Культура</t>
  </si>
  <si>
    <t>Жилищно-коммунальное хозяйство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</si>
  <si>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</si>
  <si>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Функционирование высшего должностного лица субъекта РФ и органа местного самоуправления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</si>
  <si>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</si>
  <si>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</si>
  <si>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</si>
  <si>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Администрация Вешкельского сельского поселения</t>
  </si>
  <si>
    <t>Код администратора</t>
  </si>
  <si>
    <t>028</t>
  </si>
  <si>
    <t>Благоустройство</t>
  </si>
  <si>
    <t>Уличное освещение</t>
  </si>
  <si>
    <t>Глава муниципального образования</t>
  </si>
  <si>
    <t>Иные межбюджетные трансферты</t>
  </si>
  <si>
    <t>(рублей)</t>
  </si>
  <si>
    <t xml:space="preserve">Средства, передаваемые бюджету муниципального района на формирование и исполнение бюджета поселения </t>
  </si>
  <si>
    <t xml:space="preserve">Культура и кинематография </t>
  </si>
  <si>
    <t xml:space="preserve">Дворцы и дома культуры, другие учреждения культуры </t>
  </si>
  <si>
    <t>10</t>
  </si>
  <si>
    <t>Прочие мероприятия по благоустройству городских округов и поселений</t>
  </si>
  <si>
    <t>Средства, передаваемые бюджету муниципального района на организацию и осуществление мероприятий по организации в границах поселения электро-, тепло-, газо- и водоснабжения населения, водоотведения, снабжения населения топливом</t>
  </si>
  <si>
    <t>110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</si>
  <si>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</si>
  <si>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020</t>
  </si>
  <si>
    <t>Национальная безопасность и правоохранительная деятельность</t>
  </si>
  <si>
    <t>Обеспечение пожарной безопасности</t>
  </si>
  <si>
    <t>Обеспечение добровольной пожарной дружины</t>
  </si>
  <si>
    <t>Софинансирование за счет средств местного бюджета ремонта здания пожарного депо</t>
  </si>
  <si>
    <t xml:space="preserve">Источники финансирования дефицита бюджета Вешкельского сельского поселения </t>
  </si>
  <si>
    <t>Код бюджетной классификации</t>
  </si>
  <si>
    <t>( руб.)</t>
  </si>
  <si>
    <t xml:space="preserve"> ИСТОЧНИКИ ВНУТРЕННЕГО ФИНАНСИРОВАНИЯ ДЕФИЦИТОВ  БЮДЖЕТА</t>
  </si>
  <si>
    <t>000 01 00 00 00 00 0000 000</t>
  </si>
  <si>
    <t xml:space="preserve">Изменение остатков средств на счетах по учету средств бюджета  </t>
  </si>
  <si>
    <t xml:space="preserve">000 01 05 00 00 00 0000 000   </t>
  </si>
  <si>
    <t>Увеличение остатков средств бюджетов</t>
  </si>
  <si>
    <t xml:space="preserve">000 01 05 00 00 00 0000 500  </t>
  </si>
  <si>
    <t xml:space="preserve">Увеличение прочих остатков средств  бюджетов </t>
  </si>
  <si>
    <t>000 01 05 02 00 00 0000 500</t>
  </si>
  <si>
    <t xml:space="preserve">Увеличение прочих остатков денежных средств  бюджетов </t>
  </si>
  <si>
    <t>000 01 05 02 01 00 0000 500</t>
  </si>
  <si>
    <t>Увеличение прочих остатков денежных средств  бюджетов поселений</t>
  </si>
  <si>
    <t>028 01 05 02 01 10 0000 510</t>
  </si>
  <si>
    <t>Уменьшение остатков средств бюджетов</t>
  </si>
  <si>
    <t xml:space="preserve">000 01 05 00 00 00 0000 600  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</si>
  <si>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</si>
  <si>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</si>
  <si>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</si>
  <si>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000 01 05 02 01 00 0000 600</t>
  </si>
  <si>
    <t>Уменьшение прочих остатков денежных средств  бюджетов поселений</t>
  </si>
  <si>
    <t>028 01 05 02 01 10 0000 610</t>
  </si>
  <si>
    <t>рублей</t>
  </si>
  <si>
    <t>№№</t>
  </si>
  <si>
    <t>Наименование  групп, подгрупп, статей, подстатей, элементов, программ (подпрограмм), кодов экономической классификации  доходов</t>
  </si>
  <si>
    <t>Код бюджетной классификации Российской Федерации</t>
  </si>
  <si>
    <t>Плановая сумма, руб.</t>
  </si>
  <si>
    <t>Исполнено, руб.</t>
  </si>
  <si>
    <t>В % к плану</t>
  </si>
  <si>
    <t>Админи-стратор</t>
  </si>
  <si>
    <t>Груп-па</t>
  </si>
  <si>
    <t>Под-группа</t>
  </si>
  <si>
    <t>Статья</t>
  </si>
  <si>
    <t>Подст-атья</t>
  </si>
  <si>
    <t>Эле-мент</t>
  </si>
  <si>
    <t>Програм-ма</t>
  </si>
  <si>
    <t>Эк.кл.</t>
  </si>
  <si>
    <t>I.</t>
  </si>
  <si>
    <t>ДОХОДЫ</t>
  </si>
  <si>
    <t>000</t>
  </si>
  <si>
    <t>0000</t>
  </si>
  <si>
    <t>1.</t>
  </si>
  <si>
    <t>НАЛОГИ НА ПРИБЫЛЬ, ДОХОДЫ</t>
  </si>
  <si>
    <t>1.1.</t>
  </si>
  <si>
    <t>Налог на доходы физических лиц</t>
  </si>
  <si>
    <t>010</t>
  </si>
  <si>
    <t>НАЛОГИ НА СОВОКУПНЫЙ ДОХОД</t>
  </si>
  <si>
    <t>1</t>
  </si>
  <si>
    <t>Единый сельскохозяйственный налог</t>
  </si>
  <si>
    <t>2.</t>
  </si>
  <si>
    <t>НАЛОГИ НА ИМУЩЕСТВО</t>
  </si>
  <si>
    <t>06</t>
  </si>
  <si>
    <t>2.1.</t>
  </si>
  <si>
    <t>Налог на имущество физических лиц</t>
  </si>
  <si>
    <t>030</t>
  </si>
  <si>
    <t>Земельный налог</t>
  </si>
  <si>
    <t>Земельный налог, взимаемый по ставке, установленной подпунктом 1 пункта 1 статьи 394 Налогового кодекса Российской Федерации ,и применяемой к объекту налогообложения, расположенному в границах поселения</t>
  </si>
  <si>
    <t>013</t>
  </si>
  <si>
    <t>023</t>
  </si>
  <si>
    <t>3.</t>
  </si>
  <si>
    <t>ГОСУДАРСТВЕННАЯ ПОШЛИНА</t>
  </si>
  <si>
    <t>Государственная пошлина за совершение нотариальных действий (за исключением  действий,совершаемых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</si>
  <si>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РФ на совершение нотариальных действий.</t>
  </si>
  <si>
    <t>ЗАДОЛЖЕННОСТЬ И ПЕРЕРАСЧЕТЫ ПО ОТМЕНЕННЫМ НАЛОГАМ, СБОРАМ И ИНЫМ ОБЯЗАТЕЛЬНЫМ ПЛАТЕЖАМ</t>
  </si>
  <si>
    <t>09</t>
  </si>
  <si>
    <t>Земельный налог (по обязательствам, возникшим до 1 января 2006 года), мобилизуемый на территориях поселений</t>
  </si>
  <si>
    <t>050</t>
  </si>
  <si>
    <t>4.</t>
  </si>
  <si>
    <t>ДОХОДЫ ОТ ИСПОЛЬЗОВАНИЯ ИМУЩЕСТВА,НАХОДЯЩЕГОСЯ В ГОСУДАРСТВЕННОЙ И МУНИЦИПАЛЬНОЙ СОБСТВЕННОСТИ</t>
  </si>
  <si>
    <t>11</t>
  </si>
  <si>
    <t>Доходы от сдачи в аренду имущества, находящегося в государственной и муниципальной собственности</t>
  </si>
  <si>
    <t>120</t>
  </si>
  <si>
    <t>Арендная плата и поступления от продажи права на заключение договоров аренды за земли до разграничения государственной собственности на землю,расположенные в границах поселений( за исключением земель, предназначенных для целей жилищного строительства)</t>
  </si>
  <si>
    <t>ДОХОДЫ ОТ ПРОДАЖИ МАТЕРИАЛЬНЫХ И НЕМАТЕРИАЛЬНЫХ АКТИВОВ</t>
  </si>
  <si>
    <t>14</t>
  </si>
  <si>
    <t>Доходы от продажи земельных участков,находящихся в государственной и муниципальной собственносьти(за исключением земельных участков автономных учреждений, а также земельных участков государственных и муниципальных предприятий в том числе казенных)</t>
  </si>
  <si>
    <t>430</t>
  </si>
  <si>
    <t xml:space="preserve">Доходы от продажи земельных участков государственная собственность на которые не разграничена и которые расположены в границах поселений </t>
  </si>
  <si>
    <t>ПРОЧИЕ НЕНАЛОГОВЫЕ ДОХОДЫ</t>
  </si>
  <si>
    <t>17</t>
  </si>
  <si>
    <t>180</t>
  </si>
  <si>
    <t>Прочие неналоговые доходы бюджетов поселений</t>
  </si>
  <si>
    <t>II</t>
  </si>
  <si>
    <t xml:space="preserve">БЕЗВОЗМЕЗДНЫЕ ПОСТУПЛЕНИЯ </t>
  </si>
  <si>
    <t>2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</si>
  <si>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</si>
  <si>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</si>
  <si>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151</t>
  </si>
  <si>
    <t>Дотации бюджетам поселений на выравнивание бюджетной обеспеченности</t>
  </si>
  <si>
    <t>1.2.</t>
  </si>
  <si>
    <t>Субсидии бюджетам субъектов Российской Федерации и муниципальных образований (межбюджетные субсидии)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</si>
  <si>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</si>
  <si>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041</t>
  </si>
  <si>
    <t xml:space="preserve">Прочие субсидии бюджетам поселений </t>
  </si>
  <si>
    <t>999</t>
  </si>
  <si>
    <t>1.3.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</si>
  <si>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</si>
  <si>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</si>
  <si>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015</t>
  </si>
  <si>
    <t>1.4.</t>
  </si>
  <si>
    <t>012</t>
  </si>
  <si>
    <t>ВСЕГО ДОХОДОВ:</t>
  </si>
  <si>
    <t>Субвенции бюджетам поселений на выполнение передаваемых полномочий субъектов Российской Федерации</t>
  </si>
  <si>
    <t>024</t>
  </si>
  <si>
    <t>Утверждено</t>
  </si>
  <si>
    <t>Исполнено</t>
  </si>
  <si>
    <t>Выполнено, в %</t>
  </si>
  <si>
    <t>Национальная экономика</t>
  </si>
  <si>
    <t>Выполнено в %</t>
  </si>
  <si>
    <t>Дорожное хозяйство(дорожные фонды)</t>
  </si>
  <si>
    <t>13</t>
  </si>
  <si>
    <t>Невыясненные</t>
  </si>
  <si>
    <t>Средства, передаваемые для компенсации дополнительных расходов, возникающих в результате решений, принятых органами власти другого уровня</t>
  </si>
  <si>
    <t>Другие общегосударственные вопросы</t>
  </si>
  <si>
    <t>Приложение № 1  к Решению " Об исполнении бюджета Вешкельского сельского поселения за 1 квартал 2014 года "</t>
  </si>
  <si>
    <t>Исполнение доходов бюджета Вешкельского сельского поселения  за  2014 год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</si>
  <si>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</si>
  <si>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</si>
  <si>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</si>
  <si>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</si>
  <si>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</si>
  <si>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</si>
  <si>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230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</si>
  <si>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</si>
  <si>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240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</si>
  <si>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</si>
  <si>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250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</si>
  <si>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</si>
  <si>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260</t>
  </si>
  <si>
    <t>4.1.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</si>
  <si>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</si>
  <si>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4.2.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</si>
  <si>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</si>
  <si>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5.</t>
  </si>
  <si>
    <t>5.1.</t>
  </si>
  <si>
    <t>6.</t>
  </si>
  <si>
    <t>7.</t>
  </si>
  <si>
    <t>7.1.</t>
  </si>
  <si>
    <t>Доходы,получаемые в виде арендной либо иной платы за передачу в возмездноепользование государственного и муниципального имущества(за исключением имущества автономных учреждений,а также имущества государственных и муниципальных унитарных предприятий,в том чмчле казенных</t>
  </si>
  <si>
    <t>Доходы,получаемые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поселений,а так же средства от продажи права на заключение договоров аренды указанных земельных участков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</si>
  <si>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</si>
  <si>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ШТРАФЫ, САНКЦИИ, ВОЗМЕЩЕНИЕ УЩЕРБА</t>
  </si>
  <si>
    <t>16</t>
  </si>
  <si>
    <t>Денежные взыскания (штрафы), установленные законами субъектов Российской Федерации за несоблюдение муниципальных правовых актов.</t>
  </si>
  <si>
    <t>51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</si>
  <si>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</si>
  <si>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140</t>
  </si>
  <si>
    <t>Приложение № 2  к Решению " Об исполнении бюджета Вешкельского сельского поселения за 1 квартал 2014 года "</t>
  </si>
  <si>
    <t>Исполнение расходов бюджета Вешкельского сельского поселения на 2014 год по разделам и подразделам, целевым статьям и видам расходов классификации расходов бюджетов</t>
  </si>
  <si>
    <t>30 0 1010</t>
  </si>
  <si>
    <t>Фонд оплаты труда муниципальных органов и взносы по обязательному социальному страхованию</t>
  </si>
  <si>
    <t>121</t>
  </si>
  <si>
    <t>Осуществление полномочий местной администрацией (исполнительно-распорядительного органа муниципального образования)</t>
  </si>
  <si>
    <t>30 0 1202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</si>
  <si>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</si>
  <si>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</si>
  <si>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 и услуг в сфере информационно-коммуникационных технологий</t>
  </si>
  <si>
    <t xml:space="preserve">01 </t>
  </si>
  <si>
    <t>242</t>
  </si>
  <si>
    <t>Прочие закупки товаров, работ и услуг для государственных (муниципальных) нужд</t>
  </si>
  <si>
    <t>244</t>
  </si>
  <si>
    <t>Уплата налога на имущество организаций и земельного налога</t>
  </si>
  <si>
    <t>851</t>
  </si>
  <si>
    <t>Средства, передаваемые бюджету муниципального района на организацию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характера, по мобилизационной подготовке муниципальных предприятий и учреждений, по осуществлению мероприятий по обеспечению безопасности людей на водных объектах, охране их жизни и здоровья, организация деятельности аварийно-спасательных формирований на территории поселения, участие в предупреждении и ликвидации последствий чрезвычайных ситуаций в границах поселения, участие в профилактике терроризма и экстремизма, а также в минимизации и ликвидации последствий проявлений терроризма и экстремизма в границах поселения, обеспечение первичных мер пожарной безопасности в границах населенных пунктов поселения</t>
  </si>
  <si>
    <t>08 0 6203</t>
  </si>
  <si>
    <t>540</t>
  </si>
  <si>
    <t>06 0 6204</t>
  </si>
  <si>
    <t>06 0 4214</t>
  </si>
  <si>
    <t>Реализация государственных функций, связанных с общегосударственным управлением</t>
  </si>
  <si>
    <t>30 0 7501</t>
  </si>
  <si>
    <t>30 0 5118</t>
  </si>
  <si>
    <t>08 0 7218</t>
  </si>
  <si>
    <t>08 0 7219</t>
  </si>
  <si>
    <t>08 0 6520</t>
  </si>
  <si>
    <t>Муниципальный дорожный фонд</t>
  </si>
  <si>
    <t>09 1 7060</t>
  </si>
  <si>
    <t xml:space="preserve">Содержание автомобильных дорог и инженерных сооружений на них в границах городских округов и поселений </t>
  </si>
  <si>
    <t>09 1 7061</t>
  </si>
  <si>
    <t>Ремонт автомобильных дорог</t>
  </si>
  <si>
    <t>09 1 7062</t>
  </si>
  <si>
    <t>Жилищное хозяйство</t>
  </si>
  <si>
    <t>Софинансирование за счет средств местного бюджета программы переселения граждан из аварийного жилого фонда</t>
  </si>
  <si>
    <t>07 1 7353</t>
  </si>
  <si>
    <t>Коммунальное хозяйство</t>
  </si>
  <si>
    <t>07 0 6205</t>
  </si>
  <si>
    <t>07 0 7600</t>
  </si>
  <si>
    <t>07 0 7601</t>
  </si>
  <si>
    <t>07 0 7605</t>
  </si>
  <si>
    <t>03 0 2440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</si>
  <si>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</si>
  <si>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</si>
  <si>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Средства,передаваемые бюджету муниципального района на организацию библиотечного обслуживания населения.комплектование библиотечных фондов библиотек поселений</t>
  </si>
  <si>
    <t>03 0 6443</t>
  </si>
  <si>
    <t>Уплата прочих налогов, сборов и иных обязательных платежей</t>
  </si>
  <si>
    <t>852</t>
  </si>
  <si>
    <t>Приложение № 3  к Решению " Об исполнении бюджета Вешкельского сельского поселения за 1 квартал 2014 год "</t>
  </si>
  <si>
    <t>Другие вопросы в области национальной безопасности и правоохранительной деятельности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</si>
</sst>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_ ;[Red]\-#,##0\ "/>
    <numFmt numFmtId="170" formatCode="0_ ;[Red]\-0\ "/>
    <numFmt numFmtId="171" formatCode="#,##0.0"/>
    <numFmt numFmtId="172" formatCode="000000"/>
    <numFmt numFmtId="173" formatCode="#,##0;[Red]#,##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#,##0.000"/>
  </numFmts>
  <fonts count="79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i/>
      <sz val="10"/>
      <color indexed="12"/>
      <name val="Times New Roman"/>
      <family val="1"/>
    </font>
    <font>
      <sz val="10"/>
      <color indexed="17"/>
      <name val="Times New Roman"/>
      <family val="1"/>
    </font>
    <font>
      <sz val="8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sz val="10"/>
      <color indexed="20"/>
      <name val="Times New Roman"/>
      <family val="1"/>
    </font>
    <font>
      <i/>
      <sz val="10"/>
      <color indexed="17"/>
      <name val="Times New Roman"/>
      <family val="1"/>
    </font>
    <font>
      <b/>
      <sz val="10"/>
      <color indexed="8"/>
      <name val="Times New Roman"/>
      <family val="1"/>
    </font>
    <font>
      <b/>
      <sz val="14"/>
      <name val="Arial Cyr"/>
      <family val="0"/>
    </font>
    <font>
      <sz val="12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2"/>
      <color indexed="14"/>
      <name val="Times New Roman"/>
      <family val="1"/>
    </font>
    <font>
      <sz val="12"/>
      <color indexed="14"/>
      <name val="Times New Roman"/>
      <family val="1"/>
    </font>
    <font>
      <b/>
      <sz val="12"/>
      <color indexed="18"/>
      <name val="Times New Roman"/>
      <family val="1"/>
    </font>
    <font>
      <b/>
      <sz val="10"/>
      <color indexed="18"/>
      <name val="Times New Roman"/>
      <family val="1"/>
    </font>
    <font>
      <sz val="12"/>
      <color indexed="8"/>
      <name val="Times New Roman"/>
      <family val="1"/>
    </font>
    <font>
      <b/>
      <sz val="9"/>
      <color indexed="14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u val="single"/>
      <sz val="10"/>
      <color indexed="14"/>
      <name val="Times New Roman"/>
      <family val="1"/>
    </font>
    <font>
      <vertAlign val="superscript"/>
      <sz val="10"/>
      <name val="Times New Roman"/>
      <family val="1"/>
    </font>
    <font>
      <b/>
      <sz val="14"/>
      <color indexed="10"/>
      <name val="Times New Roman"/>
      <family val="1"/>
    </font>
    <font>
      <sz val="14"/>
      <name val="Times New Roman"/>
      <family val="1"/>
    </font>
    <font>
      <b/>
      <sz val="14"/>
      <color indexed="18"/>
      <name val="Times New Roman"/>
      <family val="1"/>
    </font>
    <font>
      <sz val="12"/>
      <color indexed="18"/>
      <name val="Times New Roman"/>
      <family val="1"/>
    </font>
    <font>
      <b/>
      <sz val="10"/>
      <color indexed="56"/>
      <name val="Times New Roman"/>
      <family val="1"/>
    </font>
    <font>
      <b/>
      <sz val="12"/>
      <color indexed="56"/>
      <name val="Times New Roman"/>
      <family val="1"/>
    </font>
    <font>
      <b/>
      <sz val="10"/>
      <color indexed="14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56"/>
      <name val="Times New Roman"/>
      <family val="1"/>
    </font>
    <font>
      <sz val="10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1" applyNumberFormat="0" applyAlignment="0" applyProtection="0"/>
    <xf numFmtId="0" fontId="65" fillId="26" borderId="2" applyNumberFormat="0" applyAlignment="0" applyProtection="0"/>
    <xf numFmtId="0" fontId="66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7" borderId="7" applyNumberFormat="0" applyAlignment="0" applyProtection="0"/>
    <xf numFmtId="0" fontId="72" fillId="0" borderId="0" applyNumberFormat="0" applyFill="0" applyBorder="0" applyAlignment="0" applyProtection="0"/>
    <xf numFmtId="0" fontId="73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31" borderId="0" applyNumberFormat="0" applyBorder="0" applyAlignment="0" applyProtection="0"/>
  </cellStyleXfs>
  <cellXfs count="277">
    <xf numFmtId="0" fontId="0" fillId="0" borderId="0" xfId="0" applyAlignment="1">
      <alignment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 vertical="top"/>
    </xf>
    <xf numFmtId="164" fontId="2" fillId="0" borderId="0" xfId="0" applyNumberFormat="1" applyFont="1" applyFill="1" applyBorder="1" applyAlignment="1" applyProtection="1">
      <alignment horizontal="centerContinuous" vertical="top"/>
      <protection/>
    </xf>
    <xf numFmtId="49" fontId="6" fillId="0" borderId="10" xfId="0" applyNumberFormat="1" applyFont="1" applyBorder="1" applyAlignment="1" applyProtection="1">
      <alignment horizontal="center" vertical="top"/>
      <protection locked="0"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49" fontId="2" fillId="0" borderId="10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49" fontId="9" fillId="0" borderId="10" xfId="0" applyNumberFormat="1" applyFont="1" applyBorder="1" applyAlignment="1" applyProtection="1">
      <alignment horizontal="center" vertical="top"/>
      <protection locked="0"/>
    </xf>
    <xf numFmtId="49" fontId="6" fillId="0" borderId="11" xfId="0" applyNumberFormat="1" applyFont="1" applyFill="1" applyBorder="1" applyAlignment="1" applyProtection="1">
      <alignment horizontal="center" vertical="top"/>
      <protection/>
    </xf>
    <xf numFmtId="49" fontId="9" fillId="0" borderId="11" xfId="0" applyNumberFormat="1" applyFont="1" applyFill="1" applyBorder="1" applyAlignment="1" applyProtection="1">
      <alignment horizontal="center" vertical="top"/>
      <protection/>
    </xf>
    <xf numFmtId="49" fontId="2" fillId="0" borderId="11" xfId="0" applyNumberFormat="1" applyFont="1" applyFill="1" applyBorder="1" applyAlignment="1" applyProtection="1">
      <alignment horizontal="center" vertical="top"/>
      <protection/>
    </xf>
    <xf numFmtId="49" fontId="6" fillId="0" borderId="11" xfId="0" applyNumberFormat="1" applyFont="1" applyFill="1" applyBorder="1" applyAlignment="1" applyProtection="1">
      <alignment horizontal="center" vertical="top"/>
      <protection locked="0"/>
    </xf>
    <xf numFmtId="49" fontId="6" fillId="0" borderId="11" xfId="0" applyNumberFormat="1" applyFont="1" applyFill="1" applyBorder="1" applyAlignment="1">
      <alignment horizontal="center" vertical="top"/>
    </xf>
    <xf numFmtId="0" fontId="6" fillId="0" borderId="12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11" fillId="32" borderId="12" xfId="0" applyFont="1" applyFill="1" applyBorder="1" applyAlignment="1">
      <alignment horizontal="left" vertical="top" wrapText="1"/>
    </xf>
    <xf numFmtId="49" fontId="11" fillId="32" borderId="11" xfId="0" applyNumberFormat="1" applyFont="1" applyFill="1" applyBorder="1" applyAlignment="1" applyProtection="1">
      <alignment horizontal="center" vertical="top"/>
      <protection/>
    </xf>
    <xf numFmtId="49" fontId="11" fillId="32" borderId="10" xfId="0" applyNumberFormat="1" applyFont="1" applyFill="1" applyBorder="1" applyAlignment="1" applyProtection="1">
      <alignment horizontal="center" vertical="top"/>
      <protection locked="0"/>
    </xf>
    <xf numFmtId="49" fontId="11" fillId="32" borderId="11" xfId="0" applyNumberFormat="1" applyFont="1" applyFill="1" applyBorder="1" applyAlignment="1" applyProtection="1">
      <alignment horizontal="center" vertical="top"/>
      <protection locked="0"/>
    </xf>
    <xf numFmtId="49" fontId="13" fillId="0" borderId="11" xfId="0" applyNumberFormat="1" applyFont="1" applyFill="1" applyBorder="1" applyAlignment="1" applyProtection="1">
      <alignment horizontal="center" vertical="top"/>
      <protection/>
    </xf>
    <xf numFmtId="49" fontId="13" fillId="0" borderId="10" xfId="0" applyNumberFormat="1" applyFont="1" applyBorder="1" applyAlignment="1" applyProtection="1">
      <alignment horizontal="center" vertical="top"/>
      <protection locked="0"/>
    </xf>
    <xf numFmtId="49" fontId="2" fillId="0" borderId="13" xfId="0" applyNumberFormat="1" applyFont="1" applyFill="1" applyBorder="1" applyAlignment="1" applyProtection="1">
      <alignment horizontal="center" vertical="top"/>
      <protection/>
    </xf>
    <xf numFmtId="0" fontId="13" fillId="0" borderId="10" xfId="0" applyFont="1" applyBorder="1" applyAlignment="1">
      <alignment wrapText="1"/>
    </xf>
    <xf numFmtId="49" fontId="13" fillId="0" borderId="13" xfId="0" applyNumberFormat="1" applyFont="1" applyFill="1" applyBorder="1" applyAlignment="1" applyProtection="1">
      <alignment horizontal="center" vertical="top"/>
      <protection/>
    </xf>
    <xf numFmtId="0" fontId="13" fillId="0" borderId="0" xfId="0" applyFont="1" applyAlignment="1">
      <alignment wrapText="1"/>
    </xf>
    <xf numFmtId="49" fontId="13" fillId="0" borderId="10" xfId="0" applyNumberFormat="1" applyFont="1" applyBorder="1" applyAlignment="1">
      <alignment horizontal="center" vertical="top"/>
    </xf>
    <xf numFmtId="0" fontId="3" fillId="32" borderId="10" xfId="0" applyFont="1" applyFill="1" applyBorder="1" applyAlignment="1" applyProtection="1">
      <alignment horizontal="right" vertical="top" wrapText="1"/>
      <protection/>
    </xf>
    <xf numFmtId="49" fontId="2" fillId="0" borderId="10" xfId="0" applyNumberFormat="1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left" vertical="top" wrapText="1"/>
    </xf>
    <xf numFmtId="49" fontId="13" fillId="0" borderId="10" xfId="0" applyNumberFormat="1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left" vertical="top" wrapText="1"/>
    </xf>
    <xf numFmtId="4" fontId="13" fillId="0" borderId="10" xfId="0" applyNumberFormat="1" applyFont="1" applyBorder="1" applyAlignment="1">
      <alignment vertical="top"/>
    </xf>
    <xf numFmtId="4" fontId="2" fillId="0" borderId="10" xfId="0" applyNumberFormat="1" applyFont="1" applyBorder="1" applyAlignment="1">
      <alignment vertical="top"/>
    </xf>
    <xf numFmtId="4" fontId="9" fillId="0" borderId="10" xfId="0" applyNumberFormat="1" applyFont="1" applyBorder="1" applyAlignment="1">
      <alignment vertical="top"/>
    </xf>
    <xf numFmtId="4" fontId="6" fillId="0" borderId="10" xfId="0" applyNumberFormat="1" applyFont="1" applyBorder="1" applyAlignment="1">
      <alignment vertical="top"/>
    </xf>
    <xf numFmtId="4" fontId="11" fillId="32" borderId="10" xfId="0" applyNumberFormat="1" applyFont="1" applyFill="1" applyBorder="1" applyAlignment="1">
      <alignment vertical="top"/>
    </xf>
    <xf numFmtId="4" fontId="2" fillId="0" borderId="14" xfId="0" applyNumberFormat="1" applyFont="1" applyBorder="1" applyAlignment="1">
      <alignment vertical="top"/>
    </xf>
    <xf numFmtId="0" fontId="7" fillId="0" borderId="15" xfId="0" applyFont="1" applyBorder="1" applyAlignment="1">
      <alignment/>
    </xf>
    <xf numFmtId="49" fontId="7" fillId="0" borderId="10" xfId="0" applyNumberFormat="1" applyFont="1" applyFill="1" applyBorder="1" applyAlignment="1" applyProtection="1">
      <alignment horizontal="center" vertical="top"/>
      <protection/>
    </xf>
    <xf numFmtId="49" fontId="3" fillId="32" borderId="10" xfId="0" applyNumberFormat="1" applyFont="1" applyFill="1" applyBorder="1" applyAlignment="1">
      <alignment horizontal="left" vertical="top"/>
    </xf>
    <xf numFmtId="49" fontId="3" fillId="32" borderId="10" xfId="0" applyNumberFormat="1" applyFont="1" applyFill="1" applyBorder="1" applyAlignment="1">
      <alignment horizontal="center" vertical="top"/>
    </xf>
    <xf numFmtId="49" fontId="6" fillId="0" borderId="16" xfId="0" applyNumberFormat="1" applyFont="1" applyBorder="1" applyAlignment="1" applyProtection="1">
      <alignment horizontal="center" vertical="top"/>
      <protection locked="0"/>
    </xf>
    <xf numFmtId="49" fontId="2" fillId="0" borderId="16" xfId="0" applyNumberFormat="1" applyFont="1" applyBorder="1" applyAlignment="1" applyProtection="1">
      <alignment horizontal="center" vertical="top"/>
      <protection locked="0"/>
    </xf>
    <xf numFmtId="49" fontId="13" fillId="0" borderId="16" xfId="0" applyNumberFormat="1" applyFont="1" applyBorder="1" applyAlignment="1" applyProtection="1">
      <alignment horizontal="center" vertical="top"/>
      <protection locked="0"/>
    </xf>
    <xf numFmtId="49" fontId="11" fillId="32" borderId="16" xfId="0" applyNumberFormat="1" applyFont="1" applyFill="1" applyBorder="1" applyAlignment="1" applyProtection="1">
      <alignment horizontal="center" vertical="top"/>
      <protection locked="0"/>
    </xf>
    <xf numFmtId="49" fontId="6" fillId="0" borderId="16" xfId="0" applyNumberFormat="1" applyFont="1" applyBorder="1" applyAlignment="1">
      <alignment horizontal="center" vertical="top"/>
    </xf>
    <xf numFmtId="0" fontId="13" fillId="0" borderId="17" xfId="0" applyFont="1" applyBorder="1" applyAlignment="1">
      <alignment wrapText="1"/>
    </xf>
    <xf numFmtId="49" fontId="13" fillId="0" borderId="10" xfId="0" applyNumberFormat="1" applyFont="1" applyFill="1" applyBorder="1" applyAlignment="1">
      <alignment horizontal="left" vertical="top" wrapText="1"/>
    </xf>
    <xf numFmtId="49" fontId="3" fillId="32" borderId="10" xfId="0" applyNumberFormat="1" applyFont="1" applyFill="1" applyBorder="1" applyAlignment="1" applyProtection="1">
      <alignment horizontal="center" vertical="top"/>
      <protection locked="0"/>
    </xf>
    <xf numFmtId="49" fontId="3" fillId="32" borderId="16" xfId="0" applyNumberFormat="1" applyFont="1" applyFill="1" applyBorder="1" applyAlignment="1" applyProtection="1">
      <alignment horizontal="center" vertical="top"/>
      <protection locked="0"/>
    </xf>
    <xf numFmtId="49" fontId="3" fillId="32" borderId="16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9" fillId="0" borderId="10" xfId="0" applyFont="1" applyBorder="1" applyAlignment="1">
      <alignment wrapText="1"/>
    </xf>
    <xf numFmtId="49" fontId="3" fillId="32" borderId="18" xfId="0" applyNumberFormat="1" applyFont="1" applyFill="1" applyBorder="1" applyAlignment="1">
      <alignment horizontal="left" vertical="top" wrapText="1"/>
    </xf>
    <xf numFmtId="0" fontId="15" fillId="0" borderId="16" xfId="0" applyFont="1" applyFill="1" applyBorder="1" applyAlignment="1" applyProtection="1">
      <alignment horizontal="center" vertical="center" wrapText="1"/>
      <protection/>
    </xf>
    <xf numFmtId="49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/>
    </xf>
    <xf numFmtId="0" fontId="11" fillId="33" borderId="10" xfId="0" applyFont="1" applyFill="1" applyBorder="1" applyAlignment="1">
      <alignment wrapText="1"/>
    </xf>
    <xf numFmtId="49" fontId="11" fillId="33" borderId="13" xfId="0" applyNumberFormat="1" applyFont="1" applyFill="1" applyBorder="1" applyAlignment="1" applyProtection="1">
      <alignment horizontal="center" vertical="top"/>
      <protection/>
    </xf>
    <xf numFmtId="49" fontId="11" fillId="33" borderId="10" xfId="0" applyNumberFormat="1" applyFont="1" applyFill="1" applyBorder="1" applyAlignment="1" applyProtection="1">
      <alignment horizontal="center" vertical="top"/>
      <protection locked="0"/>
    </xf>
    <xf numFmtId="49" fontId="11" fillId="33" borderId="19" xfId="0" applyNumberFormat="1" applyFont="1" applyFill="1" applyBorder="1" applyAlignment="1" applyProtection="1">
      <alignment horizontal="center" vertical="top"/>
      <protection locked="0"/>
    </xf>
    <xf numFmtId="4" fontId="11" fillId="33" borderId="10" xfId="0" applyNumberFormat="1" applyFont="1" applyFill="1" applyBorder="1" applyAlignment="1">
      <alignment vertical="top"/>
    </xf>
    <xf numFmtId="0" fontId="6" fillId="0" borderId="10" xfId="0" applyFont="1" applyBorder="1" applyAlignment="1">
      <alignment/>
    </xf>
    <xf numFmtId="49" fontId="6" fillId="0" borderId="13" xfId="0" applyNumberFormat="1" applyFont="1" applyFill="1" applyBorder="1" applyAlignment="1" applyProtection="1">
      <alignment horizontal="center" vertical="top"/>
      <protection/>
    </xf>
    <xf numFmtId="49" fontId="6" fillId="0" borderId="19" xfId="0" applyNumberFormat="1" applyFont="1" applyBorder="1" applyAlignment="1" applyProtection="1">
      <alignment horizontal="center" vertical="top"/>
      <protection locked="0"/>
    </xf>
    <xf numFmtId="49" fontId="9" fillId="0" borderId="19" xfId="0" applyNumberFormat="1" applyFont="1" applyBorder="1" applyAlignment="1" applyProtection="1">
      <alignment horizontal="center" vertical="top"/>
      <protection locked="0"/>
    </xf>
    <xf numFmtId="49" fontId="13" fillId="0" borderId="19" xfId="0" applyNumberFormat="1" applyFont="1" applyBorder="1" applyAlignment="1" applyProtection="1">
      <alignment horizontal="center" vertical="top"/>
      <protection locked="0"/>
    </xf>
    <xf numFmtId="49" fontId="2" fillId="0" borderId="19" xfId="0" applyNumberFormat="1" applyFont="1" applyBorder="1" applyAlignment="1" applyProtection="1">
      <alignment horizontal="center" vertical="top"/>
      <protection locked="0"/>
    </xf>
    <xf numFmtId="0" fontId="16" fillId="0" borderId="0" xfId="0" applyFont="1" applyAlignment="1">
      <alignment/>
    </xf>
    <xf numFmtId="0" fontId="17" fillId="0" borderId="0" xfId="0" applyFont="1" applyAlignment="1">
      <alignment horizontal="right"/>
    </xf>
    <xf numFmtId="0" fontId="0" fillId="0" borderId="0" xfId="0" applyAlignment="1">
      <alignment wrapText="1"/>
    </xf>
    <xf numFmtId="0" fontId="17" fillId="0" borderId="0" xfId="0" applyFont="1" applyAlignment="1">
      <alignment horizontal="center"/>
    </xf>
    <xf numFmtId="0" fontId="18" fillId="0" borderId="20" xfId="0" applyFont="1" applyBorder="1" applyAlignment="1">
      <alignment horizontal="center" vertical="top" wrapText="1"/>
    </xf>
    <xf numFmtId="0" fontId="18" fillId="0" borderId="21" xfId="0" applyFont="1" applyBorder="1" applyAlignment="1">
      <alignment horizontal="center" vertical="top" wrapText="1"/>
    </xf>
    <xf numFmtId="0" fontId="19" fillId="0" borderId="22" xfId="0" applyFont="1" applyBorder="1" applyAlignment="1">
      <alignment horizontal="justify"/>
    </xf>
    <xf numFmtId="0" fontId="20" fillId="0" borderId="21" xfId="0" applyFont="1" applyBorder="1" applyAlignment="1">
      <alignment horizontal="right"/>
    </xf>
    <xf numFmtId="4" fontId="20" fillId="0" borderId="21" xfId="0" applyNumberFormat="1" applyFont="1" applyBorder="1" applyAlignment="1">
      <alignment horizontal="right" wrapText="1"/>
    </xf>
    <xf numFmtId="0" fontId="21" fillId="0" borderId="22" xfId="0" applyFont="1" applyBorder="1" applyAlignment="1">
      <alignment horizontal="justify"/>
    </xf>
    <xf numFmtId="0" fontId="18" fillId="0" borderId="21" xfId="0" applyFont="1" applyBorder="1" applyAlignment="1">
      <alignment horizontal="right"/>
    </xf>
    <xf numFmtId="2" fontId="18" fillId="0" borderId="21" xfId="0" applyNumberFormat="1" applyFont="1" applyBorder="1" applyAlignment="1">
      <alignment horizontal="right" vertical="top" wrapText="1"/>
    </xf>
    <xf numFmtId="4" fontId="18" fillId="0" borderId="21" xfId="0" applyNumberFormat="1" applyFont="1" applyBorder="1" applyAlignment="1">
      <alignment horizontal="right" vertical="top" wrapText="1"/>
    </xf>
    <xf numFmtId="0" fontId="21" fillId="0" borderId="0" xfId="0" applyFont="1" applyFill="1" applyBorder="1" applyAlignment="1">
      <alignment horizontal="justify"/>
    </xf>
    <xf numFmtId="0" fontId="17" fillId="0" borderId="0" xfId="0" applyFont="1" applyAlignment="1">
      <alignment vertical="top"/>
    </xf>
    <xf numFmtId="0" fontId="17" fillId="0" borderId="0" xfId="0" applyFont="1" applyBorder="1" applyAlignment="1">
      <alignment vertical="top"/>
    </xf>
    <xf numFmtId="49" fontId="17" fillId="0" borderId="0" xfId="0" applyNumberFormat="1" applyFont="1" applyAlignment="1">
      <alignment horizontal="center" vertical="top"/>
    </xf>
    <xf numFmtId="0" fontId="0" fillId="0" borderId="0" xfId="0" applyAlignment="1">
      <alignment/>
    </xf>
    <xf numFmtId="3" fontId="17" fillId="0" borderId="0" xfId="0" applyNumberFormat="1" applyFont="1" applyAlignment="1">
      <alignment vertical="top"/>
    </xf>
    <xf numFmtId="0" fontId="22" fillId="0" borderId="0" xfId="0" applyFont="1" applyAlignment="1">
      <alignment vertical="top"/>
    </xf>
    <xf numFmtId="3" fontId="17" fillId="0" borderId="0" xfId="0" applyNumberFormat="1" applyFont="1" applyAlignment="1">
      <alignment horizontal="right" vertical="top"/>
    </xf>
    <xf numFmtId="0" fontId="24" fillId="0" borderId="23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24" fillId="0" borderId="24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textRotation="90" wrapText="1"/>
    </xf>
    <xf numFmtId="0" fontId="25" fillId="0" borderId="10" xfId="0" applyFont="1" applyBorder="1" applyAlignment="1">
      <alignment vertical="top"/>
    </xf>
    <xf numFmtId="49" fontId="25" fillId="0" borderId="10" xfId="0" applyNumberFormat="1" applyFont="1" applyBorder="1" applyAlignment="1" quotePrefix="1">
      <alignment horizontal="center" vertical="top" wrapText="1"/>
    </xf>
    <xf numFmtId="49" fontId="25" fillId="0" borderId="10" xfId="0" applyNumberFormat="1" applyFont="1" applyBorder="1" applyAlignment="1">
      <alignment horizontal="center" vertical="top" wrapText="1"/>
    </xf>
    <xf numFmtId="2" fontId="25" fillId="0" borderId="10" xfId="0" applyNumberFormat="1" applyFont="1" applyBorder="1" applyAlignment="1">
      <alignment vertical="top"/>
    </xf>
    <xf numFmtId="0" fontId="26" fillId="0" borderId="0" xfId="0" applyFont="1" applyAlignment="1">
      <alignment vertical="top"/>
    </xf>
    <xf numFmtId="0" fontId="11" fillId="0" borderId="10" xfId="0" applyFont="1" applyBorder="1" applyAlignment="1">
      <alignment vertical="top"/>
    </xf>
    <xf numFmtId="49" fontId="11" fillId="0" borderId="10" xfId="0" applyNumberFormat="1" applyFont="1" applyBorder="1" applyAlignment="1" quotePrefix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vertical="top"/>
    </xf>
    <xf numFmtId="2" fontId="11" fillId="0" borderId="10" xfId="0" applyNumberFormat="1" applyFont="1" applyBorder="1" applyAlignment="1">
      <alignment vertical="top"/>
    </xf>
    <xf numFmtId="0" fontId="11" fillId="0" borderId="0" xfId="0" applyFont="1" applyAlignment="1">
      <alignment vertical="top"/>
    </xf>
    <xf numFmtId="0" fontId="27" fillId="0" borderId="10" xfId="0" applyFont="1" applyBorder="1" applyAlignment="1">
      <alignment vertical="top"/>
    </xf>
    <xf numFmtId="49" fontId="27" fillId="0" borderId="10" xfId="0" applyNumberFormat="1" applyFont="1" applyBorder="1" applyAlignment="1">
      <alignment horizontal="center" vertical="top" wrapText="1"/>
    </xf>
    <xf numFmtId="49" fontId="27" fillId="0" borderId="10" xfId="0" applyNumberFormat="1" applyFont="1" applyBorder="1" applyAlignment="1" quotePrefix="1">
      <alignment horizontal="center" vertical="top" wrapText="1"/>
    </xf>
    <xf numFmtId="2" fontId="28" fillId="0" borderId="10" xfId="0" applyNumberFormat="1" applyFont="1" applyBorder="1" applyAlignment="1">
      <alignment vertical="top"/>
    </xf>
    <xf numFmtId="2" fontId="27" fillId="0" borderId="10" xfId="0" applyNumberFormat="1" applyFont="1" applyBorder="1" applyAlignment="1">
      <alignment vertical="top"/>
    </xf>
    <xf numFmtId="0" fontId="27" fillId="0" borderId="0" xfId="0" applyFont="1" applyAlignment="1">
      <alignment vertical="top"/>
    </xf>
    <xf numFmtId="0" fontId="17" fillId="0" borderId="10" xfId="0" applyFont="1" applyBorder="1" applyAlignment="1">
      <alignment vertical="top"/>
    </xf>
    <xf numFmtId="49" fontId="29" fillId="0" borderId="10" xfId="0" applyNumberFormat="1" applyFont="1" applyBorder="1" applyAlignment="1">
      <alignment horizontal="center" vertical="top" wrapText="1"/>
    </xf>
    <xf numFmtId="49" fontId="29" fillId="0" borderId="10" xfId="0" applyNumberFormat="1" applyFont="1" applyBorder="1" applyAlignment="1" quotePrefix="1">
      <alignment horizontal="center" vertical="top" wrapText="1"/>
    </xf>
    <xf numFmtId="2" fontId="17" fillId="0" borderId="10" xfId="0" applyNumberFormat="1" applyFont="1" applyBorder="1" applyAlignment="1">
      <alignment vertical="top"/>
    </xf>
    <xf numFmtId="49" fontId="17" fillId="0" borderId="10" xfId="0" applyNumberFormat="1" applyFont="1" applyBorder="1" applyAlignment="1">
      <alignment horizontal="center" vertical="top" wrapText="1"/>
    </xf>
    <xf numFmtId="49" fontId="17" fillId="0" borderId="10" xfId="0" applyNumberFormat="1" applyFont="1" applyBorder="1" applyAlignment="1">
      <alignment horizontal="center" vertical="top"/>
    </xf>
    <xf numFmtId="4" fontId="11" fillId="0" borderId="10" xfId="0" applyNumberFormat="1" applyFont="1" applyBorder="1" applyAlignment="1">
      <alignment vertical="top"/>
    </xf>
    <xf numFmtId="49" fontId="11" fillId="0" borderId="10" xfId="0" applyNumberFormat="1" applyFont="1" applyBorder="1" applyAlignment="1">
      <alignment horizontal="center" vertical="top"/>
    </xf>
    <xf numFmtId="0" fontId="11" fillId="0" borderId="10" xfId="0" applyFont="1" applyBorder="1" applyAlignment="1">
      <alignment horizontal="left" vertical="top"/>
    </xf>
    <xf numFmtId="0" fontId="26" fillId="0" borderId="10" xfId="0" applyFont="1" applyBorder="1" applyAlignment="1">
      <alignment vertical="top"/>
    </xf>
    <xf numFmtId="49" fontId="25" fillId="0" borderId="10" xfId="0" applyNumberFormat="1" applyFont="1" applyBorder="1" applyAlignment="1">
      <alignment horizontal="center" vertical="top"/>
    </xf>
    <xf numFmtId="0" fontId="30" fillId="0" borderId="10" xfId="0" applyFont="1" applyBorder="1" applyAlignment="1">
      <alignment horizontal="center" vertical="top"/>
    </xf>
    <xf numFmtId="49" fontId="17" fillId="0" borderId="0" xfId="0" applyNumberFormat="1" applyFont="1" applyAlignment="1">
      <alignment horizontal="center" vertical="top"/>
    </xf>
    <xf numFmtId="49" fontId="2" fillId="32" borderId="18" xfId="0" applyNumberFormat="1" applyFont="1" applyFill="1" applyBorder="1" applyAlignment="1" applyProtection="1">
      <alignment horizontal="center" vertical="top"/>
      <protection locked="0"/>
    </xf>
    <xf numFmtId="49" fontId="2" fillId="32" borderId="24" xfId="0" applyNumberFormat="1" applyFont="1" applyFill="1" applyBorder="1" applyAlignment="1" applyProtection="1">
      <alignment horizontal="center" vertical="top"/>
      <protection locked="0"/>
    </xf>
    <xf numFmtId="4" fontId="3" fillId="32" borderId="18" xfId="0" applyNumberFormat="1" applyFont="1" applyFill="1" applyBorder="1" applyAlignment="1">
      <alignment vertical="top"/>
    </xf>
    <xf numFmtId="3" fontId="12" fillId="0" borderId="10" xfId="0" applyNumberFormat="1" applyFont="1" applyFill="1" applyBorder="1" applyAlignment="1">
      <alignment horizontal="center" vertical="center" wrapText="1"/>
    </xf>
    <xf numFmtId="171" fontId="20" fillId="0" borderId="21" xfId="0" applyNumberFormat="1" applyFont="1" applyBorder="1" applyAlignment="1">
      <alignment horizontal="right" wrapText="1"/>
    </xf>
    <xf numFmtId="4" fontId="2" fillId="0" borderId="18" xfId="0" applyNumberFormat="1" applyFont="1" applyBorder="1" applyAlignment="1">
      <alignment vertical="top"/>
    </xf>
    <xf numFmtId="0" fontId="6" fillId="34" borderId="25" xfId="0" applyFont="1" applyFill="1" applyBorder="1" applyAlignment="1">
      <alignment/>
    </xf>
    <xf numFmtId="49" fontId="6" fillId="34" borderId="26" xfId="0" applyNumberFormat="1" applyFont="1" applyFill="1" applyBorder="1" applyAlignment="1" applyProtection="1">
      <alignment horizontal="center" vertical="top"/>
      <protection/>
    </xf>
    <xf numFmtId="49" fontId="6" fillId="34" borderId="10" xfId="0" applyNumberFormat="1" applyFont="1" applyFill="1" applyBorder="1" applyAlignment="1" applyProtection="1">
      <alignment horizontal="center" vertical="top"/>
      <protection locked="0"/>
    </xf>
    <xf numFmtId="4" fontId="6" fillId="34" borderId="10" xfId="0" applyNumberFormat="1" applyFont="1" applyFill="1" applyBorder="1" applyAlignment="1">
      <alignment vertical="top"/>
    </xf>
    <xf numFmtId="0" fontId="13" fillId="0" borderId="25" xfId="0" applyFont="1" applyBorder="1" applyAlignment="1">
      <alignment wrapText="1"/>
    </xf>
    <xf numFmtId="4" fontId="13" fillId="34" borderId="10" xfId="0" applyNumberFormat="1" applyFont="1" applyFill="1" applyBorder="1" applyAlignment="1">
      <alignment vertical="top"/>
    </xf>
    <xf numFmtId="49" fontId="2" fillId="34" borderId="26" xfId="0" applyNumberFormat="1" applyFont="1" applyFill="1" applyBorder="1" applyAlignment="1" applyProtection="1">
      <alignment horizontal="center" vertical="top"/>
      <protection/>
    </xf>
    <xf numFmtId="49" fontId="2" fillId="34" borderId="10" xfId="0" applyNumberFormat="1" applyFont="1" applyFill="1" applyBorder="1" applyAlignment="1" applyProtection="1">
      <alignment horizontal="center" vertical="top"/>
      <protection locked="0"/>
    </xf>
    <xf numFmtId="4" fontId="2" fillId="34" borderId="10" xfId="0" applyNumberFormat="1" applyFont="1" applyFill="1" applyBorder="1" applyAlignment="1">
      <alignment vertical="top"/>
    </xf>
    <xf numFmtId="2" fontId="21" fillId="0" borderId="10" xfId="0" applyNumberFormat="1" applyFont="1" applyBorder="1" applyAlignment="1">
      <alignment vertical="top"/>
    </xf>
    <xf numFmtId="49" fontId="31" fillId="0" borderId="10" xfId="0" applyNumberFormat="1" applyFont="1" applyBorder="1" applyAlignment="1">
      <alignment horizontal="center" vertical="top" wrapText="1"/>
    </xf>
    <xf numFmtId="4" fontId="17" fillId="0" borderId="10" xfId="0" applyNumberFormat="1" applyFont="1" applyBorder="1" applyAlignment="1">
      <alignment vertical="top"/>
    </xf>
    <xf numFmtId="0" fontId="13" fillId="0" borderId="25" xfId="0" applyFont="1" applyBorder="1" applyAlignment="1">
      <alignment horizontal="left" vertical="top" wrapText="1"/>
    </xf>
    <xf numFmtId="49" fontId="2" fillId="0" borderId="27" xfId="0" applyNumberFormat="1" applyFont="1" applyFill="1" applyBorder="1" applyAlignment="1" applyProtection="1">
      <alignment horizontal="center" vertical="top"/>
      <protection/>
    </xf>
    <xf numFmtId="49" fontId="2" fillId="0" borderId="18" xfId="0" applyNumberFormat="1" applyFont="1" applyBorder="1" applyAlignment="1" applyProtection="1">
      <alignment horizontal="center" vertical="top"/>
      <protection locked="0"/>
    </xf>
    <xf numFmtId="49" fontId="2" fillId="0" borderId="24" xfId="0" applyNumberFormat="1" applyFont="1" applyBorder="1" applyAlignment="1" applyProtection="1">
      <alignment horizontal="center" vertical="top"/>
      <protection locked="0"/>
    </xf>
    <xf numFmtId="0" fontId="21" fillId="0" borderId="0" xfId="0" applyFont="1" applyAlignment="1">
      <alignment wrapText="1"/>
    </xf>
    <xf numFmtId="49" fontId="32" fillId="0" borderId="10" xfId="0" applyNumberFormat="1" applyFont="1" applyBorder="1" applyAlignment="1">
      <alignment horizontal="center" vertical="top" wrapText="1"/>
    </xf>
    <xf numFmtId="0" fontId="6" fillId="0" borderId="25" xfId="0" applyFont="1" applyBorder="1" applyAlignment="1">
      <alignment horizontal="left" vertical="top" wrapText="1"/>
    </xf>
    <xf numFmtId="0" fontId="3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28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5" fillId="0" borderId="10" xfId="0" applyFont="1" applyBorder="1" applyAlignment="1">
      <alignment vertical="top"/>
    </xf>
    <xf numFmtId="0" fontId="36" fillId="0" borderId="10" xfId="0" applyFont="1" applyBorder="1" applyAlignment="1">
      <alignment vertical="top"/>
    </xf>
    <xf numFmtId="0" fontId="35" fillId="0" borderId="10" xfId="0" applyFont="1" applyBorder="1" applyAlignment="1">
      <alignment wrapText="1"/>
    </xf>
    <xf numFmtId="0" fontId="37" fillId="0" borderId="10" xfId="0" applyFont="1" applyBorder="1" applyAlignment="1">
      <alignment vertical="top"/>
    </xf>
    <xf numFmtId="0" fontId="37" fillId="0" borderId="10" xfId="0" applyFont="1" applyBorder="1" applyAlignment="1">
      <alignment wrapText="1"/>
    </xf>
    <xf numFmtId="4" fontId="38" fillId="0" borderId="10" xfId="0" applyNumberFormat="1" applyFont="1" applyBorder="1" applyAlignment="1">
      <alignment vertical="top"/>
    </xf>
    <xf numFmtId="49" fontId="17" fillId="0" borderId="10" xfId="0" applyNumberFormat="1" applyFont="1" applyBorder="1" applyAlignment="1">
      <alignment vertical="top"/>
    </xf>
    <xf numFmtId="49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justify" vertical="top" wrapText="1"/>
    </xf>
    <xf numFmtId="0" fontId="21" fillId="0" borderId="0" xfId="0" applyFont="1" applyAlignment="1">
      <alignment horizontal="justify" vertical="top" wrapText="1"/>
    </xf>
    <xf numFmtId="0" fontId="3" fillId="0" borderId="10" xfId="0" applyFont="1" applyBorder="1" applyAlignment="1">
      <alignment vertical="top" wrapText="1"/>
    </xf>
    <xf numFmtId="0" fontId="28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justify"/>
    </xf>
    <xf numFmtId="0" fontId="39" fillId="0" borderId="10" xfId="0" applyFont="1" applyBorder="1" applyAlignment="1">
      <alignment vertical="top" wrapText="1"/>
    </xf>
    <xf numFmtId="49" fontId="40" fillId="0" borderId="10" xfId="0" applyNumberFormat="1" applyFont="1" applyBorder="1" applyAlignment="1">
      <alignment horizontal="center" vertical="top"/>
    </xf>
    <xf numFmtId="2" fontId="40" fillId="0" borderId="10" xfId="0" applyNumberFormat="1" applyFont="1" applyBorder="1" applyAlignment="1">
      <alignment vertical="top"/>
    </xf>
    <xf numFmtId="0" fontId="7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justify" wrapText="1"/>
    </xf>
    <xf numFmtId="0" fontId="39" fillId="0" borderId="10" xfId="0" applyFont="1" applyBorder="1" applyAlignment="1">
      <alignment vertical="justify" wrapText="1"/>
    </xf>
    <xf numFmtId="49" fontId="40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justify" wrapText="1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41" fillId="0" borderId="10" xfId="0" applyFont="1" applyBorder="1" applyAlignment="1">
      <alignment wrapText="1"/>
    </xf>
    <xf numFmtId="0" fontId="2" fillId="0" borderId="0" xfId="0" applyFont="1" applyAlignment="1">
      <alignment horizontal="justify" vertical="top"/>
    </xf>
    <xf numFmtId="0" fontId="7" fillId="0" borderId="10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11" fillId="0" borderId="10" xfId="0" applyFont="1" applyBorder="1" applyAlignment="1">
      <alignment wrapText="1"/>
    </xf>
    <xf numFmtId="49" fontId="42" fillId="0" borderId="10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wrapText="1"/>
    </xf>
    <xf numFmtId="49" fontId="43" fillId="0" borderId="10" xfId="0" applyNumberFormat="1" applyFont="1" applyBorder="1" applyAlignment="1">
      <alignment horizontal="center" vertical="top" wrapText="1"/>
    </xf>
    <xf numFmtId="0" fontId="17" fillId="0" borderId="10" xfId="0" applyFont="1" applyBorder="1" applyAlignment="1">
      <alignment wrapText="1"/>
    </xf>
    <xf numFmtId="0" fontId="11" fillId="32" borderId="28" xfId="0" applyFont="1" applyFill="1" applyBorder="1" applyAlignment="1">
      <alignment horizontal="left" vertical="top" wrapText="1"/>
    </xf>
    <xf numFmtId="49" fontId="11" fillId="32" borderId="28" xfId="0" applyNumberFormat="1" applyFont="1" applyFill="1" applyBorder="1" applyAlignment="1">
      <alignment horizontal="center" vertical="top"/>
    </xf>
    <xf numFmtId="49" fontId="11" fillId="32" borderId="29" xfId="0" applyNumberFormat="1" applyFont="1" applyFill="1" applyBorder="1" applyAlignment="1">
      <alignment horizontal="center" vertical="top"/>
    </xf>
    <xf numFmtId="49" fontId="11" fillId="32" borderId="30" xfId="0" applyNumberFormat="1" applyFont="1" applyFill="1" applyBorder="1" applyAlignment="1">
      <alignment horizontal="center" vertical="top"/>
    </xf>
    <xf numFmtId="4" fontId="11" fillId="32" borderId="31" xfId="0" applyNumberFormat="1" applyFont="1" applyFill="1" applyBorder="1" applyAlignment="1">
      <alignment vertical="top"/>
    </xf>
    <xf numFmtId="0" fontId="6" fillId="0" borderId="32" xfId="0" applyFont="1" applyBorder="1" applyAlignment="1">
      <alignment horizontal="left" vertical="top" wrapText="1"/>
    </xf>
    <xf numFmtId="49" fontId="6" fillId="0" borderId="33" xfId="0" applyNumberFormat="1" applyFont="1" applyFill="1" applyBorder="1" applyAlignment="1" applyProtection="1">
      <alignment horizontal="center" vertical="top"/>
      <protection/>
    </xf>
    <xf numFmtId="49" fontId="6" fillId="0" borderId="18" xfId="0" applyNumberFormat="1" applyFont="1" applyBorder="1" applyAlignment="1" applyProtection="1">
      <alignment horizontal="center" vertical="top"/>
      <protection locked="0"/>
    </xf>
    <xf numFmtId="49" fontId="6" fillId="0" borderId="24" xfId="0" applyNumberFormat="1" applyFont="1" applyBorder="1" applyAlignment="1" applyProtection="1">
      <alignment horizontal="center" vertical="top"/>
      <protection locked="0"/>
    </xf>
    <xf numFmtId="4" fontId="6" fillId="0" borderId="18" xfId="0" applyNumberFormat="1" applyFont="1" applyBorder="1" applyAlignment="1">
      <alignment vertical="top"/>
    </xf>
    <xf numFmtId="49" fontId="13" fillId="0" borderId="34" xfId="0" applyNumberFormat="1" applyFont="1" applyFill="1" applyBorder="1" applyAlignment="1" applyProtection="1">
      <alignment horizontal="center" vertical="top"/>
      <protection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34" xfId="0" applyNumberFormat="1" applyFont="1" applyFill="1" applyBorder="1" applyAlignment="1" applyProtection="1">
      <alignment horizontal="center" vertical="top"/>
      <protection/>
    </xf>
    <xf numFmtId="49" fontId="2" fillId="0" borderId="34" xfId="0" applyNumberFormat="1" applyFont="1" applyBorder="1" applyAlignment="1" applyProtection="1">
      <alignment horizontal="center" vertical="top"/>
      <protection locked="0"/>
    </xf>
    <xf numFmtId="49" fontId="13" fillId="0" borderId="10" xfId="0" applyNumberFormat="1" applyFont="1" applyBorder="1" applyAlignment="1" applyProtection="1">
      <alignment horizontal="center" vertical="top"/>
      <protection locked="0"/>
    </xf>
    <xf numFmtId="0" fontId="44" fillId="0" borderId="10" xfId="0" applyFont="1" applyBorder="1" applyAlignment="1">
      <alignment wrapText="1"/>
    </xf>
    <xf numFmtId="49" fontId="44" fillId="0" borderId="10" xfId="0" applyNumberFormat="1" applyFont="1" applyFill="1" applyBorder="1" applyAlignment="1" applyProtection="1">
      <alignment horizontal="center" vertical="top"/>
      <protection/>
    </xf>
    <xf numFmtId="49" fontId="44" fillId="0" borderId="10" xfId="0" applyNumberFormat="1" applyFont="1" applyBorder="1" applyAlignment="1" applyProtection="1">
      <alignment horizontal="center" vertical="top"/>
      <protection locked="0"/>
    </xf>
    <xf numFmtId="4" fontId="44" fillId="0" borderId="10" xfId="0" applyNumberFormat="1" applyFont="1" applyBorder="1" applyAlignment="1">
      <alignment vertical="top"/>
    </xf>
    <xf numFmtId="49" fontId="13" fillId="0" borderId="10" xfId="0" applyNumberFormat="1" applyFont="1" applyFill="1" applyBorder="1" applyAlignment="1">
      <alignment horizontal="left" vertical="center" wrapText="1"/>
    </xf>
    <xf numFmtId="0" fontId="9" fillId="34" borderId="25" xfId="0" applyFont="1" applyFill="1" applyBorder="1" applyAlignment="1">
      <alignment wrapText="1"/>
    </xf>
    <xf numFmtId="49" fontId="9" fillId="34" borderId="26" xfId="0" applyNumberFormat="1" applyFont="1" applyFill="1" applyBorder="1" applyAlignment="1" applyProtection="1">
      <alignment horizontal="center" vertical="top"/>
      <protection/>
    </xf>
    <xf numFmtId="49" fontId="9" fillId="34" borderId="10" xfId="0" applyNumberFormat="1" applyFont="1" applyFill="1" applyBorder="1" applyAlignment="1" applyProtection="1">
      <alignment horizontal="center" vertical="top"/>
      <protection locked="0"/>
    </xf>
    <xf numFmtId="4" fontId="9" fillId="34" borderId="10" xfId="0" applyNumberFormat="1" applyFont="1" applyFill="1" applyBorder="1" applyAlignment="1">
      <alignment vertical="top"/>
    </xf>
    <xf numFmtId="0" fontId="13" fillId="34" borderId="17" xfId="0" applyFont="1" applyFill="1" applyBorder="1" applyAlignment="1">
      <alignment wrapText="1"/>
    </xf>
    <xf numFmtId="49" fontId="13" fillId="34" borderId="26" xfId="0" applyNumberFormat="1" applyFont="1" applyFill="1" applyBorder="1" applyAlignment="1" applyProtection="1">
      <alignment horizontal="center" vertical="top"/>
      <protection/>
    </xf>
    <xf numFmtId="49" fontId="13" fillId="34" borderId="10" xfId="0" applyNumberFormat="1" applyFont="1" applyFill="1" applyBorder="1" applyAlignment="1" applyProtection="1">
      <alignment horizontal="center" vertical="top"/>
      <protection locked="0"/>
    </xf>
    <xf numFmtId="0" fontId="6" fillId="0" borderId="34" xfId="0" applyFont="1" applyBorder="1" applyAlignment="1">
      <alignment/>
    </xf>
    <xf numFmtId="49" fontId="6" fillId="34" borderId="11" xfId="0" applyNumberFormat="1" applyFont="1" applyFill="1" applyBorder="1" applyAlignment="1" applyProtection="1">
      <alignment horizontal="center" vertical="top"/>
      <protection locked="0"/>
    </xf>
    <xf numFmtId="49" fontId="6" fillId="34" borderId="19" xfId="0" applyNumberFormat="1" applyFont="1" applyFill="1" applyBorder="1" applyAlignment="1" applyProtection="1">
      <alignment horizontal="center" vertical="top"/>
      <protection locked="0"/>
    </xf>
    <xf numFmtId="180" fontId="6" fillId="34" borderId="10" xfId="0" applyNumberFormat="1" applyFont="1" applyFill="1" applyBorder="1" applyAlignment="1">
      <alignment vertical="top"/>
    </xf>
    <xf numFmtId="0" fontId="14" fillId="0" borderId="25" xfId="0" applyFont="1" applyBorder="1" applyAlignment="1">
      <alignment horizontal="left" vertical="top" wrapText="1"/>
    </xf>
    <xf numFmtId="49" fontId="9" fillId="0" borderId="35" xfId="0" applyNumberFormat="1" applyFont="1" applyFill="1" applyBorder="1" applyAlignment="1">
      <alignment horizontal="center" vertical="top"/>
    </xf>
    <xf numFmtId="49" fontId="9" fillId="0" borderId="10" xfId="0" applyNumberFormat="1" applyFont="1" applyBorder="1" applyAlignment="1">
      <alignment horizontal="center" vertical="top"/>
    </xf>
    <xf numFmtId="0" fontId="13" fillId="0" borderId="25" xfId="0" applyFont="1" applyBorder="1" applyAlignment="1">
      <alignment/>
    </xf>
    <xf numFmtId="49" fontId="13" fillId="0" borderId="34" xfId="0" applyNumberFormat="1" applyFont="1" applyFill="1" applyBorder="1" applyAlignment="1">
      <alignment horizontal="center" vertical="top"/>
    </xf>
    <xf numFmtId="49" fontId="2" fillId="0" borderId="34" xfId="0" applyNumberFormat="1" applyFont="1" applyFill="1" applyBorder="1" applyAlignment="1">
      <alignment horizontal="center" vertical="top"/>
    </xf>
    <xf numFmtId="0" fontId="9" fillId="0" borderId="25" xfId="0" applyFont="1" applyBorder="1" applyAlignment="1">
      <alignment horizontal="left" vertical="top" wrapText="1"/>
    </xf>
    <xf numFmtId="49" fontId="9" fillId="0" borderId="34" xfId="0" applyNumberFormat="1" applyFont="1" applyFill="1" applyBorder="1" applyAlignment="1" applyProtection="1">
      <alignment horizontal="center" vertical="top"/>
      <protection/>
    </xf>
    <xf numFmtId="49" fontId="7" fillId="0" borderId="35" xfId="0" applyNumberFormat="1" applyFont="1" applyFill="1" applyBorder="1" applyAlignment="1" applyProtection="1">
      <alignment horizontal="center" vertical="top"/>
      <protection/>
    </xf>
    <xf numFmtId="4" fontId="19" fillId="0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wrapText="1"/>
    </xf>
    <xf numFmtId="3" fontId="23" fillId="0" borderId="14" xfId="0" applyNumberFormat="1" applyFont="1" applyBorder="1" applyAlignment="1">
      <alignment horizontal="center" vertical="center" wrapText="1"/>
    </xf>
    <xf numFmtId="3" fontId="23" fillId="0" borderId="18" xfId="0" applyNumberFormat="1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top" wrapText="1"/>
    </xf>
    <xf numFmtId="0" fontId="24" fillId="0" borderId="14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1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37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38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9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39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Alignment="1">
      <alignment wrapText="1"/>
    </xf>
    <xf numFmtId="0" fontId="10" fillId="0" borderId="40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textRotation="90" wrapText="1"/>
    </xf>
    <xf numFmtId="0" fontId="10" fillId="0" borderId="41" xfId="0" applyFont="1" applyFill="1" applyBorder="1" applyAlignment="1">
      <alignment horizontal="center" vertical="center" textRotation="90" wrapText="1"/>
    </xf>
    <xf numFmtId="0" fontId="10" fillId="0" borderId="18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 wrapText="1"/>
    </xf>
    <xf numFmtId="49" fontId="7" fillId="0" borderId="42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4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43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4" xfId="0" applyBorder="1" applyAlignment="1">
      <alignment/>
    </xf>
    <xf numFmtId="0" fontId="7" fillId="0" borderId="45" xfId="0" applyFont="1" applyFill="1" applyBorder="1" applyAlignment="1" applyProtection="1">
      <alignment horizontal="center" vertical="center" wrapText="1"/>
      <protection/>
    </xf>
    <xf numFmtId="0" fontId="7" fillId="0" borderId="46" xfId="0" applyFont="1" applyFill="1" applyBorder="1" applyAlignment="1" applyProtection="1">
      <alignment horizontal="center" vertical="center" wrapText="1"/>
      <protection/>
    </xf>
    <xf numFmtId="0" fontId="7" fillId="0" borderId="47" xfId="0" applyFont="1" applyFill="1" applyBorder="1" applyAlignment="1" applyProtection="1">
      <alignment horizontal="center" vertical="center" textRotation="90" wrapText="1"/>
      <protection/>
    </xf>
    <xf numFmtId="0" fontId="0" fillId="0" borderId="17" xfId="0" applyBorder="1" applyAlignment="1">
      <alignment horizontal="center" vertical="center" textRotation="90" wrapText="1"/>
    </xf>
    <xf numFmtId="2" fontId="20" fillId="0" borderId="47" xfId="0" applyNumberFormat="1" applyFont="1" applyBorder="1" applyAlignment="1">
      <alignment horizontal="right" wrapText="1"/>
    </xf>
    <xf numFmtId="0" fontId="20" fillId="0" borderId="22" xfId="0" applyFont="1" applyBorder="1" applyAlignment="1">
      <alignment horizontal="right" wrapText="1"/>
    </xf>
    <xf numFmtId="0" fontId="18" fillId="0" borderId="47" xfId="0" applyFont="1" applyBorder="1" applyAlignment="1">
      <alignment horizontal="center" vertical="top" textRotation="90" wrapText="1"/>
    </xf>
    <xf numFmtId="0" fontId="0" fillId="0" borderId="22" xfId="0" applyBorder="1" applyAlignment="1">
      <alignment horizontal="center" vertical="top" textRotation="90" wrapText="1"/>
    </xf>
    <xf numFmtId="0" fontId="19" fillId="0" borderId="47" xfId="0" applyFont="1" applyBorder="1" applyAlignment="1">
      <alignment horizontal="justify"/>
    </xf>
    <xf numFmtId="0" fontId="19" fillId="0" borderId="22" xfId="0" applyFont="1" applyBorder="1" applyAlignment="1">
      <alignment horizontal="justify"/>
    </xf>
    <xf numFmtId="0" fontId="20" fillId="0" borderId="47" xfId="0" applyFont="1" applyBorder="1" applyAlignment="1">
      <alignment horizontal="right"/>
    </xf>
    <xf numFmtId="0" fontId="20" fillId="0" borderId="22" xfId="0" applyFont="1" applyBorder="1" applyAlignment="1">
      <alignment horizontal="right"/>
    </xf>
    <xf numFmtId="0" fontId="17" fillId="0" borderId="0" xfId="0" applyFont="1" applyAlignment="1">
      <alignment horizontal="center" wrapText="1"/>
    </xf>
    <xf numFmtId="0" fontId="18" fillId="0" borderId="47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47" xfId="0" applyFont="1" applyBorder="1" applyAlignment="1">
      <alignment horizontal="center" wrapText="1"/>
    </xf>
    <xf numFmtId="0" fontId="18" fillId="0" borderId="22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zoomScalePageLayoutView="0" workbookViewId="0" topLeftCell="A28">
      <selection activeCell="C12" sqref="C12"/>
    </sheetView>
  </sheetViews>
  <sheetFormatPr defaultColWidth="9.375" defaultRowHeight="12.75"/>
  <cols>
    <col min="1" max="1" width="4.75390625" style="86" customWidth="1"/>
    <col min="2" max="2" width="9.375" style="87" hidden="1" customWidth="1"/>
    <col min="3" max="3" width="93.00390625" style="86" customWidth="1"/>
    <col min="4" max="4" width="5.75390625" style="88" customWidth="1"/>
    <col min="5" max="5" width="5.25390625" style="88" customWidth="1"/>
    <col min="6" max="6" width="4.625" style="88" customWidth="1"/>
    <col min="7" max="7" width="5.75390625" style="88" customWidth="1"/>
    <col min="8" max="8" width="6.125" style="88" customWidth="1"/>
    <col min="9" max="9" width="4.875" style="88" customWidth="1"/>
    <col min="10" max="10" width="6.25390625" style="88" customWidth="1"/>
    <col min="11" max="11" width="5.875" style="88" customWidth="1"/>
    <col min="12" max="12" width="15.00390625" style="90" customWidth="1"/>
    <col min="13" max="13" width="12.875" style="86" customWidth="1"/>
    <col min="14" max="14" width="10.25390625" style="86" customWidth="1"/>
    <col min="15" max="16384" width="9.375" style="86" customWidth="1"/>
  </cols>
  <sheetData>
    <row r="1" spans="4:11" ht="15.75">
      <c r="D1" s="126" t="s">
        <v>158</v>
      </c>
      <c r="E1" s="89"/>
      <c r="F1" s="89"/>
      <c r="G1" s="89"/>
      <c r="H1" s="89"/>
      <c r="I1" s="89"/>
      <c r="J1" s="89"/>
      <c r="K1" s="89"/>
    </row>
    <row r="2" spans="3:11" ht="20.25">
      <c r="C2" s="91"/>
      <c r="D2" s="89"/>
      <c r="E2" s="89"/>
      <c r="F2" s="89"/>
      <c r="G2" s="89"/>
      <c r="H2" s="89"/>
      <c r="I2" s="89"/>
      <c r="J2" s="89"/>
      <c r="K2" s="89"/>
    </row>
    <row r="3" spans="4:11" ht="15.75">
      <c r="D3" s="89"/>
      <c r="E3" s="89"/>
      <c r="F3" s="89"/>
      <c r="G3" s="89"/>
      <c r="H3" s="89"/>
      <c r="I3" s="89"/>
      <c r="J3" s="89"/>
      <c r="K3" s="89"/>
    </row>
    <row r="4" spans="1:13" ht="16.5" customHeight="1">
      <c r="A4" s="234" t="s">
        <v>159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</row>
    <row r="5" spans="10:12" ht="16.5" customHeight="1">
      <c r="J5" s="88" t="s">
        <v>66</v>
      </c>
      <c r="L5" s="92"/>
    </row>
    <row r="6" spans="1:14" s="94" customFormat="1" ht="42.75" customHeight="1">
      <c r="A6" s="235" t="s">
        <v>67</v>
      </c>
      <c r="B6" s="93"/>
      <c r="C6" s="237" t="s">
        <v>68</v>
      </c>
      <c r="D6" s="239" t="s">
        <v>69</v>
      </c>
      <c r="E6" s="240"/>
      <c r="F6" s="240"/>
      <c r="G6" s="240"/>
      <c r="H6" s="240"/>
      <c r="I6" s="240"/>
      <c r="J6" s="240"/>
      <c r="K6" s="241"/>
      <c r="L6" s="232" t="s">
        <v>70</v>
      </c>
      <c r="M6" s="232" t="s">
        <v>71</v>
      </c>
      <c r="N6" s="232" t="s">
        <v>72</v>
      </c>
    </row>
    <row r="7" spans="1:14" s="94" customFormat="1" ht="56.25" customHeight="1">
      <c r="A7" s="236"/>
      <c r="B7" s="95"/>
      <c r="C7" s="238"/>
      <c r="D7" s="96" t="s">
        <v>73</v>
      </c>
      <c r="E7" s="96" t="s">
        <v>74</v>
      </c>
      <c r="F7" s="96" t="s">
        <v>75</v>
      </c>
      <c r="G7" s="96" t="s">
        <v>76</v>
      </c>
      <c r="H7" s="96" t="s">
        <v>77</v>
      </c>
      <c r="I7" s="96" t="s">
        <v>78</v>
      </c>
      <c r="J7" s="96" t="s">
        <v>79</v>
      </c>
      <c r="K7" s="96" t="s">
        <v>80</v>
      </c>
      <c r="L7" s="233"/>
      <c r="M7" s="233"/>
      <c r="N7" s="233"/>
    </row>
    <row r="8" spans="1:14" s="101" customFormat="1" ht="23.25" customHeight="1">
      <c r="A8" s="97" t="s">
        <v>81</v>
      </c>
      <c r="B8" s="97"/>
      <c r="C8" s="152" t="s">
        <v>82</v>
      </c>
      <c r="D8" s="98" t="s">
        <v>83</v>
      </c>
      <c r="E8" s="98">
        <v>1</v>
      </c>
      <c r="F8" s="98" t="s">
        <v>14</v>
      </c>
      <c r="G8" s="99" t="s">
        <v>14</v>
      </c>
      <c r="H8" s="99" t="s">
        <v>83</v>
      </c>
      <c r="I8" s="99" t="s">
        <v>14</v>
      </c>
      <c r="J8" s="99" t="s">
        <v>84</v>
      </c>
      <c r="K8" s="99" t="s">
        <v>83</v>
      </c>
      <c r="L8" s="100">
        <f>L9+L20+L22+L28+L33+L36+L42+L14</f>
        <v>1670300</v>
      </c>
      <c r="M8" s="100">
        <f>M9+M20+M22+M28+M33+M36+M39+M42+M14</f>
        <v>341425.39</v>
      </c>
      <c r="N8" s="100">
        <f>M8/L8*100</f>
        <v>20.440962102616297</v>
      </c>
    </row>
    <row r="9" spans="1:14" s="107" customFormat="1" ht="22.5" customHeight="1">
      <c r="A9" s="102" t="s">
        <v>85</v>
      </c>
      <c r="B9" s="102"/>
      <c r="C9" s="153" t="s">
        <v>86</v>
      </c>
      <c r="D9" s="103" t="s">
        <v>83</v>
      </c>
      <c r="E9" s="103">
        <v>1</v>
      </c>
      <c r="F9" s="103" t="s">
        <v>2</v>
      </c>
      <c r="G9" s="104" t="s">
        <v>14</v>
      </c>
      <c r="H9" s="104" t="s">
        <v>83</v>
      </c>
      <c r="I9" s="104" t="s">
        <v>14</v>
      </c>
      <c r="J9" s="104" t="s">
        <v>84</v>
      </c>
      <c r="K9" s="104" t="s">
        <v>83</v>
      </c>
      <c r="L9" s="106">
        <f>L10</f>
        <v>480000</v>
      </c>
      <c r="M9" s="106">
        <f>M10</f>
        <v>101600.04</v>
      </c>
      <c r="N9" s="100">
        <f aca="true" t="shared" si="0" ref="N9:N57">M9/L9*100</f>
        <v>21.166674999999998</v>
      </c>
    </row>
    <row r="10" spans="1:14" s="113" customFormat="1" ht="24.75" customHeight="1">
      <c r="A10" s="108" t="s">
        <v>87</v>
      </c>
      <c r="B10" s="108"/>
      <c r="C10" s="154" t="s">
        <v>88</v>
      </c>
      <c r="D10" s="109" t="s">
        <v>83</v>
      </c>
      <c r="E10" s="110">
        <v>1</v>
      </c>
      <c r="F10" s="110" t="s">
        <v>2</v>
      </c>
      <c r="G10" s="109" t="s">
        <v>5</v>
      </c>
      <c r="H10" s="109" t="s">
        <v>83</v>
      </c>
      <c r="I10" s="109" t="s">
        <v>2</v>
      </c>
      <c r="J10" s="109" t="s">
        <v>84</v>
      </c>
      <c r="K10" s="109" t="s">
        <v>36</v>
      </c>
      <c r="L10" s="111">
        <f>L11+L12+L13</f>
        <v>480000</v>
      </c>
      <c r="M10" s="111">
        <f>M11+M12+M13</f>
        <v>101600.04</v>
      </c>
      <c r="N10" s="100">
        <f t="shared" si="0"/>
        <v>21.166674999999998</v>
      </c>
    </row>
    <row r="11" spans="1:14" ht="39" customHeight="1">
      <c r="A11" s="114"/>
      <c r="B11" s="114"/>
      <c r="C11" s="155" t="s">
        <v>160</v>
      </c>
      <c r="D11" s="115" t="s">
        <v>83</v>
      </c>
      <c r="E11" s="116">
        <v>1</v>
      </c>
      <c r="F11" s="116" t="s">
        <v>2</v>
      </c>
      <c r="G11" s="115" t="s">
        <v>5</v>
      </c>
      <c r="H11" s="115" t="s">
        <v>89</v>
      </c>
      <c r="I11" s="115" t="s">
        <v>2</v>
      </c>
      <c r="J11" s="115" t="s">
        <v>84</v>
      </c>
      <c r="K11" s="115" t="s">
        <v>36</v>
      </c>
      <c r="L11" s="142">
        <v>479600</v>
      </c>
      <c r="M11" s="142">
        <v>101600.04</v>
      </c>
      <c r="N11" s="100">
        <f t="shared" si="0"/>
        <v>21.18432860717264</v>
      </c>
    </row>
    <row r="12" spans="1:14" ht="53.25" customHeight="1">
      <c r="A12" s="114"/>
      <c r="B12" s="114"/>
      <c r="C12" s="156" t="s">
        <v>161</v>
      </c>
      <c r="D12" s="115" t="s">
        <v>83</v>
      </c>
      <c r="E12" s="116">
        <v>1</v>
      </c>
      <c r="F12" s="116" t="s">
        <v>2</v>
      </c>
      <c r="G12" s="115" t="s">
        <v>5</v>
      </c>
      <c r="H12" s="115" t="s">
        <v>38</v>
      </c>
      <c r="I12" s="115" t="s">
        <v>2</v>
      </c>
      <c r="J12" s="115" t="s">
        <v>84</v>
      </c>
      <c r="K12" s="115" t="s">
        <v>36</v>
      </c>
      <c r="L12" s="117">
        <v>300</v>
      </c>
      <c r="M12" s="117"/>
      <c r="N12" s="100">
        <f t="shared" si="0"/>
        <v>0</v>
      </c>
    </row>
    <row r="13" spans="1:14" ht="30" customHeight="1">
      <c r="A13" s="114"/>
      <c r="B13" s="114"/>
      <c r="C13" s="155" t="s">
        <v>162</v>
      </c>
      <c r="D13" s="115" t="s">
        <v>83</v>
      </c>
      <c r="E13" s="116">
        <v>1</v>
      </c>
      <c r="F13" s="116" t="s">
        <v>2</v>
      </c>
      <c r="G13" s="115" t="s">
        <v>5</v>
      </c>
      <c r="H13" s="115" t="s">
        <v>98</v>
      </c>
      <c r="I13" s="115" t="s">
        <v>2</v>
      </c>
      <c r="J13" s="115" t="s">
        <v>84</v>
      </c>
      <c r="K13" s="115" t="s">
        <v>36</v>
      </c>
      <c r="L13" s="117">
        <v>100</v>
      </c>
      <c r="M13" s="117"/>
      <c r="N13" s="100">
        <f>M13/L13*100</f>
        <v>0</v>
      </c>
    </row>
    <row r="14" spans="1:14" ht="20.25" customHeight="1">
      <c r="A14" s="157" t="s">
        <v>93</v>
      </c>
      <c r="B14" s="158"/>
      <c r="C14" s="159" t="s">
        <v>163</v>
      </c>
      <c r="D14" s="104" t="s">
        <v>83</v>
      </c>
      <c r="E14" s="104" t="s">
        <v>91</v>
      </c>
      <c r="F14" s="104" t="s">
        <v>7</v>
      </c>
      <c r="G14" s="104" t="s">
        <v>14</v>
      </c>
      <c r="H14" s="104" t="s">
        <v>83</v>
      </c>
      <c r="I14" s="104" t="s">
        <v>14</v>
      </c>
      <c r="J14" s="104" t="s">
        <v>84</v>
      </c>
      <c r="K14" s="104" t="s">
        <v>36</v>
      </c>
      <c r="L14" s="120">
        <f>L15</f>
        <v>1086300</v>
      </c>
      <c r="M14" s="120">
        <f>M15</f>
        <v>215339.81</v>
      </c>
      <c r="N14" s="100">
        <f t="shared" si="0"/>
        <v>19.823235754395654</v>
      </c>
    </row>
    <row r="15" spans="1:14" ht="18" customHeight="1">
      <c r="A15" s="160" t="s">
        <v>96</v>
      </c>
      <c r="B15" s="158"/>
      <c r="C15" s="161" t="s">
        <v>164</v>
      </c>
      <c r="D15" s="109" t="s">
        <v>83</v>
      </c>
      <c r="E15" s="109" t="s">
        <v>91</v>
      </c>
      <c r="F15" s="109" t="s">
        <v>7</v>
      </c>
      <c r="G15" s="109" t="s">
        <v>5</v>
      </c>
      <c r="H15" s="109" t="s">
        <v>83</v>
      </c>
      <c r="I15" s="109" t="s">
        <v>2</v>
      </c>
      <c r="J15" s="109" t="s">
        <v>84</v>
      </c>
      <c r="K15" s="109" t="s">
        <v>36</v>
      </c>
      <c r="L15" s="162">
        <f>L16+L17+L18+L19</f>
        <v>1086300</v>
      </c>
      <c r="M15" s="162">
        <f>M16+M17+M18+M19</f>
        <v>215339.81</v>
      </c>
      <c r="N15" s="100">
        <f t="shared" si="0"/>
        <v>19.823235754395654</v>
      </c>
    </row>
    <row r="16" spans="1:14" s="107" customFormat="1" ht="24.75" customHeight="1">
      <c r="A16" s="163"/>
      <c r="B16" s="158"/>
      <c r="C16" s="155" t="s">
        <v>165</v>
      </c>
      <c r="D16" s="164" t="s">
        <v>83</v>
      </c>
      <c r="E16" s="164" t="s">
        <v>91</v>
      </c>
      <c r="F16" s="164" t="s">
        <v>7</v>
      </c>
      <c r="G16" s="164" t="s">
        <v>5</v>
      </c>
      <c r="H16" s="164" t="s">
        <v>166</v>
      </c>
      <c r="I16" s="164" t="s">
        <v>2</v>
      </c>
      <c r="J16" s="164" t="s">
        <v>83</v>
      </c>
      <c r="K16" s="164" t="s">
        <v>36</v>
      </c>
      <c r="L16" s="35">
        <v>364670</v>
      </c>
      <c r="M16" s="35">
        <v>85217.41</v>
      </c>
      <c r="N16" s="100">
        <f t="shared" si="0"/>
        <v>23.36836317766748</v>
      </c>
    </row>
    <row r="17" spans="1:14" s="107" customFormat="1" ht="30" customHeight="1">
      <c r="A17" s="163"/>
      <c r="B17" s="158"/>
      <c r="C17" s="155" t="s">
        <v>167</v>
      </c>
      <c r="D17" s="164" t="s">
        <v>83</v>
      </c>
      <c r="E17" s="164" t="s">
        <v>91</v>
      </c>
      <c r="F17" s="164" t="s">
        <v>7</v>
      </c>
      <c r="G17" s="164" t="s">
        <v>5</v>
      </c>
      <c r="H17" s="164" t="s">
        <v>168</v>
      </c>
      <c r="I17" s="164" t="s">
        <v>2</v>
      </c>
      <c r="J17" s="164" t="s">
        <v>83</v>
      </c>
      <c r="K17" s="164" t="s">
        <v>36</v>
      </c>
      <c r="L17" s="35">
        <v>10860</v>
      </c>
      <c r="M17" s="35">
        <v>1354.42</v>
      </c>
      <c r="N17" s="100">
        <f t="shared" si="0"/>
        <v>12.471639042357276</v>
      </c>
    </row>
    <row r="18" spans="1:14" s="107" customFormat="1" ht="27" customHeight="1">
      <c r="A18" s="163"/>
      <c r="B18" s="158"/>
      <c r="C18" s="155" t="s">
        <v>169</v>
      </c>
      <c r="D18" s="164" t="s">
        <v>83</v>
      </c>
      <c r="E18" s="164" t="s">
        <v>91</v>
      </c>
      <c r="F18" s="164" t="s">
        <v>7</v>
      </c>
      <c r="G18" s="164" t="s">
        <v>5</v>
      </c>
      <c r="H18" s="164" t="s">
        <v>170</v>
      </c>
      <c r="I18" s="164" t="s">
        <v>2</v>
      </c>
      <c r="J18" s="164" t="s">
        <v>83</v>
      </c>
      <c r="K18" s="164" t="s">
        <v>36</v>
      </c>
      <c r="L18" s="35">
        <v>676770</v>
      </c>
      <c r="M18" s="35">
        <v>128764.35</v>
      </c>
      <c r="N18" s="100">
        <f t="shared" si="0"/>
        <v>19.02630879028326</v>
      </c>
    </row>
    <row r="19" spans="1:14" ht="27.75" customHeight="1">
      <c r="A19" s="163"/>
      <c r="B19" s="158"/>
      <c r="C19" s="155" t="s">
        <v>171</v>
      </c>
      <c r="D19" s="164" t="s">
        <v>83</v>
      </c>
      <c r="E19" s="164" t="s">
        <v>91</v>
      </c>
      <c r="F19" s="164" t="s">
        <v>7</v>
      </c>
      <c r="G19" s="164" t="s">
        <v>5</v>
      </c>
      <c r="H19" s="164" t="s">
        <v>172</v>
      </c>
      <c r="I19" s="164" t="s">
        <v>2</v>
      </c>
      <c r="J19" s="164" t="s">
        <v>83</v>
      </c>
      <c r="K19" s="164" t="s">
        <v>36</v>
      </c>
      <c r="L19" s="35">
        <v>34000</v>
      </c>
      <c r="M19" s="35">
        <v>3.63</v>
      </c>
      <c r="N19" s="100">
        <f t="shared" si="0"/>
        <v>0.010676470588235292</v>
      </c>
    </row>
    <row r="20" spans="1:14" ht="17.25" customHeight="1">
      <c r="A20" s="102" t="s">
        <v>103</v>
      </c>
      <c r="B20" s="114"/>
      <c r="C20" s="153" t="s">
        <v>90</v>
      </c>
      <c r="D20" s="104" t="s">
        <v>83</v>
      </c>
      <c r="E20" s="104" t="s">
        <v>91</v>
      </c>
      <c r="F20" s="104" t="s">
        <v>4</v>
      </c>
      <c r="G20" s="104" t="s">
        <v>14</v>
      </c>
      <c r="H20" s="104" t="s">
        <v>83</v>
      </c>
      <c r="I20" s="104" t="s">
        <v>14</v>
      </c>
      <c r="J20" s="104" t="s">
        <v>84</v>
      </c>
      <c r="K20" s="104" t="s">
        <v>83</v>
      </c>
      <c r="L20" s="106">
        <f>L21</f>
        <v>0</v>
      </c>
      <c r="M20" s="106">
        <f>M21</f>
        <v>0</v>
      </c>
      <c r="N20" s="100" t="e">
        <f t="shared" si="0"/>
        <v>#DIV/0!</v>
      </c>
    </row>
    <row r="21" spans="1:14" ht="16.5" customHeight="1">
      <c r="A21" s="114"/>
      <c r="B21" s="114"/>
      <c r="C21" s="165" t="s">
        <v>92</v>
      </c>
      <c r="D21" s="115" t="s">
        <v>83</v>
      </c>
      <c r="E21" s="115" t="s">
        <v>91</v>
      </c>
      <c r="F21" s="115" t="s">
        <v>4</v>
      </c>
      <c r="G21" s="115" t="s">
        <v>7</v>
      </c>
      <c r="H21" s="115" t="s">
        <v>89</v>
      </c>
      <c r="I21" s="115" t="s">
        <v>2</v>
      </c>
      <c r="J21" s="115" t="s">
        <v>84</v>
      </c>
      <c r="K21" s="115" t="s">
        <v>36</v>
      </c>
      <c r="L21" s="117">
        <v>0</v>
      </c>
      <c r="M21" s="117">
        <v>0</v>
      </c>
      <c r="N21" s="100" t="e">
        <f t="shared" si="0"/>
        <v>#DIV/0!</v>
      </c>
    </row>
    <row r="22" spans="1:14" ht="13.5" customHeight="1">
      <c r="A22" s="102" t="s">
        <v>111</v>
      </c>
      <c r="B22" s="102"/>
      <c r="C22" s="153" t="s">
        <v>94</v>
      </c>
      <c r="D22" s="103" t="s">
        <v>83</v>
      </c>
      <c r="E22" s="104" t="s">
        <v>91</v>
      </c>
      <c r="F22" s="104" t="s">
        <v>95</v>
      </c>
      <c r="G22" s="104" t="s">
        <v>14</v>
      </c>
      <c r="H22" s="104" t="s">
        <v>83</v>
      </c>
      <c r="I22" s="104" t="s">
        <v>14</v>
      </c>
      <c r="J22" s="104" t="s">
        <v>84</v>
      </c>
      <c r="K22" s="104" t="s">
        <v>83</v>
      </c>
      <c r="L22" s="106">
        <f>L23+L25</f>
        <v>69000</v>
      </c>
      <c r="M22" s="106">
        <f>M23+M25</f>
        <v>4929.299999999999</v>
      </c>
      <c r="N22" s="100">
        <f t="shared" si="0"/>
        <v>7.1439130434782605</v>
      </c>
    </row>
    <row r="23" spans="1:14" ht="15.75" customHeight="1">
      <c r="A23" s="108" t="s">
        <v>173</v>
      </c>
      <c r="B23" s="102"/>
      <c r="C23" s="154" t="s">
        <v>97</v>
      </c>
      <c r="D23" s="109" t="s">
        <v>83</v>
      </c>
      <c r="E23" s="109" t="s">
        <v>91</v>
      </c>
      <c r="F23" s="109" t="s">
        <v>95</v>
      </c>
      <c r="G23" s="109" t="s">
        <v>2</v>
      </c>
      <c r="H23" s="109" t="s">
        <v>83</v>
      </c>
      <c r="I23" s="109" t="s">
        <v>14</v>
      </c>
      <c r="J23" s="109" t="s">
        <v>84</v>
      </c>
      <c r="K23" s="109" t="s">
        <v>36</v>
      </c>
      <c r="L23" s="112">
        <f>L24</f>
        <v>29000</v>
      </c>
      <c r="M23" s="112">
        <f>M24</f>
        <v>318.27</v>
      </c>
      <c r="N23" s="100">
        <f t="shared" si="0"/>
        <v>1.0974827586206897</v>
      </c>
    </row>
    <row r="24" spans="1:14" ht="30.75" customHeight="1">
      <c r="A24" s="108"/>
      <c r="B24" s="108"/>
      <c r="C24" s="149" t="s">
        <v>174</v>
      </c>
      <c r="D24" s="115" t="s">
        <v>83</v>
      </c>
      <c r="E24" s="118" t="s">
        <v>91</v>
      </c>
      <c r="F24" s="118" t="s">
        <v>95</v>
      </c>
      <c r="G24" s="118" t="s">
        <v>2</v>
      </c>
      <c r="H24" s="118" t="s">
        <v>98</v>
      </c>
      <c r="I24" s="118" t="s">
        <v>33</v>
      </c>
      <c r="J24" s="118" t="s">
        <v>84</v>
      </c>
      <c r="K24" s="118" t="s">
        <v>36</v>
      </c>
      <c r="L24" s="117">
        <v>29000</v>
      </c>
      <c r="M24" s="117">
        <v>318.27</v>
      </c>
      <c r="N24" s="100">
        <f t="shared" si="0"/>
        <v>1.0974827586206897</v>
      </c>
    </row>
    <row r="25" spans="1:14" ht="17.25" customHeight="1">
      <c r="A25" s="108" t="s">
        <v>175</v>
      </c>
      <c r="B25" s="114"/>
      <c r="C25" s="154" t="s">
        <v>99</v>
      </c>
      <c r="D25" s="109" t="s">
        <v>83</v>
      </c>
      <c r="E25" s="109" t="s">
        <v>91</v>
      </c>
      <c r="F25" s="109" t="s">
        <v>95</v>
      </c>
      <c r="G25" s="109" t="s">
        <v>95</v>
      </c>
      <c r="H25" s="109" t="s">
        <v>83</v>
      </c>
      <c r="I25" s="109" t="s">
        <v>14</v>
      </c>
      <c r="J25" s="109" t="s">
        <v>84</v>
      </c>
      <c r="K25" s="109" t="s">
        <v>36</v>
      </c>
      <c r="L25" s="112">
        <f>L26+L27</f>
        <v>40000</v>
      </c>
      <c r="M25" s="112">
        <f>M26+M27</f>
        <v>4611.03</v>
      </c>
      <c r="N25" s="100">
        <f t="shared" si="0"/>
        <v>11.527574999999999</v>
      </c>
    </row>
    <row r="26" spans="1:14" ht="23.25" customHeight="1">
      <c r="A26" s="108"/>
      <c r="B26" s="114"/>
      <c r="C26" s="165" t="s">
        <v>100</v>
      </c>
      <c r="D26" s="115" t="s">
        <v>83</v>
      </c>
      <c r="E26" s="119" t="s">
        <v>91</v>
      </c>
      <c r="F26" s="119" t="s">
        <v>95</v>
      </c>
      <c r="G26" s="119" t="s">
        <v>95</v>
      </c>
      <c r="H26" s="119" t="s">
        <v>101</v>
      </c>
      <c r="I26" s="119" t="s">
        <v>33</v>
      </c>
      <c r="J26" s="119" t="s">
        <v>84</v>
      </c>
      <c r="K26" s="119" t="s">
        <v>36</v>
      </c>
      <c r="L26" s="117">
        <v>30000</v>
      </c>
      <c r="M26" s="117">
        <f>2025.61+8.31</f>
        <v>2033.9199999999998</v>
      </c>
      <c r="N26" s="100">
        <f t="shared" si="0"/>
        <v>6.779733333333334</v>
      </c>
    </row>
    <row r="27" spans="1:14" ht="30.75" customHeight="1">
      <c r="A27" s="108"/>
      <c r="B27" s="114"/>
      <c r="C27" s="166" t="s">
        <v>176</v>
      </c>
      <c r="D27" s="115" t="s">
        <v>83</v>
      </c>
      <c r="E27" s="119" t="s">
        <v>91</v>
      </c>
      <c r="F27" s="119" t="s">
        <v>95</v>
      </c>
      <c r="G27" s="119" t="s">
        <v>95</v>
      </c>
      <c r="H27" s="119" t="s">
        <v>102</v>
      </c>
      <c r="I27" s="119" t="s">
        <v>33</v>
      </c>
      <c r="J27" s="119" t="s">
        <v>84</v>
      </c>
      <c r="K27" s="119" t="s">
        <v>36</v>
      </c>
      <c r="L27" s="117">
        <v>10000</v>
      </c>
      <c r="M27" s="117">
        <f>2074+3.11+500</f>
        <v>2577.11</v>
      </c>
      <c r="N27" s="100">
        <f t="shared" si="0"/>
        <v>25.771100000000004</v>
      </c>
    </row>
    <row r="28" spans="1:14" ht="19.5" customHeight="1">
      <c r="A28" s="102" t="s">
        <v>177</v>
      </c>
      <c r="B28" s="114"/>
      <c r="C28" s="167" t="s">
        <v>104</v>
      </c>
      <c r="D28" s="104" t="s">
        <v>83</v>
      </c>
      <c r="E28" s="104" t="s">
        <v>91</v>
      </c>
      <c r="F28" s="104" t="s">
        <v>3</v>
      </c>
      <c r="G28" s="104" t="s">
        <v>14</v>
      </c>
      <c r="H28" s="104" t="s">
        <v>83</v>
      </c>
      <c r="I28" s="104" t="s">
        <v>14</v>
      </c>
      <c r="J28" s="104" t="s">
        <v>84</v>
      </c>
      <c r="K28" s="104" t="s">
        <v>83</v>
      </c>
      <c r="L28" s="106">
        <f>L29</f>
        <v>10000</v>
      </c>
      <c r="M28" s="106">
        <f>M29</f>
        <v>1530</v>
      </c>
      <c r="N28" s="100">
        <f t="shared" si="0"/>
        <v>15.299999999999999</v>
      </c>
    </row>
    <row r="29" spans="1:14" ht="28.5" customHeight="1">
      <c r="A29" s="108" t="s">
        <v>178</v>
      </c>
      <c r="B29" s="114"/>
      <c r="C29" s="168" t="s">
        <v>105</v>
      </c>
      <c r="D29" s="109" t="s">
        <v>83</v>
      </c>
      <c r="E29" s="109" t="s">
        <v>91</v>
      </c>
      <c r="F29" s="109" t="s">
        <v>3</v>
      </c>
      <c r="G29" s="109" t="s">
        <v>8</v>
      </c>
      <c r="H29" s="109" t="s">
        <v>83</v>
      </c>
      <c r="I29" s="109" t="s">
        <v>2</v>
      </c>
      <c r="J29" s="109" t="s">
        <v>84</v>
      </c>
      <c r="K29" s="109" t="s">
        <v>36</v>
      </c>
      <c r="L29" s="112">
        <f>L30</f>
        <v>10000</v>
      </c>
      <c r="M29" s="112">
        <f>M30</f>
        <v>1530</v>
      </c>
      <c r="N29" s="100">
        <f t="shared" si="0"/>
        <v>15.299999999999999</v>
      </c>
    </row>
    <row r="30" spans="1:14" ht="39" customHeight="1">
      <c r="A30" s="108"/>
      <c r="B30" s="114"/>
      <c r="C30" s="169" t="s">
        <v>106</v>
      </c>
      <c r="D30" s="115" t="s">
        <v>83</v>
      </c>
      <c r="E30" s="115" t="s">
        <v>91</v>
      </c>
      <c r="F30" s="115" t="s">
        <v>3</v>
      </c>
      <c r="G30" s="115" t="s">
        <v>8</v>
      </c>
      <c r="H30" s="115" t="s">
        <v>38</v>
      </c>
      <c r="I30" s="115" t="s">
        <v>2</v>
      </c>
      <c r="J30" s="115" t="s">
        <v>84</v>
      </c>
      <c r="K30" s="115" t="s">
        <v>36</v>
      </c>
      <c r="L30" s="117">
        <v>10000</v>
      </c>
      <c r="M30" s="117">
        <v>1530</v>
      </c>
      <c r="N30" s="100">
        <f t="shared" si="0"/>
        <v>15.299999999999999</v>
      </c>
    </row>
    <row r="31" spans="1:14" ht="25.5">
      <c r="A31" s="102" t="s">
        <v>179</v>
      </c>
      <c r="B31" s="114"/>
      <c r="C31" s="167" t="s">
        <v>107</v>
      </c>
      <c r="D31" s="143" t="s">
        <v>83</v>
      </c>
      <c r="E31" s="143" t="s">
        <v>91</v>
      </c>
      <c r="F31" s="143" t="s">
        <v>108</v>
      </c>
      <c r="G31" s="143" t="s">
        <v>14</v>
      </c>
      <c r="H31" s="143" t="s">
        <v>83</v>
      </c>
      <c r="I31" s="143" t="s">
        <v>14</v>
      </c>
      <c r="J31" s="143" t="s">
        <v>84</v>
      </c>
      <c r="K31" s="143" t="s">
        <v>83</v>
      </c>
      <c r="L31" s="120">
        <f>L32</f>
        <v>0</v>
      </c>
      <c r="M31" s="120">
        <f>M32</f>
        <v>0</v>
      </c>
      <c r="N31" s="100" t="e">
        <f t="shared" si="0"/>
        <v>#DIV/0!</v>
      </c>
    </row>
    <row r="32" spans="1:14" ht="17.25" customHeight="1">
      <c r="A32" s="108"/>
      <c r="B32" s="114"/>
      <c r="C32" s="169" t="s">
        <v>109</v>
      </c>
      <c r="D32" s="119" t="s">
        <v>83</v>
      </c>
      <c r="E32" s="115" t="s">
        <v>91</v>
      </c>
      <c r="F32" s="115" t="s">
        <v>108</v>
      </c>
      <c r="G32" s="115" t="s">
        <v>8</v>
      </c>
      <c r="H32" s="115" t="s">
        <v>110</v>
      </c>
      <c r="I32" s="115" t="s">
        <v>33</v>
      </c>
      <c r="J32" s="115" t="s">
        <v>84</v>
      </c>
      <c r="K32" s="115" t="s">
        <v>36</v>
      </c>
      <c r="L32" s="144"/>
      <c r="M32" s="144"/>
      <c r="N32" s="100" t="e">
        <f t="shared" si="0"/>
        <v>#DIV/0!</v>
      </c>
    </row>
    <row r="33" spans="1:14" ht="27" customHeight="1">
      <c r="A33" s="102" t="s">
        <v>180</v>
      </c>
      <c r="B33" s="114" t="s">
        <v>112</v>
      </c>
      <c r="C33" s="170" t="s">
        <v>112</v>
      </c>
      <c r="D33" s="121" t="s">
        <v>83</v>
      </c>
      <c r="E33" s="121" t="s">
        <v>91</v>
      </c>
      <c r="F33" s="121" t="s">
        <v>113</v>
      </c>
      <c r="G33" s="121" t="s">
        <v>14</v>
      </c>
      <c r="H33" s="121" t="s">
        <v>83</v>
      </c>
      <c r="I33" s="121" t="s">
        <v>14</v>
      </c>
      <c r="J33" s="121" t="s">
        <v>84</v>
      </c>
      <c r="K33" s="121" t="s">
        <v>83</v>
      </c>
      <c r="L33" s="106">
        <f>L34</f>
        <v>25000</v>
      </c>
      <c r="M33" s="106">
        <f>M34</f>
        <v>4483.24</v>
      </c>
      <c r="N33" s="100">
        <f t="shared" si="0"/>
        <v>17.932959999999998</v>
      </c>
    </row>
    <row r="34" spans="1:14" ht="18.75" customHeight="1">
      <c r="A34" s="108" t="s">
        <v>181</v>
      </c>
      <c r="B34" s="114" t="s">
        <v>114</v>
      </c>
      <c r="C34" s="171" t="s">
        <v>182</v>
      </c>
      <c r="D34" s="172" t="s">
        <v>83</v>
      </c>
      <c r="E34" s="172" t="s">
        <v>91</v>
      </c>
      <c r="F34" s="172" t="s">
        <v>113</v>
      </c>
      <c r="G34" s="172" t="s">
        <v>4</v>
      </c>
      <c r="H34" s="172" t="s">
        <v>83</v>
      </c>
      <c r="I34" s="172" t="s">
        <v>14</v>
      </c>
      <c r="J34" s="172" t="s">
        <v>84</v>
      </c>
      <c r="K34" s="172" t="s">
        <v>115</v>
      </c>
      <c r="L34" s="173">
        <f>L35</f>
        <v>25000</v>
      </c>
      <c r="M34" s="173">
        <f>M35</f>
        <v>4483.24</v>
      </c>
      <c r="N34" s="100">
        <f t="shared" si="0"/>
        <v>17.932959999999998</v>
      </c>
    </row>
    <row r="35" spans="1:14" s="107" customFormat="1" ht="39.75" customHeight="1">
      <c r="A35" s="108"/>
      <c r="B35" s="114" t="s">
        <v>116</v>
      </c>
      <c r="C35" s="174" t="s">
        <v>183</v>
      </c>
      <c r="D35" s="119" t="s">
        <v>83</v>
      </c>
      <c r="E35" s="119" t="s">
        <v>91</v>
      </c>
      <c r="F35" s="119" t="s">
        <v>113</v>
      </c>
      <c r="G35" s="119" t="s">
        <v>4</v>
      </c>
      <c r="H35" s="119" t="s">
        <v>101</v>
      </c>
      <c r="I35" s="119" t="s">
        <v>33</v>
      </c>
      <c r="J35" s="119" t="s">
        <v>84</v>
      </c>
      <c r="K35" s="119" t="s">
        <v>115</v>
      </c>
      <c r="L35" s="117">
        <v>25000</v>
      </c>
      <c r="M35" s="117">
        <v>4483.24</v>
      </c>
      <c r="N35" s="100">
        <f t="shared" si="0"/>
        <v>17.932959999999998</v>
      </c>
    </row>
    <row r="36" spans="1:14" s="113" customFormat="1" ht="21" customHeight="1">
      <c r="A36" s="122">
        <v>8</v>
      </c>
      <c r="B36" s="114"/>
      <c r="C36" s="175" t="s">
        <v>117</v>
      </c>
      <c r="D36" s="104" t="s">
        <v>83</v>
      </c>
      <c r="E36" s="104" t="s">
        <v>91</v>
      </c>
      <c r="F36" s="104" t="s">
        <v>118</v>
      </c>
      <c r="G36" s="104" t="s">
        <v>14</v>
      </c>
      <c r="H36" s="104" t="s">
        <v>83</v>
      </c>
      <c r="I36" s="104" t="s">
        <v>14</v>
      </c>
      <c r="J36" s="104" t="s">
        <v>84</v>
      </c>
      <c r="K36" s="104" t="s">
        <v>83</v>
      </c>
      <c r="L36" s="106">
        <f>L37</f>
        <v>0</v>
      </c>
      <c r="M36" s="106">
        <f>M37</f>
        <v>12043</v>
      </c>
      <c r="N36" s="100" t="e">
        <f t="shared" si="0"/>
        <v>#DIV/0!</v>
      </c>
    </row>
    <row r="37" spans="1:14" ht="40.5" customHeight="1">
      <c r="A37" s="122"/>
      <c r="B37" s="114"/>
      <c r="C37" s="176" t="s">
        <v>119</v>
      </c>
      <c r="D37" s="177" t="s">
        <v>83</v>
      </c>
      <c r="E37" s="177" t="s">
        <v>91</v>
      </c>
      <c r="F37" s="177" t="s">
        <v>118</v>
      </c>
      <c r="G37" s="177" t="s">
        <v>95</v>
      </c>
      <c r="H37" s="177" t="s">
        <v>83</v>
      </c>
      <c r="I37" s="177" t="s">
        <v>14</v>
      </c>
      <c r="J37" s="177" t="s">
        <v>84</v>
      </c>
      <c r="K37" s="177" t="s">
        <v>120</v>
      </c>
      <c r="L37" s="173">
        <f>L38</f>
        <v>0</v>
      </c>
      <c r="M37" s="173">
        <f>M38</f>
        <v>12043</v>
      </c>
      <c r="N37" s="100" t="e">
        <f t="shared" si="0"/>
        <v>#DIV/0!</v>
      </c>
    </row>
    <row r="38" spans="1:14" ht="29.25" customHeight="1">
      <c r="A38" s="122"/>
      <c r="B38" s="114"/>
      <c r="C38" s="178" t="s">
        <v>121</v>
      </c>
      <c r="D38" s="119" t="s">
        <v>83</v>
      </c>
      <c r="E38" s="115" t="s">
        <v>91</v>
      </c>
      <c r="F38" s="115" t="s">
        <v>118</v>
      </c>
      <c r="G38" s="115" t="s">
        <v>95</v>
      </c>
      <c r="H38" s="115" t="s">
        <v>101</v>
      </c>
      <c r="I38" s="115" t="s">
        <v>33</v>
      </c>
      <c r="J38" s="115" t="s">
        <v>84</v>
      </c>
      <c r="K38" s="115" t="s">
        <v>120</v>
      </c>
      <c r="L38" s="117">
        <v>0</v>
      </c>
      <c r="M38" s="117">
        <v>12043</v>
      </c>
      <c r="N38" s="100" t="e">
        <f t="shared" si="0"/>
        <v>#DIV/0!</v>
      </c>
    </row>
    <row r="39" spans="1:14" ht="24.75" customHeight="1">
      <c r="A39" s="108"/>
      <c r="B39" s="114"/>
      <c r="C39" s="185" t="s">
        <v>185</v>
      </c>
      <c r="D39" s="186" t="s">
        <v>83</v>
      </c>
      <c r="E39" s="186" t="s">
        <v>91</v>
      </c>
      <c r="F39" s="186" t="s">
        <v>186</v>
      </c>
      <c r="G39" s="186" t="s">
        <v>14</v>
      </c>
      <c r="H39" s="186" t="s">
        <v>83</v>
      </c>
      <c r="I39" s="186" t="s">
        <v>14</v>
      </c>
      <c r="J39" s="186" t="s">
        <v>84</v>
      </c>
      <c r="K39" s="186" t="s">
        <v>83</v>
      </c>
      <c r="L39" s="106">
        <f>L40</f>
        <v>0</v>
      </c>
      <c r="M39" s="106">
        <f>M40</f>
        <v>1500</v>
      </c>
      <c r="N39" s="100" t="e">
        <f t="shared" si="0"/>
        <v>#DIV/0!</v>
      </c>
    </row>
    <row r="40" spans="1:14" ht="29.25" customHeight="1">
      <c r="A40" s="108"/>
      <c r="B40" s="114"/>
      <c r="C40" s="187" t="s">
        <v>187</v>
      </c>
      <c r="D40" s="188" t="s">
        <v>83</v>
      </c>
      <c r="E40" s="188" t="s">
        <v>91</v>
      </c>
      <c r="F40" s="188" t="s">
        <v>186</v>
      </c>
      <c r="G40" s="188" t="s">
        <v>188</v>
      </c>
      <c r="H40" s="188" t="s">
        <v>83</v>
      </c>
      <c r="I40" s="188" t="s">
        <v>14</v>
      </c>
      <c r="J40" s="188" t="s">
        <v>84</v>
      </c>
      <c r="K40" s="188" t="s">
        <v>83</v>
      </c>
      <c r="L40" s="173">
        <f>L41</f>
        <v>0</v>
      </c>
      <c r="M40" s="173">
        <f>M41</f>
        <v>1500</v>
      </c>
      <c r="N40" s="100" t="e">
        <f t="shared" si="0"/>
        <v>#DIV/0!</v>
      </c>
    </row>
    <row r="41" spans="1:14" ht="29.25" customHeight="1">
      <c r="A41" s="108"/>
      <c r="B41" s="114"/>
      <c r="C41" s="189" t="s">
        <v>189</v>
      </c>
      <c r="D41" s="150" t="s">
        <v>83</v>
      </c>
      <c r="E41" s="150" t="s">
        <v>91</v>
      </c>
      <c r="F41" s="150" t="s">
        <v>186</v>
      </c>
      <c r="G41" s="150" t="s">
        <v>188</v>
      </c>
      <c r="H41" s="150" t="s">
        <v>8</v>
      </c>
      <c r="I41" s="150" t="s">
        <v>5</v>
      </c>
      <c r="J41" s="150" t="s">
        <v>84</v>
      </c>
      <c r="K41" s="150" t="s">
        <v>190</v>
      </c>
      <c r="L41" s="117"/>
      <c r="M41" s="117">
        <v>1500</v>
      </c>
      <c r="N41" s="100" t="e">
        <f t="shared" si="0"/>
        <v>#DIV/0!</v>
      </c>
    </row>
    <row r="42" spans="1:14" s="113" customFormat="1" ht="16.5" customHeight="1">
      <c r="A42" s="122">
        <v>9</v>
      </c>
      <c r="B42" s="114"/>
      <c r="C42" s="179" t="s">
        <v>122</v>
      </c>
      <c r="D42" s="121" t="s">
        <v>83</v>
      </c>
      <c r="E42" s="121" t="s">
        <v>91</v>
      </c>
      <c r="F42" s="121" t="s">
        <v>123</v>
      </c>
      <c r="G42" s="121" t="s">
        <v>14</v>
      </c>
      <c r="H42" s="121" t="s">
        <v>83</v>
      </c>
      <c r="I42" s="121" t="s">
        <v>14</v>
      </c>
      <c r="J42" s="121" t="s">
        <v>84</v>
      </c>
      <c r="K42" s="121" t="s">
        <v>83</v>
      </c>
      <c r="L42" s="105">
        <f>L44+L43</f>
        <v>0</v>
      </c>
      <c r="M42" s="105">
        <f>M44+M43</f>
        <v>0</v>
      </c>
      <c r="N42" s="100" t="e">
        <f t="shared" si="0"/>
        <v>#DIV/0!</v>
      </c>
    </row>
    <row r="43" spans="1:14" ht="18.75" customHeight="1">
      <c r="A43" s="108"/>
      <c r="B43" s="114"/>
      <c r="C43" s="180" t="s">
        <v>155</v>
      </c>
      <c r="D43" s="119" t="s">
        <v>83</v>
      </c>
      <c r="E43" s="119" t="s">
        <v>91</v>
      </c>
      <c r="F43" s="119" t="s">
        <v>123</v>
      </c>
      <c r="G43" s="119" t="s">
        <v>2</v>
      </c>
      <c r="H43" s="119" t="s">
        <v>110</v>
      </c>
      <c r="I43" s="119" t="s">
        <v>33</v>
      </c>
      <c r="J43" s="119" t="s">
        <v>84</v>
      </c>
      <c r="K43" s="119" t="s">
        <v>124</v>
      </c>
      <c r="L43" s="117">
        <v>0</v>
      </c>
      <c r="M43" s="117">
        <v>0</v>
      </c>
      <c r="N43" s="100" t="e">
        <f t="shared" si="0"/>
        <v>#DIV/0!</v>
      </c>
    </row>
    <row r="44" spans="1:14" ht="18.75" customHeight="1">
      <c r="A44" s="108"/>
      <c r="B44" s="114"/>
      <c r="C44" s="174" t="s">
        <v>125</v>
      </c>
      <c r="D44" s="119" t="s">
        <v>83</v>
      </c>
      <c r="E44" s="119" t="s">
        <v>91</v>
      </c>
      <c r="F44" s="119" t="s">
        <v>123</v>
      </c>
      <c r="G44" s="119" t="s">
        <v>4</v>
      </c>
      <c r="H44" s="119" t="s">
        <v>110</v>
      </c>
      <c r="I44" s="119" t="s">
        <v>33</v>
      </c>
      <c r="J44" s="119" t="s">
        <v>84</v>
      </c>
      <c r="K44" s="119" t="s">
        <v>124</v>
      </c>
      <c r="L44" s="117"/>
      <c r="M44" s="117"/>
      <c r="N44" s="100" t="e">
        <f t="shared" si="0"/>
        <v>#DIV/0!</v>
      </c>
    </row>
    <row r="45" spans="1:14" ht="19.5" customHeight="1">
      <c r="A45" s="97" t="s">
        <v>126</v>
      </c>
      <c r="B45" s="123"/>
      <c r="C45" s="181" t="s">
        <v>127</v>
      </c>
      <c r="D45" s="124" t="s">
        <v>83</v>
      </c>
      <c r="E45" s="124" t="s">
        <v>128</v>
      </c>
      <c r="F45" s="124" t="s">
        <v>14</v>
      </c>
      <c r="G45" s="124" t="s">
        <v>14</v>
      </c>
      <c r="H45" s="124" t="s">
        <v>83</v>
      </c>
      <c r="I45" s="124" t="s">
        <v>14</v>
      </c>
      <c r="J45" s="124" t="s">
        <v>84</v>
      </c>
      <c r="K45" s="124" t="s">
        <v>83</v>
      </c>
      <c r="L45" s="100">
        <f>L46</f>
        <v>1050000</v>
      </c>
      <c r="M45" s="100">
        <f>M46</f>
        <v>327350</v>
      </c>
      <c r="N45" s="100">
        <f t="shared" si="0"/>
        <v>31.176190476190474</v>
      </c>
    </row>
    <row r="46" spans="1:14" s="113" customFormat="1" ht="34.5" customHeight="1">
      <c r="A46" s="102"/>
      <c r="B46" s="102"/>
      <c r="C46" s="167" t="s">
        <v>129</v>
      </c>
      <c r="D46" s="103" t="s">
        <v>83</v>
      </c>
      <c r="E46" s="104" t="s">
        <v>128</v>
      </c>
      <c r="F46" s="104" t="s">
        <v>5</v>
      </c>
      <c r="G46" s="104" t="s">
        <v>14</v>
      </c>
      <c r="H46" s="104" t="s">
        <v>83</v>
      </c>
      <c r="I46" s="104" t="s">
        <v>14</v>
      </c>
      <c r="J46" s="104" t="s">
        <v>84</v>
      </c>
      <c r="K46" s="104" t="s">
        <v>83</v>
      </c>
      <c r="L46" s="106">
        <f>L47+L49+L52+L55</f>
        <v>1050000</v>
      </c>
      <c r="M46" s="106">
        <f>M47+M49+M52+M55</f>
        <v>327350</v>
      </c>
      <c r="N46" s="100">
        <f t="shared" si="0"/>
        <v>31.176190476190474</v>
      </c>
    </row>
    <row r="47" spans="1:14" ht="21.75" customHeight="1">
      <c r="A47" s="108" t="s">
        <v>87</v>
      </c>
      <c r="B47" s="108"/>
      <c r="C47" s="154" t="s">
        <v>130</v>
      </c>
      <c r="D47" s="110" t="s">
        <v>83</v>
      </c>
      <c r="E47" s="109" t="s">
        <v>128</v>
      </c>
      <c r="F47" s="109" t="s">
        <v>5</v>
      </c>
      <c r="G47" s="109" t="s">
        <v>2</v>
      </c>
      <c r="H47" s="109" t="s">
        <v>83</v>
      </c>
      <c r="I47" s="109" t="s">
        <v>14</v>
      </c>
      <c r="J47" s="109" t="s">
        <v>84</v>
      </c>
      <c r="K47" s="109" t="s">
        <v>131</v>
      </c>
      <c r="L47" s="112">
        <f>SUM(L48:L48)</f>
        <v>725000</v>
      </c>
      <c r="M47" s="112">
        <f>SUM(M48:M48)</f>
        <v>307370</v>
      </c>
      <c r="N47" s="100">
        <f t="shared" si="0"/>
        <v>42.39586206896552</v>
      </c>
    </row>
    <row r="48" spans="1:14" ht="17.25" customHeight="1">
      <c r="A48" s="114"/>
      <c r="B48" s="114"/>
      <c r="C48" s="165" t="s">
        <v>132</v>
      </c>
      <c r="D48" s="115" t="s">
        <v>83</v>
      </c>
      <c r="E48" s="115" t="s">
        <v>128</v>
      </c>
      <c r="F48" s="115" t="s">
        <v>5</v>
      </c>
      <c r="G48" s="115" t="s">
        <v>2</v>
      </c>
      <c r="H48" s="115" t="s">
        <v>13</v>
      </c>
      <c r="I48" s="115" t="s">
        <v>33</v>
      </c>
      <c r="J48" s="115" t="s">
        <v>84</v>
      </c>
      <c r="K48" s="115" t="s">
        <v>131</v>
      </c>
      <c r="L48" s="117">
        <v>725000</v>
      </c>
      <c r="M48" s="117">
        <v>307370</v>
      </c>
      <c r="N48" s="100">
        <f t="shared" si="0"/>
        <v>42.39586206896552</v>
      </c>
    </row>
    <row r="49" spans="1:14" ht="25.5">
      <c r="A49" s="108" t="s">
        <v>133</v>
      </c>
      <c r="B49" s="114"/>
      <c r="C49" s="154" t="s">
        <v>134</v>
      </c>
      <c r="D49" s="110" t="s">
        <v>83</v>
      </c>
      <c r="E49" s="109" t="s">
        <v>128</v>
      </c>
      <c r="F49" s="109" t="s">
        <v>5</v>
      </c>
      <c r="G49" s="109" t="s">
        <v>5</v>
      </c>
      <c r="H49" s="109" t="s">
        <v>83</v>
      </c>
      <c r="I49" s="109" t="s">
        <v>14</v>
      </c>
      <c r="J49" s="109" t="s">
        <v>84</v>
      </c>
      <c r="K49" s="109" t="s">
        <v>131</v>
      </c>
      <c r="L49" s="112">
        <f>L50+L51</f>
        <v>0</v>
      </c>
      <c r="M49" s="112">
        <f>M50+M51</f>
        <v>0</v>
      </c>
      <c r="N49" s="100" t="e">
        <f t="shared" si="0"/>
        <v>#DIV/0!</v>
      </c>
    </row>
    <row r="50" spans="1:14" ht="39.75" customHeight="1">
      <c r="A50" s="108"/>
      <c r="B50" s="114"/>
      <c r="C50" s="182" t="s">
        <v>135</v>
      </c>
      <c r="D50" s="118" t="s">
        <v>83</v>
      </c>
      <c r="E50" s="118" t="s">
        <v>128</v>
      </c>
      <c r="F50" s="118" t="s">
        <v>5</v>
      </c>
      <c r="G50" s="118" t="s">
        <v>5</v>
      </c>
      <c r="H50" s="118" t="s">
        <v>136</v>
      </c>
      <c r="I50" s="118" t="s">
        <v>33</v>
      </c>
      <c r="J50" s="118" t="s">
        <v>84</v>
      </c>
      <c r="K50" s="118" t="s">
        <v>131</v>
      </c>
      <c r="L50" s="117"/>
      <c r="M50" s="117"/>
      <c r="N50" s="100" t="e">
        <f t="shared" si="0"/>
        <v>#DIV/0!</v>
      </c>
    </row>
    <row r="51" spans="1:14" ht="15.75">
      <c r="A51" s="114"/>
      <c r="B51" s="114"/>
      <c r="C51" s="174" t="s">
        <v>137</v>
      </c>
      <c r="D51" s="115" t="s">
        <v>83</v>
      </c>
      <c r="E51" s="115" t="s">
        <v>128</v>
      </c>
      <c r="F51" s="115" t="s">
        <v>5</v>
      </c>
      <c r="G51" s="115" t="s">
        <v>5</v>
      </c>
      <c r="H51" s="115" t="s">
        <v>138</v>
      </c>
      <c r="I51" s="115" t="s">
        <v>33</v>
      </c>
      <c r="J51" s="115" t="s">
        <v>84</v>
      </c>
      <c r="K51" s="115" t="s">
        <v>131</v>
      </c>
      <c r="L51" s="117"/>
      <c r="M51" s="117"/>
      <c r="N51" s="100" t="e">
        <f t="shared" si="0"/>
        <v>#DIV/0!</v>
      </c>
    </row>
    <row r="52" spans="1:14" ht="15.75">
      <c r="A52" s="108" t="s">
        <v>139</v>
      </c>
      <c r="B52" s="108"/>
      <c r="C52" s="154" t="s">
        <v>140</v>
      </c>
      <c r="D52" s="110" t="s">
        <v>83</v>
      </c>
      <c r="E52" s="109" t="s">
        <v>128</v>
      </c>
      <c r="F52" s="109" t="s">
        <v>5</v>
      </c>
      <c r="G52" s="109" t="s">
        <v>7</v>
      </c>
      <c r="H52" s="109" t="s">
        <v>83</v>
      </c>
      <c r="I52" s="109" t="s">
        <v>14</v>
      </c>
      <c r="J52" s="109" t="s">
        <v>84</v>
      </c>
      <c r="K52" s="109" t="s">
        <v>131</v>
      </c>
      <c r="L52" s="112">
        <f>L53+L54</f>
        <v>75000</v>
      </c>
      <c r="M52" s="112">
        <f>M53+M54</f>
        <v>19980</v>
      </c>
      <c r="N52" s="100">
        <f t="shared" si="0"/>
        <v>26.640000000000004</v>
      </c>
    </row>
    <row r="53" spans="1:14" ht="25.5">
      <c r="A53" s="114"/>
      <c r="B53" s="114"/>
      <c r="C53" s="183" t="s">
        <v>141</v>
      </c>
      <c r="D53" s="115" t="s">
        <v>83</v>
      </c>
      <c r="E53" s="115" t="s">
        <v>128</v>
      </c>
      <c r="F53" s="115" t="s">
        <v>5</v>
      </c>
      <c r="G53" s="115" t="s">
        <v>7</v>
      </c>
      <c r="H53" s="115" t="s">
        <v>142</v>
      </c>
      <c r="I53" s="115" t="s">
        <v>33</v>
      </c>
      <c r="J53" s="115" t="s">
        <v>84</v>
      </c>
      <c r="K53" s="115" t="s">
        <v>131</v>
      </c>
      <c r="L53" s="117">
        <v>73000</v>
      </c>
      <c r="M53" s="117">
        <v>19500</v>
      </c>
      <c r="N53" s="100">
        <f t="shared" si="0"/>
        <v>26.71232876712329</v>
      </c>
    </row>
    <row r="54" spans="1:14" ht="15.75">
      <c r="A54" s="114"/>
      <c r="B54" s="114"/>
      <c r="C54" s="184" t="s">
        <v>146</v>
      </c>
      <c r="D54" s="150" t="s">
        <v>83</v>
      </c>
      <c r="E54" s="150" t="s">
        <v>128</v>
      </c>
      <c r="F54" s="150" t="s">
        <v>5</v>
      </c>
      <c r="G54" s="150" t="s">
        <v>7</v>
      </c>
      <c r="H54" s="150" t="s">
        <v>147</v>
      </c>
      <c r="I54" s="150" t="s">
        <v>33</v>
      </c>
      <c r="J54" s="150" t="s">
        <v>84</v>
      </c>
      <c r="K54" s="150" t="s">
        <v>131</v>
      </c>
      <c r="L54" s="142">
        <v>2000</v>
      </c>
      <c r="M54" s="142">
        <v>480</v>
      </c>
      <c r="N54" s="100">
        <f t="shared" si="0"/>
        <v>24</v>
      </c>
    </row>
    <row r="55" spans="1:14" ht="15.75">
      <c r="A55" s="108" t="s">
        <v>143</v>
      </c>
      <c r="B55" s="108"/>
      <c r="C55" s="154" t="s">
        <v>28</v>
      </c>
      <c r="D55" s="109" t="s">
        <v>83</v>
      </c>
      <c r="E55" s="109" t="s">
        <v>128</v>
      </c>
      <c r="F55" s="109" t="s">
        <v>5</v>
      </c>
      <c r="G55" s="109" t="s">
        <v>8</v>
      </c>
      <c r="H55" s="109" t="s">
        <v>83</v>
      </c>
      <c r="I55" s="109" t="s">
        <v>14</v>
      </c>
      <c r="J55" s="109" t="s">
        <v>84</v>
      </c>
      <c r="K55" s="109" t="s">
        <v>131</v>
      </c>
      <c r="L55" s="112">
        <f>L56</f>
        <v>250000</v>
      </c>
      <c r="M55" s="112">
        <f>M56</f>
        <v>0</v>
      </c>
      <c r="N55" s="100">
        <f t="shared" si="0"/>
        <v>0</v>
      </c>
    </row>
    <row r="56" spans="1:14" ht="25.5">
      <c r="A56" s="114"/>
      <c r="B56" s="114"/>
      <c r="C56" s="165" t="s">
        <v>184</v>
      </c>
      <c r="D56" s="115" t="s">
        <v>83</v>
      </c>
      <c r="E56" s="115" t="s">
        <v>128</v>
      </c>
      <c r="F56" s="115" t="s">
        <v>5</v>
      </c>
      <c r="G56" s="115" t="s">
        <v>8</v>
      </c>
      <c r="H56" s="115" t="s">
        <v>144</v>
      </c>
      <c r="I56" s="115" t="s">
        <v>33</v>
      </c>
      <c r="J56" s="115" t="s">
        <v>84</v>
      </c>
      <c r="K56" s="115" t="s">
        <v>131</v>
      </c>
      <c r="L56" s="117">
        <v>250000</v>
      </c>
      <c r="M56" s="117"/>
      <c r="N56" s="100">
        <f t="shared" si="0"/>
        <v>0</v>
      </c>
    </row>
    <row r="57" spans="1:14" ht="15.75">
      <c r="A57" s="97"/>
      <c r="B57" s="97"/>
      <c r="C57" s="125" t="s">
        <v>145</v>
      </c>
      <c r="D57" s="124"/>
      <c r="E57" s="124"/>
      <c r="F57" s="124"/>
      <c r="G57" s="124"/>
      <c r="H57" s="124"/>
      <c r="I57" s="124"/>
      <c r="J57" s="124"/>
      <c r="K57" s="124"/>
      <c r="L57" s="100">
        <f>L8+L45</f>
        <v>2720300</v>
      </c>
      <c r="M57" s="100">
        <f>M8+M45</f>
        <v>668775.39</v>
      </c>
      <c r="N57" s="100">
        <f t="shared" si="0"/>
        <v>24.58461897584825</v>
      </c>
    </row>
  </sheetData>
  <sheetProtection/>
  <mergeCells count="7">
    <mergeCell ref="N6:N7"/>
    <mergeCell ref="A4:M4"/>
    <mergeCell ref="A6:A7"/>
    <mergeCell ref="C6:C7"/>
    <mergeCell ref="D6:K6"/>
    <mergeCell ref="L6:L7"/>
    <mergeCell ref="M6:M7"/>
  </mergeCells>
  <printOptions/>
  <pageMargins left="0.7" right="0.17" top="0.75" bottom="0.75" header="0.3" footer="0.3"/>
  <pageSetup fitToHeight="0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zoomScaleSheetLayoutView="50" zoomScalePageLayoutView="0" workbookViewId="0" topLeftCell="A1">
      <selection activeCell="A77" sqref="A77"/>
    </sheetView>
  </sheetViews>
  <sheetFormatPr defaultColWidth="9.00390625" defaultRowHeight="12.75"/>
  <cols>
    <col min="1" max="1" width="102.75390625" style="0" customWidth="1"/>
    <col min="2" max="3" width="4.75390625" style="0" customWidth="1"/>
    <col min="4" max="4" width="4.25390625" style="0" customWidth="1"/>
    <col min="5" max="5" width="9.375" style="0" customWidth="1"/>
    <col min="6" max="6" width="5.125" style="0" customWidth="1"/>
    <col min="7" max="7" width="16.25390625" style="0" customWidth="1"/>
    <col min="8" max="8" width="16.125" style="0" customWidth="1"/>
    <col min="9" max="9" width="6.75390625" style="0" customWidth="1"/>
  </cols>
  <sheetData>
    <row r="1" spans="1:7" ht="46.5" customHeight="1">
      <c r="A1" s="72"/>
      <c r="B1" s="248" t="s">
        <v>191</v>
      </c>
      <c r="C1" s="248"/>
      <c r="D1" s="248"/>
      <c r="E1" s="248"/>
      <c r="F1" s="248"/>
      <c r="G1" s="248"/>
    </row>
    <row r="2" spans="1:7" ht="22.5" customHeight="1">
      <c r="A2" s="254" t="s">
        <v>192</v>
      </c>
      <c r="B2" s="254"/>
      <c r="C2" s="254"/>
      <c r="D2" s="254"/>
      <c r="E2" s="254"/>
      <c r="F2" s="254"/>
      <c r="G2" s="254"/>
    </row>
    <row r="3" spans="1:7" ht="13.5" thickBot="1">
      <c r="A3" s="2"/>
      <c r="B3" s="2"/>
      <c r="C3" s="1"/>
      <c r="D3" s="1"/>
      <c r="E3" s="4"/>
      <c r="F3" s="4"/>
      <c r="G3" s="5" t="s">
        <v>29</v>
      </c>
    </row>
    <row r="4" spans="1:9" ht="12.75" customHeight="1">
      <c r="A4" s="260" t="s">
        <v>0</v>
      </c>
      <c r="B4" s="262" t="s">
        <v>23</v>
      </c>
      <c r="C4" s="242" t="s">
        <v>1</v>
      </c>
      <c r="D4" s="255" t="s">
        <v>6</v>
      </c>
      <c r="E4" s="258" t="s">
        <v>11</v>
      </c>
      <c r="F4" s="245" t="s">
        <v>12</v>
      </c>
      <c r="G4" s="249" t="s">
        <v>148</v>
      </c>
      <c r="H4" s="249" t="s">
        <v>149</v>
      </c>
      <c r="I4" s="251" t="s">
        <v>150</v>
      </c>
    </row>
    <row r="5" spans="1:9" ht="8.25" customHeight="1">
      <c r="A5" s="261"/>
      <c r="B5" s="263"/>
      <c r="C5" s="243"/>
      <c r="D5" s="256"/>
      <c r="E5" s="259"/>
      <c r="F5" s="246"/>
      <c r="G5" s="250"/>
      <c r="H5" s="250"/>
      <c r="I5" s="252"/>
    </row>
    <row r="6" spans="1:9" ht="7.5" customHeight="1">
      <c r="A6" s="261"/>
      <c r="B6" s="263"/>
      <c r="C6" s="243"/>
      <c r="D6" s="256"/>
      <c r="E6" s="259"/>
      <c r="F6" s="246"/>
      <c r="G6" s="250"/>
      <c r="H6" s="250"/>
      <c r="I6" s="252"/>
    </row>
    <row r="7" spans="1:9" ht="7.5" customHeight="1">
      <c r="A7" s="261"/>
      <c r="B7" s="263"/>
      <c r="C7" s="243"/>
      <c r="D7" s="256"/>
      <c r="E7" s="259"/>
      <c r="F7" s="246"/>
      <c r="G7" s="250"/>
      <c r="H7" s="250"/>
      <c r="I7" s="252"/>
    </row>
    <row r="8" spans="1:9" ht="4.5" customHeight="1">
      <c r="A8" s="261"/>
      <c r="B8" s="263"/>
      <c r="C8" s="243"/>
      <c r="D8" s="256"/>
      <c r="E8" s="259"/>
      <c r="F8" s="246"/>
      <c r="G8" s="250"/>
      <c r="H8" s="250"/>
      <c r="I8" s="252"/>
    </row>
    <row r="9" spans="1:9" ht="8.25" customHeight="1">
      <c r="A9" s="261"/>
      <c r="B9" s="263"/>
      <c r="C9" s="244"/>
      <c r="D9" s="257"/>
      <c r="E9" s="259"/>
      <c r="F9" s="247"/>
      <c r="G9" s="250"/>
      <c r="H9" s="250"/>
      <c r="I9" s="253"/>
    </row>
    <row r="10" spans="1:9" ht="14.25" customHeight="1" thickBot="1">
      <c r="A10" s="58" t="s">
        <v>22</v>
      </c>
      <c r="B10" s="59" t="s">
        <v>24</v>
      </c>
      <c r="C10" s="54"/>
      <c r="D10" s="54"/>
      <c r="E10" s="60"/>
      <c r="F10" s="55"/>
      <c r="G10" s="230">
        <f>G72</f>
        <v>2887300</v>
      </c>
      <c r="H10" s="230">
        <f>H72</f>
        <v>558702.56</v>
      </c>
      <c r="I10" s="130">
        <f>H10/G10*100</f>
        <v>19.350346690679878</v>
      </c>
    </row>
    <row r="11" spans="1:9" ht="15" customHeight="1" thickBot="1">
      <c r="A11" s="190" t="s">
        <v>9</v>
      </c>
      <c r="B11" s="57" t="s">
        <v>24</v>
      </c>
      <c r="C11" s="191" t="s">
        <v>2</v>
      </c>
      <c r="D11" s="192"/>
      <c r="E11" s="192"/>
      <c r="F11" s="193"/>
      <c r="G11" s="194">
        <f>G12+G15+G29</f>
        <v>956600</v>
      </c>
      <c r="H11" s="194">
        <f>H12+H15+H29</f>
        <v>438604.67</v>
      </c>
      <c r="I11" s="130">
        <f aca="true" t="shared" si="0" ref="I11:I72">H11/G11*100</f>
        <v>45.850373196738445</v>
      </c>
    </row>
    <row r="12" spans="1:9" ht="15.75" customHeight="1">
      <c r="A12" s="195" t="s">
        <v>18</v>
      </c>
      <c r="B12" s="33" t="s">
        <v>24</v>
      </c>
      <c r="C12" s="196" t="s">
        <v>2</v>
      </c>
      <c r="D12" s="197" t="s">
        <v>5</v>
      </c>
      <c r="E12" s="197"/>
      <c r="F12" s="198"/>
      <c r="G12" s="199">
        <f>G13</f>
        <v>355000</v>
      </c>
      <c r="H12" s="199">
        <f>H13</f>
        <v>155317.36</v>
      </c>
      <c r="I12" s="130">
        <f t="shared" si="0"/>
        <v>43.7513690140845</v>
      </c>
    </row>
    <row r="13" spans="1:9" ht="15" customHeight="1">
      <c r="A13" s="49" t="s">
        <v>27</v>
      </c>
      <c r="B13" s="50" t="s">
        <v>24</v>
      </c>
      <c r="C13" s="200" t="s">
        <v>2</v>
      </c>
      <c r="D13" s="23" t="s">
        <v>5</v>
      </c>
      <c r="E13" s="23" t="s">
        <v>193</v>
      </c>
      <c r="F13" s="23"/>
      <c r="G13" s="34">
        <f>G14</f>
        <v>355000</v>
      </c>
      <c r="H13" s="34">
        <f>H14</f>
        <v>155317.36</v>
      </c>
      <c r="I13" s="130">
        <f t="shared" si="0"/>
        <v>43.7513690140845</v>
      </c>
    </row>
    <row r="14" spans="1:9" ht="14.25" customHeight="1">
      <c r="A14" s="201" t="s">
        <v>194</v>
      </c>
      <c r="B14" s="30" t="s">
        <v>24</v>
      </c>
      <c r="C14" s="202" t="s">
        <v>2</v>
      </c>
      <c r="D14" s="7" t="s">
        <v>5</v>
      </c>
      <c r="E14" s="7" t="s">
        <v>193</v>
      </c>
      <c r="F14" s="7" t="s">
        <v>195</v>
      </c>
      <c r="G14" s="35">
        <v>355000</v>
      </c>
      <c r="H14" s="35">
        <v>155317.36</v>
      </c>
      <c r="I14" s="130">
        <f t="shared" si="0"/>
        <v>43.7513690140845</v>
      </c>
    </row>
    <row r="15" spans="1:9" ht="14.25" customHeight="1">
      <c r="A15" s="16" t="s">
        <v>17</v>
      </c>
      <c r="B15" s="33" t="s">
        <v>24</v>
      </c>
      <c r="C15" s="11" t="s">
        <v>2</v>
      </c>
      <c r="D15" s="6" t="s">
        <v>8</v>
      </c>
      <c r="E15" s="6"/>
      <c r="F15" s="44"/>
      <c r="G15" s="37">
        <f>G16+G23+G25+G27</f>
        <v>596500</v>
      </c>
      <c r="H15" s="37">
        <f>H16+H23+H25+H27</f>
        <v>283287.31</v>
      </c>
      <c r="I15" s="130">
        <f t="shared" si="0"/>
        <v>47.49158591785415</v>
      </c>
    </row>
    <row r="16" spans="1:9" ht="28.5" customHeight="1">
      <c r="A16" s="145" t="s">
        <v>196</v>
      </c>
      <c r="B16" s="50" t="s">
        <v>24</v>
      </c>
      <c r="C16" s="22" t="s">
        <v>2</v>
      </c>
      <c r="D16" s="23" t="s">
        <v>8</v>
      </c>
      <c r="E16" s="23" t="s">
        <v>197</v>
      </c>
      <c r="F16" s="70"/>
      <c r="G16" s="34">
        <f>SUM(G17:G22)</f>
        <v>564500</v>
      </c>
      <c r="H16" s="34">
        <f>SUM(H17:H22)</f>
        <v>283287.31</v>
      </c>
      <c r="I16" s="130">
        <f t="shared" si="0"/>
        <v>50.18375730735164</v>
      </c>
    </row>
    <row r="17" spans="1:9" ht="12.75" customHeight="1">
      <c r="A17" s="201" t="s">
        <v>194</v>
      </c>
      <c r="B17" s="30" t="s">
        <v>24</v>
      </c>
      <c r="C17" s="202" t="s">
        <v>2</v>
      </c>
      <c r="D17" s="7" t="s">
        <v>8</v>
      </c>
      <c r="E17" s="7" t="s">
        <v>197</v>
      </c>
      <c r="F17" s="7" t="s">
        <v>195</v>
      </c>
      <c r="G17" s="35">
        <v>372500</v>
      </c>
      <c r="H17" s="35">
        <v>114514.83</v>
      </c>
      <c r="I17" s="130">
        <f t="shared" si="0"/>
        <v>30.742236241610737</v>
      </c>
    </row>
    <row r="18" spans="1:9" ht="30.75" customHeight="1">
      <c r="A18" s="201" t="s">
        <v>198</v>
      </c>
      <c r="B18" s="30" t="s">
        <v>24</v>
      </c>
      <c r="C18" s="202" t="s">
        <v>2</v>
      </c>
      <c r="D18" s="7" t="s">
        <v>8</v>
      </c>
      <c r="E18" s="7" t="s">
        <v>197</v>
      </c>
      <c r="F18" s="203" t="s">
        <v>199</v>
      </c>
      <c r="G18" s="35">
        <v>10000</v>
      </c>
      <c r="H18" s="35"/>
      <c r="I18" s="130">
        <f t="shared" si="0"/>
        <v>0</v>
      </c>
    </row>
    <row r="19" spans="1:9" ht="15" customHeight="1">
      <c r="A19" s="201" t="s">
        <v>200</v>
      </c>
      <c r="B19" s="30" t="s">
        <v>24</v>
      </c>
      <c r="C19" s="24" t="s">
        <v>201</v>
      </c>
      <c r="D19" s="45" t="s">
        <v>8</v>
      </c>
      <c r="E19" s="7" t="s">
        <v>197</v>
      </c>
      <c r="F19" s="203" t="s">
        <v>202</v>
      </c>
      <c r="G19" s="35">
        <v>2000</v>
      </c>
      <c r="H19" s="35">
        <v>1503.47</v>
      </c>
      <c r="I19" s="130">
        <f t="shared" si="0"/>
        <v>75.1735</v>
      </c>
    </row>
    <row r="20" spans="1:9" ht="18.75" customHeight="1">
      <c r="A20" s="201" t="s">
        <v>203</v>
      </c>
      <c r="B20" s="30" t="s">
        <v>24</v>
      </c>
      <c r="C20" s="24" t="s">
        <v>2</v>
      </c>
      <c r="D20" s="45" t="s">
        <v>8</v>
      </c>
      <c r="E20" s="7" t="s">
        <v>197</v>
      </c>
      <c r="F20" s="203" t="s">
        <v>204</v>
      </c>
      <c r="G20" s="35">
        <v>160000</v>
      </c>
      <c r="H20" s="35">
        <v>158201.72</v>
      </c>
      <c r="I20" s="130">
        <f t="shared" si="0"/>
        <v>98.876075</v>
      </c>
    </row>
    <row r="21" spans="1:9" ht="12.75" customHeight="1">
      <c r="A21" s="201" t="s">
        <v>205</v>
      </c>
      <c r="B21" s="30" t="s">
        <v>24</v>
      </c>
      <c r="C21" s="24" t="s">
        <v>2</v>
      </c>
      <c r="D21" s="45" t="s">
        <v>8</v>
      </c>
      <c r="E21" s="7" t="s">
        <v>197</v>
      </c>
      <c r="F21" s="203" t="s">
        <v>206</v>
      </c>
      <c r="G21" s="35">
        <v>10000</v>
      </c>
      <c r="H21" s="35"/>
      <c r="I21" s="130">
        <f t="shared" si="0"/>
        <v>0</v>
      </c>
    </row>
    <row r="22" spans="1:9" ht="15" customHeight="1">
      <c r="A22" s="201" t="s">
        <v>237</v>
      </c>
      <c r="B22" s="30" t="s">
        <v>24</v>
      </c>
      <c r="C22" s="24" t="s">
        <v>2</v>
      </c>
      <c r="D22" s="45" t="s">
        <v>8</v>
      </c>
      <c r="E22" s="7" t="s">
        <v>197</v>
      </c>
      <c r="F22" s="203" t="s">
        <v>238</v>
      </c>
      <c r="G22" s="35">
        <v>10000</v>
      </c>
      <c r="H22" s="35">
        <v>9067.29</v>
      </c>
      <c r="I22" s="130">
        <f t="shared" si="0"/>
        <v>90.67290000000001</v>
      </c>
    </row>
    <row r="23" spans="1:9" ht="102" customHeight="1">
      <c r="A23" s="25" t="s">
        <v>207</v>
      </c>
      <c r="B23" s="50" t="s">
        <v>24</v>
      </c>
      <c r="C23" s="26" t="s">
        <v>2</v>
      </c>
      <c r="D23" s="23" t="s">
        <v>8</v>
      </c>
      <c r="E23" s="204" t="s">
        <v>208</v>
      </c>
      <c r="F23" s="70"/>
      <c r="G23" s="34">
        <f>G24</f>
        <v>20000</v>
      </c>
      <c r="H23" s="34">
        <f>H24</f>
        <v>0</v>
      </c>
      <c r="I23" s="130">
        <f t="shared" si="0"/>
        <v>0</v>
      </c>
    </row>
    <row r="24" spans="1:9" ht="12.75" customHeight="1">
      <c r="A24" s="40" t="s">
        <v>28</v>
      </c>
      <c r="B24" s="30" t="s">
        <v>24</v>
      </c>
      <c r="C24" s="13" t="s">
        <v>2</v>
      </c>
      <c r="D24" s="7" t="s">
        <v>8</v>
      </c>
      <c r="E24" s="7" t="s">
        <v>208</v>
      </c>
      <c r="F24" s="7" t="s">
        <v>209</v>
      </c>
      <c r="G24" s="35">
        <v>20000</v>
      </c>
      <c r="H24" s="35"/>
      <c r="I24" s="130">
        <f t="shared" si="0"/>
        <v>0</v>
      </c>
    </row>
    <row r="25" spans="1:9" ht="18.75" customHeight="1">
      <c r="A25" s="27" t="s">
        <v>30</v>
      </c>
      <c r="B25" s="22" t="s">
        <v>24</v>
      </c>
      <c r="C25" s="22" t="s">
        <v>2</v>
      </c>
      <c r="D25" s="23" t="s">
        <v>8</v>
      </c>
      <c r="E25" s="23" t="s">
        <v>210</v>
      </c>
      <c r="F25" s="23"/>
      <c r="G25" s="34">
        <f>G26</f>
        <v>10000</v>
      </c>
      <c r="H25" s="34">
        <f>H26</f>
        <v>0</v>
      </c>
      <c r="I25" s="130">
        <f t="shared" si="0"/>
        <v>0</v>
      </c>
    </row>
    <row r="26" spans="1:9" ht="15.75" customHeight="1">
      <c r="A26" s="40" t="s">
        <v>28</v>
      </c>
      <c r="B26" s="13" t="s">
        <v>24</v>
      </c>
      <c r="C26" s="13" t="s">
        <v>2</v>
      </c>
      <c r="D26" s="7" t="s">
        <v>8</v>
      </c>
      <c r="E26" s="7" t="s">
        <v>210</v>
      </c>
      <c r="F26" s="7" t="s">
        <v>209</v>
      </c>
      <c r="G26" s="35">
        <v>10000</v>
      </c>
      <c r="H26" s="35"/>
      <c r="I26" s="130">
        <f t="shared" si="0"/>
        <v>0</v>
      </c>
    </row>
    <row r="27" spans="1:9" ht="29.25" customHeight="1">
      <c r="A27" s="205" t="s">
        <v>37</v>
      </c>
      <c r="B27" s="50" t="s">
        <v>24</v>
      </c>
      <c r="C27" s="206" t="s">
        <v>2</v>
      </c>
      <c r="D27" s="207" t="s">
        <v>8</v>
      </c>
      <c r="E27" s="207" t="s">
        <v>211</v>
      </c>
      <c r="F27" s="207"/>
      <c r="G27" s="208">
        <f>G28</f>
        <v>2000</v>
      </c>
      <c r="H27" s="208">
        <f>H28</f>
        <v>0</v>
      </c>
      <c r="I27" s="130">
        <f t="shared" si="0"/>
        <v>0</v>
      </c>
    </row>
    <row r="28" spans="1:9" ht="13.5" customHeight="1">
      <c r="A28" s="201" t="s">
        <v>203</v>
      </c>
      <c r="B28" s="30" t="s">
        <v>24</v>
      </c>
      <c r="C28" s="24" t="s">
        <v>2</v>
      </c>
      <c r="D28" s="7" t="s">
        <v>8</v>
      </c>
      <c r="E28" s="7" t="s">
        <v>211</v>
      </c>
      <c r="F28" s="45" t="s">
        <v>204</v>
      </c>
      <c r="G28" s="35">
        <v>2000</v>
      </c>
      <c r="H28" s="35"/>
      <c r="I28" s="130">
        <f t="shared" si="0"/>
        <v>0</v>
      </c>
    </row>
    <row r="29" spans="1:9" ht="18.75">
      <c r="A29" s="151" t="s">
        <v>157</v>
      </c>
      <c r="B29" s="33" t="s">
        <v>24</v>
      </c>
      <c r="C29" s="67" t="s">
        <v>2</v>
      </c>
      <c r="D29" s="6" t="s">
        <v>154</v>
      </c>
      <c r="E29" s="6"/>
      <c r="F29" s="44"/>
      <c r="G29" s="37">
        <f>G31</f>
        <v>5100</v>
      </c>
      <c r="H29" s="37">
        <f>H31</f>
        <v>0</v>
      </c>
      <c r="I29" s="130">
        <f t="shared" si="0"/>
        <v>0</v>
      </c>
    </row>
    <row r="30" spans="1:9" ht="18.75">
      <c r="A30" s="209" t="s">
        <v>212</v>
      </c>
      <c r="B30" s="50" t="s">
        <v>24</v>
      </c>
      <c r="C30" s="26" t="s">
        <v>2</v>
      </c>
      <c r="D30" s="23" t="s">
        <v>154</v>
      </c>
      <c r="E30" s="204" t="s">
        <v>213</v>
      </c>
      <c r="F30" s="46"/>
      <c r="G30" s="34">
        <f>G31</f>
        <v>5100</v>
      </c>
      <c r="H30" s="34">
        <f>H31</f>
        <v>0</v>
      </c>
      <c r="I30" s="130">
        <f t="shared" si="0"/>
        <v>0</v>
      </c>
    </row>
    <row r="31" spans="1:9" ht="17.25" customHeight="1">
      <c r="A31" s="201" t="s">
        <v>203</v>
      </c>
      <c r="B31" s="30" t="s">
        <v>24</v>
      </c>
      <c r="C31" s="24" t="s">
        <v>2</v>
      </c>
      <c r="D31" s="7" t="s">
        <v>154</v>
      </c>
      <c r="E31" s="7" t="s">
        <v>213</v>
      </c>
      <c r="F31" s="45" t="s">
        <v>204</v>
      </c>
      <c r="G31" s="35">
        <v>5100</v>
      </c>
      <c r="H31" s="35"/>
      <c r="I31" s="130">
        <f t="shared" si="0"/>
        <v>0</v>
      </c>
    </row>
    <row r="32" spans="1:9" ht="18.75">
      <c r="A32" s="18" t="s">
        <v>19</v>
      </c>
      <c r="B32" s="57" t="s">
        <v>24</v>
      </c>
      <c r="C32" s="19" t="s">
        <v>5</v>
      </c>
      <c r="D32" s="51"/>
      <c r="E32" s="51"/>
      <c r="F32" s="52"/>
      <c r="G32" s="38">
        <f>G33</f>
        <v>73000</v>
      </c>
      <c r="H32" s="38">
        <f>H33</f>
        <v>11498.82</v>
      </c>
      <c r="I32" s="130">
        <f t="shared" si="0"/>
        <v>15.751808219178082</v>
      </c>
    </row>
    <row r="33" spans="1:9" ht="16.5" customHeight="1">
      <c r="A33" s="16" t="s">
        <v>20</v>
      </c>
      <c r="B33" s="33" t="s">
        <v>24</v>
      </c>
      <c r="C33" s="11" t="s">
        <v>5</v>
      </c>
      <c r="D33" s="6" t="s">
        <v>7</v>
      </c>
      <c r="E33" s="6"/>
      <c r="F33" s="44"/>
      <c r="G33" s="37">
        <f>G34</f>
        <v>73000</v>
      </c>
      <c r="H33" s="37">
        <f>H34</f>
        <v>11498.82</v>
      </c>
      <c r="I33" s="130">
        <f t="shared" si="0"/>
        <v>15.751808219178082</v>
      </c>
    </row>
    <row r="34" spans="1:9" ht="18.75">
      <c r="A34" s="137" t="s">
        <v>21</v>
      </c>
      <c r="B34" s="50" t="s">
        <v>24</v>
      </c>
      <c r="C34" s="200" t="s">
        <v>5</v>
      </c>
      <c r="D34" s="23" t="s">
        <v>7</v>
      </c>
      <c r="E34" s="23" t="s">
        <v>214</v>
      </c>
      <c r="F34" s="23"/>
      <c r="G34" s="34">
        <f>G35+G36</f>
        <v>73000</v>
      </c>
      <c r="H34" s="34">
        <f>H35+H36</f>
        <v>11498.82</v>
      </c>
      <c r="I34" s="130">
        <f t="shared" si="0"/>
        <v>15.751808219178082</v>
      </c>
    </row>
    <row r="35" spans="1:9" ht="15.75" customHeight="1">
      <c r="A35" s="201" t="s">
        <v>194</v>
      </c>
      <c r="B35" s="30" t="s">
        <v>24</v>
      </c>
      <c r="C35" s="202" t="s">
        <v>5</v>
      </c>
      <c r="D35" s="7" t="s">
        <v>7</v>
      </c>
      <c r="E35" s="7" t="s">
        <v>214</v>
      </c>
      <c r="F35" s="7" t="s">
        <v>195</v>
      </c>
      <c r="G35" s="35">
        <v>70000</v>
      </c>
      <c r="H35" s="35">
        <v>11498.82</v>
      </c>
      <c r="I35" s="130">
        <f t="shared" si="0"/>
        <v>16.426885714285714</v>
      </c>
    </row>
    <row r="36" spans="1:9" ht="18.75" customHeight="1">
      <c r="A36" s="201" t="s">
        <v>203</v>
      </c>
      <c r="B36" s="30" t="s">
        <v>24</v>
      </c>
      <c r="C36" s="202" t="s">
        <v>5</v>
      </c>
      <c r="D36" s="7" t="s">
        <v>7</v>
      </c>
      <c r="E36" s="7" t="s">
        <v>214</v>
      </c>
      <c r="F36" s="7" t="s">
        <v>204</v>
      </c>
      <c r="G36" s="35">
        <v>3000</v>
      </c>
      <c r="H36" s="35"/>
      <c r="I36" s="130">
        <f t="shared" si="0"/>
        <v>0</v>
      </c>
    </row>
    <row r="37" spans="1:9" ht="17.25" customHeight="1">
      <c r="A37" s="61" t="s">
        <v>39</v>
      </c>
      <c r="B37" s="57" t="s">
        <v>24</v>
      </c>
      <c r="C37" s="62" t="s">
        <v>7</v>
      </c>
      <c r="D37" s="63"/>
      <c r="E37" s="63"/>
      <c r="F37" s="64"/>
      <c r="G37" s="65">
        <f>G38+G41</f>
        <v>310000</v>
      </c>
      <c r="H37" s="65">
        <f>H38+H41</f>
        <v>0</v>
      </c>
      <c r="I37" s="130">
        <f t="shared" si="0"/>
        <v>0</v>
      </c>
    </row>
    <row r="38" spans="1:9" ht="13.5" customHeight="1">
      <c r="A38" s="66" t="s">
        <v>40</v>
      </c>
      <c r="B38" s="33" t="s">
        <v>24</v>
      </c>
      <c r="C38" s="67" t="s">
        <v>7</v>
      </c>
      <c r="D38" s="6" t="s">
        <v>33</v>
      </c>
      <c r="E38" s="6"/>
      <c r="F38" s="68"/>
      <c r="G38" s="37">
        <f>G39</f>
        <v>10000</v>
      </c>
      <c r="H38" s="37">
        <f>H39</f>
        <v>0</v>
      </c>
      <c r="I38" s="130">
        <f t="shared" si="0"/>
        <v>0</v>
      </c>
    </row>
    <row r="39" spans="1:9" ht="16.5" customHeight="1">
      <c r="A39" s="25" t="s">
        <v>41</v>
      </c>
      <c r="B39" s="50" t="s">
        <v>24</v>
      </c>
      <c r="C39" s="26" t="s">
        <v>7</v>
      </c>
      <c r="D39" s="23" t="s">
        <v>33</v>
      </c>
      <c r="E39" s="23" t="s">
        <v>215</v>
      </c>
      <c r="F39" s="70"/>
      <c r="G39" s="34">
        <f>G40</f>
        <v>10000</v>
      </c>
      <c r="H39" s="34">
        <f>H40</f>
        <v>0</v>
      </c>
      <c r="I39" s="130">
        <f t="shared" si="0"/>
        <v>0</v>
      </c>
    </row>
    <row r="40" spans="1:9" ht="21" customHeight="1">
      <c r="A40" s="201" t="s">
        <v>203</v>
      </c>
      <c r="B40" s="30" t="s">
        <v>24</v>
      </c>
      <c r="C40" s="24" t="s">
        <v>7</v>
      </c>
      <c r="D40" s="7" t="s">
        <v>33</v>
      </c>
      <c r="E40" s="7" t="s">
        <v>215</v>
      </c>
      <c r="F40" s="71" t="s">
        <v>204</v>
      </c>
      <c r="G40" s="35">
        <v>10000</v>
      </c>
      <c r="H40" s="35"/>
      <c r="I40" s="130">
        <f t="shared" si="0"/>
        <v>0</v>
      </c>
    </row>
    <row r="41" spans="1:9" ht="21" customHeight="1">
      <c r="A41" s="231" t="s">
        <v>240</v>
      </c>
      <c r="B41" s="33" t="s">
        <v>24</v>
      </c>
      <c r="C41" s="67" t="s">
        <v>7</v>
      </c>
      <c r="D41" s="6" t="s">
        <v>118</v>
      </c>
      <c r="E41" s="6"/>
      <c r="F41" s="68"/>
      <c r="G41" s="37">
        <f>G42+G44</f>
        <v>300000</v>
      </c>
      <c r="H41" s="37">
        <f>H42+H44</f>
        <v>0</v>
      </c>
      <c r="I41" s="130"/>
    </row>
    <row r="42" spans="1:9" ht="18.75">
      <c r="A42" s="25" t="s">
        <v>42</v>
      </c>
      <c r="B42" s="50" t="s">
        <v>24</v>
      </c>
      <c r="C42" s="26" t="s">
        <v>7</v>
      </c>
      <c r="D42" s="23" t="s">
        <v>118</v>
      </c>
      <c r="E42" s="23" t="s">
        <v>216</v>
      </c>
      <c r="F42" s="70"/>
      <c r="G42" s="34">
        <f>G43</f>
        <v>50000</v>
      </c>
      <c r="H42" s="34">
        <f>H43</f>
        <v>0</v>
      </c>
      <c r="I42" s="130">
        <f t="shared" si="0"/>
        <v>0</v>
      </c>
    </row>
    <row r="43" spans="1:9" ht="16.5" customHeight="1">
      <c r="A43" s="201" t="s">
        <v>203</v>
      </c>
      <c r="B43" s="30" t="s">
        <v>24</v>
      </c>
      <c r="C43" s="24" t="s">
        <v>7</v>
      </c>
      <c r="D43" s="7" t="s">
        <v>118</v>
      </c>
      <c r="E43" s="7" t="s">
        <v>216</v>
      </c>
      <c r="F43" s="71" t="s">
        <v>204</v>
      </c>
      <c r="G43" s="35">
        <v>50000</v>
      </c>
      <c r="H43" s="35"/>
      <c r="I43" s="130">
        <f t="shared" si="0"/>
        <v>0</v>
      </c>
    </row>
    <row r="44" spans="1:9" ht="25.5">
      <c r="A44" s="145" t="s">
        <v>156</v>
      </c>
      <c r="B44" s="32" t="s">
        <v>24</v>
      </c>
      <c r="C44" s="26" t="s">
        <v>7</v>
      </c>
      <c r="D44" s="23" t="s">
        <v>118</v>
      </c>
      <c r="E44" s="23" t="s">
        <v>217</v>
      </c>
      <c r="F44" s="70"/>
      <c r="G44" s="34">
        <f>G45</f>
        <v>250000</v>
      </c>
      <c r="H44" s="34">
        <f>H45</f>
        <v>0</v>
      </c>
      <c r="I44" s="130">
        <f t="shared" si="0"/>
        <v>0</v>
      </c>
    </row>
    <row r="45" spans="1:9" ht="18.75">
      <c r="A45" s="201" t="s">
        <v>203</v>
      </c>
      <c r="B45" s="30" t="s">
        <v>24</v>
      </c>
      <c r="C45" s="146" t="s">
        <v>7</v>
      </c>
      <c r="D45" s="147" t="s">
        <v>118</v>
      </c>
      <c r="E45" s="147" t="s">
        <v>217</v>
      </c>
      <c r="F45" s="148" t="s">
        <v>204</v>
      </c>
      <c r="G45" s="132">
        <v>250000</v>
      </c>
      <c r="H45" s="132"/>
      <c r="I45" s="130">
        <f t="shared" si="0"/>
        <v>0</v>
      </c>
    </row>
    <row r="46" spans="1:9" ht="17.25" customHeight="1">
      <c r="A46" s="18" t="s">
        <v>151</v>
      </c>
      <c r="B46" s="57" t="s">
        <v>24</v>
      </c>
      <c r="C46" s="21" t="s">
        <v>8</v>
      </c>
      <c r="D46" s="127"/>
      <c r="E46" s="127"/>
      <c r="F46" s="128"/>
      <c r="G46" s="129">
        <f>G47</f>
        <v>1086300</v>
      </c>
      <c r="H46" s="129">
        <f>H47</f>
        <v>3249</v>
      </c>
      <c r="I46" s="130">
        <f t="shared" si="0"/>
        <v>0.29908864954432474</v>
      </c>
    </row>
    <row r="47" spans="1:9" ht="15.75" customHeight="1">
      <c r="A47" s="133" t="s">
        <v>153</v>
      </c>
      <c r="B47" s="33" t="s">
        <v>24</v>
      </c>
      <c r="C47" s="134" t="s">
        <v>8</v>
      </c>
      <c r="D47" s="135" t="s">
        <v>108</v>
      </c>
      <c r="E47" s="135"/>
      <c r="F47" s="135"/>
      <c r="G47" s="136">
        <f>G48</f>
        <v>1086300</v>
      </c>
      <c r="H47" s="136">
        <f>H48</f>
        <v>3249</v>
      </c>
      <c r="I47" s="130">
        <f t="shared" si="0"/>
        <v>0.29908864954432474</v>
      </c>
    </row>
    <row r="48" spans="1:9" ht="18.75" customHeight="1">
      <c r="A48" s="210" t="s">
        <v>218</v>
      </c>
      <c r="B48" s="31" t="s">
        <v>24</v>
      </c>
      <c r="C48" s="211" t="s">
        <v>8</v>
      </c>
      <c r="D48" s="212" t="s">
        <v>108</v>
      </c>
      <c r="E48" s="212" t="s">
        <v>219</v>
      </c>
      <c r="F48" s="212"/>
      <c r="G48" s="213">
        <f>G49+G51</f>
        <v>1086300</v>
      </c>
      <c r="H48" s="213">
        <f>H49+H51</f>
        <v>3249</v>
      </c>
      <c r="I48" s="130"/>
    </row>
    <row r="49" spans="1:9" ht="15.75" customHeight="1">
      <c r="A49" s="214" t="s">
        <v>220</v>
      </c>
      <c r="B49" s="50" t="s">
        <v>24</v>
      </c>
      <c r="C49" s="215" t="s">
        <v>8</v>
      </c>
      <c r="D49" s="216" t="s">
        <v>108</v>
      </c>
      <c r="E49" s="216" t="s">
        <v>221</v>
      </c>
      <c r="F49" s="216"/>
      <c r="G49" s="138">
        <f>G50</f>
        <v>286300</v>
      </c>
      <c r="H49" s="138">
        <f>H50</f>
        <v>3249</v>
      </c>
      <c r="I49" s="130"/>
    </row>
    <row r="50" spans="1:9" ht="14.25" customHeight="1">
      <c r="A50" s="201" t="s">
        <v>203</v>
      </c>
      <c r="B50" s="30" t="s">
        <v>24</v>
      </c>
      <c r="C50" s="139" t="s">
        <v>8</v>
      </c>
      <c r="D50" s="140" t="s">
        <v>108</v>
      </c>
      <c r="E50" s="140" t="s">
        <v>221</v>
      </c>
      <c r="F50" s="140" t="s">
        <v>204</v>
      </c>
      <c r="G50" s="141">
        <v>286300</v>
      </c>
      <c r="H50" s="141">
        <v>3249</v>
      </c>
      <c r="I50" s="130">
        <f t="shared" si="0"/>
        <v>1.1348236115962278</v>
      </c>
    </row>
    <row r="51" spans="1:9" ht="15.75" customHeight="1">
      <c r="A51" s="214" t="s">
        <v>222</v>
      </c>
      <c r="B51" s="32" t="s">
        <v>24</v>
      </c>
      <c r="C51" s="215" t="s">
        <v>8</v>
      </c>
      <c r="D51" s="216" t="s">
        <v>108</v>
      </c>
      <c r="E51" s="216" t="s">
        <v>223</v>
      </c>
      <c r="F51" s="216"/>
      <c r="G51" s="138">
        <f>G52</f>
        <v>800000</v>
      </c>
      <c r="H51" s="138">
        <f>H52</f>
        <v>0</v>
      </c>
      <c r="I51" s="130">
        <f t="shared" si="0"/>
        <v>0</v>
      </c>
    </row>
    <row r="52" spans="1:9" ht="18.75" customHeight="1">
      <c r="A52" s="201" t="s">
        <v>203</v>
      </c>
      <c r="B52" s="30" t="s">
        <v>24</v>
      </c>
      <c r="C52" s="139" t="s">
        <v>8</v>
      </c>
      <c r="D52" s="140" t="s">
        <v>108</v>
      </c>
      <c r="E52" s="140" t="s">
        <v>223</v>
      </c>
      <c r="F52" s="140" t="s">
        <v>204</v>
      </c>
      <c r="G52" s="141">
        <v>800000</v>
      </c>
      <c r="H52" s="141"/>
      <c r="I52" s="130">
        <f t="shared" si="0"/>
        <v>0</v>
      </c>
    </row>
    <row r="53" spans="1:9" ht="20.25" customHeight="1">
      <c r="A53" s="18" t="s">
        <v>16</v>
      </c>
      <c r="B53" s="57" t="s">
        <v>24</v>
      </c>
      <c r="C53" s="21" t="s">
        <v>4</v>
      </c>
      <c r="D53" s="20"/>
      <c r="E53" s="20"/>
      <c r="F53" s="47"/>
      <c r="G53" s="38">
        <f>G54+G57+G60</f>
        <v>66400</v>
      </c>
      <c r="H53" s="38">
        <f>H54+H57+H60</f>
        <v>0</v>
      </c>
      <c r="I53" s="130">
        <f t="shared" si="0"/>
        <v>0</v>
      </c>
    </row>
    <row r="54" spans="1:9" ht="18.75" customHeight="1">
      <c r="A54" s="217" t="s">
        <v>224</v>
      </c>
      <c r="B54" s="33" t="s">
        <v>24</v>
      </c>
      <c r="C54" s="218" t="s">
        <v>4</v>
      </c>
      <c r="D54" s="135" t="s">
        <v>2</v>
      </c>
      <c r="E54" s="135"/>
      <c r="F54" s="219"/>
      <c r="G54" s="220">
        <f>G55</f>
        <v>5000</v>
      </c>
      <c r="H54" s="220">
        <f>H55</f>
        <v>0</v>
      </c>
      <c r="I54" s="130">
        <f t="shared" si="0"/>
        <v>0</v>
      </c>
    </row>
    <row r="55" spans="1:9" ht="18.75" customHeight="1">
      <c r="A55" s="27" t="s">
        <v>225</v>
      </c>
      <c r="B55" s="32" t="s">
        <v>24</v>
      </c>
      <c r="C55" s="22" t="s">
        <v>4</v>
      </c>
      <c r="D55" s="23" t="s">
        <v>2</v>
      </c>
      <c r="E55" s="23" t="s">
        <v>226</v>
      </c>
      <c r="F55" s="46"/>
      <c r="G55" s="34">
        <f>G56</f>
        <v>5000</v>
      </c>
      <c r="H55" s="34">
        <f>H56</f>
        <v>0</v>
      </c>
      <c r="I55" s="130">
        <f t="shared" si="0"/>
        <v>0</v>
      </c>
    </row>
    <row r="56" spans="1:9" ht="17.25" customHeight="1">
      <c r="A56" s="40" t="s">
        <v>28</v>
      </c>
      <c r="B56" s="30" t="s">
        <v>24</v>
      </c>
      <c r="C56" s="13" t="s">
        <v>4</v>
      </c>
      <c r="D56" s="7" t="s">
        <v>2</v>
      </c>
      <c r="E56" s="7" t="s">
        <v>226</v>
      </c>
      <c r="F56" s="45" t="s">
        <v>204</v>
      </c>
      <c r="G56" s="35">
        <v>5000</v>
      </c>
      <c r="H56" s="35"/>
      <c r="I56" s="130">
        <f t="shared" si="0"/>
        <v>0</v>
      </c>
    </row>
    <row r="57" spans="1:9" ht="18.75" customHeight="1">
      <c r="A57" s="217" t="s">
        <v>227</v>
      </c>
      <c r="B57" s="33" t="s">
        <v>24</v>
      </c>
      <c r="C57" s="218" t="s">
        <v>4</v>
      </c>
      <c r="D57" s="135" t="s">
        <v>5</v>
      </c>
      <c r="E57" s="135"/>
      <c r="F57" s="219"/>
      <c r="G57" s="220">
        <f>G58</f>
        <v>20000</v>
      </c>
      <c r="H57" s="220">
        <f>H58</f>
        <v>0</v>
      </c>
      <c r="I57" s="130">
        <f t="shared" si="0"/>
        <v>0</v>
      </c>
    </row>
    <row r="58" spans="1:9" ht="35.25" customHeight="1">
      <c r="A58" s="27" t="s">
        <v>35</v>
      </c>
      <c r="B58" s="32" t="s">
        <v>24</v>
      </c>
      <c r="C58" s="22" t="s">
        <v>4</v>
      </c>
      <c r="D58" s="23" t="s">
        <v>5</v>
      </c>
      <c r="E58" s="23" t="s">
        <v>228</v>
      </c>
      <c r="F58" s="46"/>
      <c r="G58" s="34">
        <f>G59</f>
        <v>20000</v>
      </c>
      <c r="H58" s="34">
        <f>H59</f>
        <v>0</v>
      </c>
      <c r="I58" s="130">
        <f t="shared" si="0"/>
        <v>0</v>
      </c>
    </row>
    <row r="59" spans="1:9" ht="18.75" customHeight="1">
      <c r="A59" s="40" t="s">
        <v>28</v>
      </c>
      <c r="B59" s="30" t="s">
        <v>24</v>
      </c>
      <c r="C59" s="13" t="s">
        <v>4</v>
      </c>
      <c r="D59" s="7" t="s">
        <v>5</v>
      </c>
      <c r="E59" s="7" t="s">
        <v>228</v>
      </c>
      <c r="F59" s="45" t="s">
        <v>209</v>
      </c>
      <c r="G59" s="35">
        <v>20000</v>
      </c>
      <c r="H59" s="35"/>
      <c r="I59" s="130">
        <f t="shared" si="0"/>
        <v>0</v>
      </c>
    </row>
    <row r="60" spans="1:9" ht="12.75" customHeight="1">
      <c r="A60" s="17" t="s">
        <v>25</v>
      </c>
      <c r="B60" s="33" t="s">
        <v>24</v>
      </c>
      <c r="C60" s="15" t="s">
        <v>4</v>
      </c>
      <c r="D60" s="9" t="s">
        <v>7</v>
      </c>
      <c r="E60" s="6"/>
      <c r="F60" s="48"/>
      <c r="G60" s="37">
        <f>G61</f>
        <v>41400</v>
      </c>
      <c r="H60" s="37">
        <f>H61</f>
        <v>0</v>
      </c>
      <c r="I60" s="130">
        <f t="shared" si="0"/>
        <v>0</v>
      </c>
    </row>
    <row r="61" spans="1:9" ht="12.75" customHeight="1">
      <c r="A61" s="221" t="s">
        <v>25</v>
      </c>
      <c r="B61" s="31" t="s">
        <v>24</v>
      </c>
      <c r="C61" s="222" t="s">
        <v>4</v>
      </c>
      <c r="D61" s="223" t="s">
        <v>7</v>
      </c>
      <c r="E61" s="10" t="s">
        <v>229</v>
      </c>
      <c r="F61" s="223"/>
      <c r="G61" s="36">
        <f>G62+G64</f>
        <v>41400</v>
      </c>
      <c r="H61" s="36">
        <f>H62+H64</f>
        <v>0</v>
      </c>
      <c r="I61" s="130">
        <f t="shared" si="0"/>
        <v>0</v>
      </c>
    </row>
    <row r="62" spans="1:9" ht="12.75" customHeight="1">
      <c r="A62" s="224" t="s">
        <v>26</v>
      </c>
      <c r="B62" s="50" t="s">
        <v>24</v>
      </c>
      <c r="C62" s="225" t="s">
        <v>4</v>
      </c>
      <c r="D62" s="28" t="s">
        <v>7</v>
      </c>
      <c r="E62" s="23" t="s">
        <v>230</v>
      </c>
      <c r="F62" s="28"/>
      <c r="G62" s="34">
        <f>G63</f>
        <v>36000</v>
      </c>
      <c r="H62" s="34">
        <f>H63</f>
        <v>0</v>
      </c>
      <c r="I62" s="130">
        <f t="shared" si="0"/>
        <v>0</v>
      </c>
    </row>
    <row r="63" spans="1:9" ht="12.75" customHeight="1">
      <c r="A63" s="201" t="s">
        <v>203</v>
      </c>
      <c r="B63" s="30" t="s">
        <v>24</v>
      </c>
      <c r="C63" s="226" t="s">
        <v>4</v>
      </c>
      <c r="D63" s="8" t="s">
        <v>7</v>
      </c>
      <c r="E63" s="7" t="s">
        <v>230</v>
      </c>
      <c r="F63" s="8" t="s">
        <v>204</v>
      </c>
      <c r="G63" s="35">
        <v>36000</v>
      </c>
      <c r="H63" s="35"/>
      <c r="I63" s="130">
        <f t="shared" si="0"/>
        <v>0</v>
      </c>
    </row>
    <row r="64" spans="1:9" ht="21" customHeight="1">
      <c r="A64" s="49" t="s">
        <v>34</v>
      </c>
      <c r="B64" s="50" t="s">
        <v>24</v>
      </c>
      <c r="C64" s="225" t="s">
        <v>4</v>
      </c>
      <c r="D64" s="28" t="s">
        <v>7</v>
      </c>
      <c r="E64" s="23" t="s">
        <v>231</v>
      </c>
      <c r="F64" s="28"/>
      <c r="G64" s="34">
        <f>G65</f>
        <v>5400</v>
      </c>
      <c r="H64" s="34">
        <f>H65</f>
        <v>0</v>
      </c>
      <c r="I64" s="130">
        <f t="shared" si="0"/>
        <v>0</v>
      </c>
    </row>
    <row r="65" spans="1:9" ht="18.75">
      <c r="A65" s="201" t="s">
        <v>203</v>
      </c>
      <c r="B65" s="30" t="s">
        <v>24</v>
      </c>
      <c r="C65" s="226" t="s">
        <v>4</v>
      </c>
      <c r="D65" s="8" t="s">
        <v>7</v>
      </c>
      <c r="E65" s="7" t="s">
        <v>231</v>
      </c>
      <c r="F65" s="8" t="s">
        <v>204</v>
      </c>
      <c r="G65" s="35">
        <v>5400</v>
      </c>
      <c r="H65" s="35"/>
      <c r="I65" s="130">
        <f t="shared" si="0"/>
        <v>0</v>
      </c>
    </row>
    <row r="66" spans="1:9" ht="18" customHeight="1">
      <c r="A66" s="18" t="s">
        <v>31</v>
      </c>
      <c r="B66" s="57" t="s">
        <v>24</v>
      </c>
      <c r="C66" s="19" t="s">
        <v>3</v>
      </c>
      <c r="D66" s="20"/>
      <c r="E66" s="20"/>
      <c r="F66" s="47"/>
      <c r="G66" s="38">
        <f>G67</f>
        <v>395000</v>
      </c>
      <c r="H66" s="38">
        <f>H67</f>
        <v>105350.07</v>
      </c>
      <c r="I66" s="130">
        <f t="shared" si="0"/>
        <v>26.670903797468355</v>
      </c>
    </row>
    <row r="67" spans="1:9" ht="18.75">
      <c r="A67" s="17" t="s">
        <v>15</v>
      </c>
      <c r="B67" s="33" t="s">
        <v>24</v>
      </c>
      <c r="C67" s="14" t="s">
        <v>3</v>
      </c>
      <c r="D67" s="6" t="s">
        <v>2</v>
      </c>
      <c r="E67" s="6"/>
      <c r="F67" s="68"/>
      <c r="G67" s="37">
        <f>G68+G70</f>
        <v>395000</v>
      </c>
      <c r="H67" s="37">
        <f>H68+H70</f>
        <v>105350.07</v>
      </c>
      <c r="I67" s="130">
        <f t="shared" si="0"/>
        <v>26.670903797468355</v>
      </c>
    </row>
    <row r="68" spans="1:9" ht="18.75">
      <c r="A68" s="227" t="s">
        <v>32</v>
      </c>
      <c r="B68" s="31" t="s">
        <v>24</v>
      </c>
      <c r="C68" s="228" t="s">
        <v>3</v>
      </c>
      <c r="D68" s="10" t="s">
        <v>2</v>
      </c>
      <c r="E68" s="10" t="s">
        <v>232</v>
      </c>
      <c r="F68" s="10"/>
      <c r="G68" s="36">
        <f>G69</f>
        <v>385000</v>
      </c>
      <c r="H68" s="36">
        <f>H69</f>
        <v>105350.07</v>
      </c>
      <c r="I68" s="130">
        <f t="shared" si="0"/>
        <v>27.363654545454548</v>
      </c>
    </row>
    <row r="69" spans="1:9" ht="37.5" customHeight="1">
      <c r="A69" s="201" t="s">
        <v>233</v>
      </c>
      <c r="B69" s="30" t="s">
        <v>24</v>
      </c>
      <c r="C69" s="229" t="s">
        <v>3</v>
      </c>
      <c r="D69" s="7" t="s">
        <v>2</v>
      </c>
      <c r="E69" s="7" t="s">
        <v>232</v>
      </c>
      <c r="F69" s="7" t="s">
        <v>234</v>
      </c>
      <c r="G69" s="39">
        <v>385000</v>
      </c>
      <c r="H69" s="39">
        <v>105350.07</v>
      </c>
      <c r="I69" s="130">
        <f t="shared" si="0"/>
        <v>27.363654545454548</v>
      </c>
    </row>
    <row r="70" spans="1:9" ht="23.25" customHeight="1">
      <c r="A70" s="56" t="s">
        <v>235</v>
      </c>
      <c r="B70" s="31" t="s">
        <v>24</v>
      </c>
      <c r="C70" s="12" t="s">
        <v>3</v>
      </c>
      <c r="D70" s="10" t="s">
        <v>2</v>
      </c>
      <c r="E70" s="10" t="s">
        <v>236</v>
      </c>
      <c r="F70" s="69"/>
      <c r="G70" s="36">
        <f>G71</f>
        <v>10000</v>
      </c>
      <c r="H70" s="36">
        <f>H71</f>
        <v>0</v>
      </c>
      <c r="I70" s="130">
        <f t="shared" si="0"/>
        <v>0</v>
      </c>
    </row>
    <row r="71" spans="1:9" ht="17.25" customHeight="1">
      <c r="A71" s="40" t="s">
        <v>28</v>
      </c>
      <c r="B71" s="30" t="s">
        <v>24</v>
      </c>
      <c r="C71" s="41" t="s">
        <v>3</v>
      </c>
      <c r="D71" s="7" t="s">
        <v>2</v>
      </c>
      <c r="E71" s="7" t="s">
        <v>236</v>
      </c>
      <c r="F71" s="7" t="s">
        <v>209</v>
      </c>
      <c r="G71" s="35">
        <v>10000</v>
      </c>
      <c r="H71" s="35"/>
      <c r="I71" s="130">
        <f t="shared" si="0"/>
        <v>0</v>
      </c>
    </row>
    <row r="72" spans="1:9" ht="18.75" customHeight="1">
      <c r="A72" s="29" t="s">
        <v>10</v>
      </c>
      <c r="B72" s="57" t="s">
        <v>24</v>
      </c>
      <c r="C72" s="42"/>
      <c r="D72" s="42"/>
      <c r="E72" s="43"/>
      <c r="F72" s="53"/>
      <c r="G72" s="38">
        <f>G11+G32+G37+G46+G53+G66</f>
        <v>2887300</v>
      </c>
      <c r="H72" s="38">
        <f>H11+H32+H37+H46+H53+H66</f>
        <v>558702.56</v>
      </c>
      <c r="I72" s="130">
        <f t="shared" si="0"/>
        <v>19.350346690679878</v>
      </c>
    </row>
  </sheetData>
  <sheetProtection/>
  <mergeCells count="11">
    <mergeCell ref="B4:B9"/>
    <mergeCell ref="C4:C9"/>
    <mergeCell ref="F4:F9"/>
    <mergeCell ref="B1:G1"/>
    <mergeCell ref="H4:H9"/>
    <mergeCell ref="I4:I9"/>
    <mergeCell ref="A2:G2"/>
    <mergeCell ref="D4:D9"/>
    <mergeCell ref="E4:E9"/>
    <mergeCell ref="G4:G9"/>
    <mergeCell ref="A4:A9"/>
  </mergeCells>
  <printOptions/>
  <pageMargins left="0.5905511811023623" right="0.1968503937007874" top="0.1968503937007874" bottom="0.1968503937007874" header="0.5118110236220472" footer="0.1968503937007874"/>
  <pageSetup fitToHeight="1" fitToWidth="1" horizontalDpi="600" verticalDpi="600" orientation="portrait" paperSize="9" scale="57" r:id="rId1"/>
  <headerFooter alignWithMargins="0">
    <oddFooter>&amp;CСтраница &amp;P</oddFooter>
  </headerFooter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SheetLayoutView="50" zoomScalePageLayoutView="0" workbookViewId="0" topLeftCell="A10">
      <selection activeCell="I17" sqref="I17"/>
    </sheetView>
  </sheetViews>
  <sheetFormatPr defaultColWidth="9.00390625" defaultRowHeight="12.75"/>
  <cols>
    <col min="1" max="1" width="28.125" style="0" customWidth="1"/>
    <col min="2" max="2" width="29.875" style="0" customWidth="1"/>
    <col min="3" max="3" width="12.875" style="0" customWidth="1"/>
    <col min="4" max="4" width="12.00390625" style="0" customWidth="1"/>
    <col min="5" max="5" width="7.25390625" style="0" customWidth="1"/>
  </cols>
  <sheetData>
    <row r="1" spans="2:9" ht="39" customHeight="1">
      <c r="B1" s="248" t="s">
        <v>239</v>
      </c>
      <c r="C1" s="248"/>
      <c r="D1" s="74"/>
      <c r="E1" s="74"/>
      <c r="F1" s="74"/>
      <c r="G1" s="74"/>
      <c r="H1" s="74"/>
      <c r="I1" s="74"/>
    </row>
    <row r="2" ht="15.75">
      <c r="C2" s="73"/>
    </row>
    <row r="3" spans="1:3" ht="30" customHeight="1">
      <c r="A3" s="272" t="s">
        <v>43</v>
      </c>
      <c r="B3" s="248"/>
      <c r="C3" s="248"/>
    </row>
    <row r="4" ht="15.75">
      <c r="A4" s="75"/>
    </row>
    <row r="5" ht="16.5" thickBot="1">
      <c r="A5" s="75"/>
    </row>
    <row r="6" spans="1:5" ht="36.75" customHeight="1">
      <c r="A6" s="273" t="s">
        <v>0</v>
      </c>
      <c r="B6" s="275" t="s">
        <v>44</v>
      </c>
      <c r="C6" s="76" t="s">
        <v>148</v>
      </c>
      <c r="D6" s="76" t="s">
        <v>149</v>
      </c>
      <c r="E6" s="266" t="s">
        <v>152</v>
      </c>
    </row>
    <row r="7" spans="1:5" ht="18" customHeight="1" thickBot="1">
      <c r="A7" s="274"/>
      <c r="B7" s="276"/>
      <c r="C7" s="77" t="s">
        <v>45</v>
      </c>
      <c r="D7" s="77" t="s">
        <v>45</v>
      </c>
      <c r="E7" s="267"/>
    </row>
    <row r="8" spans="1:5" ht="81" customHeight="1" thickBot="1">
      <c r="A8" s="78" t="s">
        <v>46</v>
      </c>
      <c r="B8" s="79" t="s">
        <v>47</v>
      </c>
      <c r="C8" s="80">
        <f>C9</f>
        <v>167000</v>
      </c>
      <c r="D8" s="80">
        <f>D9</f>
        <v>-110072.82999999996</v>
      </c>
      <c r="E8" s="131">
        <f>D8/C8*100</f>
        <v>-65.91187425149698</v>
      </c>
    </row>
    <row r="9" spans="1:5" ht="57" customHeight="1" thickBot="1">
      <c r="A9" s="78" t="s">
        <v>48</v>
      </c>
      <c r="B9" s="79" t="s">
        <v>49</v>
      </c>
      <c r="C9" s="80">
        <f>C15+C10</f>
        <v>167000</v>
      </c>
      <c r="D9" s="80">
        <f>D15+D10</f>
        <v>-110072.82999999996</v>
      </c>
      <c r="E9" s="131">
        <f aca="true" t="shared" si="0" ref="E9:E18">D9/C9*100</f>
        <v>-65.91187425149698</v>
      </c>
    </row>
    <row r="10" spans="1:5" ht="12.75" customHeight="1" thickBot="1">
      <c r="A10" s="268" t="s">
        <v>50</v>
      </c>
      <c r="B10" s="270" t="s">
        <v>51</v>
      </c>
      <c r="C10" s="264">
        <f>C12</f>
        <v>-2720300</v>
      </c>
      <c r="D10" s="264">
        <f>D12</f>
        <v>-668775.39</v>
      </c>
      <c r="E10" s="131">
        <f t="shared" si="0"/>
        <v>24.58461897584825</v>
      </c>
    </row>
    <row r="11" spans="1:5" ht="20.25" customHeight="1" thickBot="1">
      <c r="A11" s="269"/>
      <c r="B11" s="271"/>
      <c r="C11" s="265"/>
      <c r="D11" s="265"/>
      <c r="E11" s="131"/>
    </row>
    <row r="12" spans="1:5" ht="41.25" customHeight="1" thickBot="1">
      <c r="A12" s="81" t="s">
        <v>52</v>
      </c>
      <c r="B12" s="82" t="s">
        <v>53</v>
      </c>
      <c r="C12" s="83">
        <f>C13</f>
        <v>-2720300</v>
      </c>
      <c r="D12" s="83">
        <f>D13</f>
        <v>-668775.39</v>
      </c>
      <c r="E12" s="131">
        <f t="shared" si="0"/>
        <v>24.58461897584825</v>
      </c>
    </row>
    <row r="13" spans="1:5" ht="43.5" customHeight="1" thickBot="1">
      <c r="A13" s="81" t="s">
        <v>54</v>
      </c>
      <c r="B13" s="82" t="s">
        <v>55</v>
      </c>
      <c r="C13" s="83">
        <f>C14</f>
        <v>-2720300</v>
      </c>
      <c r="D13" s="83">
        <f>D14</f>
        <v>-668775.39</v>
      </c>
      <c r="E13" s="131">
        <f t="shared" si="0"/>
        <v>24.58461897584825</v>
      </c>
    </row>
    <row r="14" spans="1:5" ht="52.5" customHeight="1" thickBot="1">
      <c r="A14" s="81" t="s">
        <v>56</v>
      </c>
      <c r="B14" s="82" t="s">
        <v>57</v>
      </c>
      <c r="C14" s="83">
        <f>-дох!L57</f>
        <v>-2720300</v>
      </c>
      <c r="D14" s="83">
        <f>-дох!M57</f>
        <v>-668775.39</v>
      </c>
      <c r="E14" s="131">
        <f t="shared" si="0"/>
        <v>24.58461897584825</v>
      </c>
    </row>
    <row r="15" spans="1:5" ht="35.25" customHeight="1" thickBot="1">
      <c r="A15" s="78" t="s">
        <v>58</v>
      </c>
      <c r="B15" s="79" t="s">
        <v>59</v>
      </c>
      <c r="C15" s="80">
        <f aca="true" t="shared" si="1" ref="C15:D17">C16</f>
        <v>2887300</v>
      </c>
      <c r="D15" s="80">
        <f t="shared" si="1"/>
        <v>558702.56</v>
      </c>
      <c r="E15" s="131">
        <f t="shared" si="0"/>
        <v>19.350346690679878</v>
      </c>
    </row>
    <row r="16" spans="1:5" ht="36.75" customHeight="1" thickBot="1">
      <c r="A16" s="81" t="s">
        <v>60</v>
      </c>
      <c r="B16" s="82" t="s">
        <v>61</v>
      </c>
      <c r="C16" s="84">
        <f t="shared" si="1"/>
        <v>2887300</v>
      </c>
      <c r="D16" s="84">
        <f t="shared" si="1"/>
        <v>558702.56</v>
      </c>
      <c r="E16" s="131">
        <f t="shared" si="0"/>
        <v>19.350346690679878</v>
      </c>
    </row>
    <row r="17" spans="1:5" ht="41.25" customHeight="1" thickBot="1">
      <c r="A17" s="81" t="s">
        <v>62</v>
      </c>
      <c r="B17" s="82" t="s">
        <v>63</v>
      </c>
      <c r="C17" s="84">
        <f t="shared" si="1"/>
        <v>2887300</v>
      </c>
      <c r="D17" s="84">
        <f t="shared" si="1"/>
        <v>558702.56</v>
      </c>
      <c r="E17" s="131">
        <f t="shared" si="0"/>
        <v>19.350346690679878</v>
      </c>
    </row>
    <row r="18" spans="1:5" ht="54.75" customHeight="1" thickBot="1">
      <c r="A18" s="81" t="s">
        <v>64</v>
      </c>
      <c r="B18" s="82" t="s">
        <v>65</v>
      </c>
      <c r="C18" s="84">
        <f>ведомст!G72</f>
        <v>2887300</v>
      </c>
      <c r="D18" s="84">
        <f>ведомст!H72</f>
        <v>558702.56</v>
      </c>
      <c r="E18" s="131">
        <f t="shared" si="0"/>
        <v>19.350346690679878</v>
      </c>
    </row>
    <row r="19" ht="12.75">
      <c r="A19" s="3"/>
    </row>
    <row r="21" ht="15">
      <c r="A21" s="85"/>
    </row>
  </sheetData>
  <sheetProtection/>
  <mergeCells count="9">
    <mergeCell ref="B1:C1"/>
    <mergeCell ref="D10:D11"/>
    <mergeCell ref="E6:E7"/>
    <mergeCell ref="A10:A11"/>
    <mergeCell ref="B10:B11"/>
    <mergeCell ref="C10:C11"/>
    <mergeCell ref="A3:C3"/>
    <mergeCell ref="A6:A7"/>
    <mergeCell ref="B6:B7"/>
  </mergeCells>
  <printOptions/>
  <pageMargins left="0.96" right="0.1968503937007874" top="0.1968503937007874" bottom="0.1968503937007874" header="0.5118110236220472" footer="0.1968503937007874"/>
  <pageSetup horizontalDpi="600" verticalDpi="600" orientation="portrait" paperSize="9" r:id="rId1"/>
  <headerFooter alignWithMargins="0">
    <oddFooter>&amp;CСтраница &amp;P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RePack by SPecialiST</cp:lastModifiedBy>
  <cp:lastPrinted>2014-05-13T05:47:33Z</cp:lastPrinted>
  <dcterms:created xsi:type="dcterms:W3CDTF">2004-09-08T10:28:32Z</dcterms:created>
  <dcterms:modified xsi:type="dcterms:W3CDTF">2014-05-13T05:47:59Z</dcterms:modified>
  <cp:category/>
  <cp:version/>
  <cp:contentType/>
  <cp:contentStatus/>
</cp:coreProperties>
</file>