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8985" tabRatio="753" activeTab="3"/>
  </bookViews>
  <sheets>
    <sheet name="дох" sheetId="1" r:id="rId1"/>
    <sheet name="ведомст" sheetId="2" r:id="rId2"/>
    <sheet name="ист" sheetId="3" r:id="rId3"/>
    <sheet name="Лист1" sheetId="4" r:id="rId4"/>
  </sheets>
  <definedNames>
    <definedName name="_xlnm.Print_Titles" localSheetId="1">'ведомст'!$4:$9</definedName>
  </definedNames>
  <calcPr fullCalcOnLoad="1"/>
</workbook>
</file>

<file path=xl/sharedStrings.xml><?xml version="1.0" encoding="utf-8"?>
<sst xmlns="http://schemas.openxmlformats.org/spreadsheetml/2006/main" count="1032" uniqueCount="226">
  <si>
    <t xml:space="preserve"> 00</t>
  </si>
  <si>
    <t>Обеспечение деятельности подведомственных учреждений</t>
  </si>
  <si>
    <t>Центральный аппарат</t>
  </si>
  <si>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</si>
  <si>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</si>
  <si>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</si>
  <si>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</si>
  <si>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</si>
  <si>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</si>
  <si>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</si>
  <si>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</si>
  <si>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</si>
  <si>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</si>
  <si>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</si>
  <si>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</si>
  <si>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</si>
  <si>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</si>
  <si>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440</t>
  </si>
  <si>
    <t>00</t>
  </si>
  <si>
    <t>Руководство и управление в сфере установленных функций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</si>
  <si>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</si>
  <si>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</si>
  <si>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</si>
  <si>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</si>
  <si>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</si>
  <si>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</si>
  <si>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</si>
  <si>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Администрация Вешкельского сельского поселения</t>
  </si>
  <si>
    <t>Код администратора</t>
  </si>
  <si>
    <t>028</t>
  </si>
  <si>
    <t>Благоустройство</t>
  </si>
  <si>
    <t>600</t>
  </si>
  <si>
    <t>Уличное освещение</t>
  </si>
  <si>
    <t>002</t>
  </si>
  <si>
    <t>Глава муниципального образования</t>
  </si>
  <si>
    <t>Выполнение функций органами местного самоуправления</t>
  </si>
  <si>
    <t>500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</si>
  <si>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</si>
  <si>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</si>
  <si>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</t>
  </si>
  <si>
    <t>Иные межбюджетные трансферты</t>
  </si>
  <si>
    <t>017</t>
  </si>
  <si>
    <t>(рублей)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</si>
  <si>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</si>
  <si>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</si>
  <si>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</si>
  <si>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</si>
  <si>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Библиотеки</t>
  </si>
  <si>
    <t>442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</si>
  <si>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</si>
  <si>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10</t>
  </si>
  <si>
    <t>Прочие мероприятия по благоустройству городских округов и поселений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</si>
  <si>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</si>
  <si>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110</t>
  </si>
  <si>
    <t>Субсидии бюджетным учреждениям на финансовое обеспечение выполнения муниципального задания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</si>
  <si>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</si>
  <si>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004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</si>
  <si>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</si>
  <si>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</si>
  <si>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</si>
  <si>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</si>
  <si>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</si>
  <si>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</si>
  <si>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612</t>
  </si>
  <si>
    <t>Субсидии бюджетным учреждениям на иные цели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</si>
  <si>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</si>
  <si>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</si>
  <si>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</si>
  <si>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218</t>
  </si>
  <si>
    <t>Обеспечение добровольной пожарной дружины</t>
  </si>
  <si>
    <t>Софинансирование за счет средств местного бюджета ремонта здания пожарного депо</t>
  </si>
  <si>
    <t>Субсидия на осуществление первоочередных мероприятий по выполнению наказов избирателей</t>
  </si>
  <si>
    <t>530</t>
  </si>
  <si>
    <t>Софинансирование субсидии на осуществление первоочередных мероприятий по выполнению наказов избирателей</t>
  </si>
  <si>
    <t>Выполнение функций органами местного самоуправления за счет остатка на 01.01.2013)</t>
  </si>
  <si>
    <t>Код бюджетной классификации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</si>
  <si>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</si>
  <si>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</si>
  <si>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</si>
  <si>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</si>
  <si>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</si>
  <si>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</si>
  <si>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</si>
  <si>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</si>
  <si>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</si>
  <si>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</si>
  <si>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</si>
  <si>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</si>
  <si>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</si>
  <si>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</si>
  <si>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</si>
  <si>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</si>
  <si>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</si>
  <si>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</si>
  <si>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</si>
  <si>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</si>
  <si>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</si>
  <si>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рублей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</si>
  <si>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</si>
  <si>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</si>
  <si>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</si>
  <si>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Плановая сумма, руб.</t>
  </si>
  <si>
    <t>Исполнено, руб.</t>
  </si>
  <si>
    <t>В % к плану</t>
  </si>
  <si>
    <t>Админи-стратор</t>
  </si>
  <si>
    <t>Груп-па</t>
  </si>
  <si>
    <t>Под-группа</t>
  </si>
  <si>
    <t>Статья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</si>
  <si>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</si>
  <si>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</si>
  <si>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</si>
  <si>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</si>
  <si>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</si>
  <si>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</si>
  <si>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</si>
  <si>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</si>
  <si>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</si>
  <si>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</si>
  <si>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</si>
  <si>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</si>
  <si>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182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</si>
  <si>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</si>
  <si>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</si>
  <si>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</si>
  <si>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НАЛОГИ НА СОВОКУПНЫЙ ДОХОД</t>
  </si>
  <si>
    <t>1</t>
  </si>
  <si>
    <t>Единый сельскохозяйственный налог</t>
  </si>
  <si>
    <t>2.</t>
  </si>
  <si>
    <t>НАЛОГИ НА ИМУЩЕСТВО</t>
  </si>
  <si>
    <t>06</t>
  </si>
  <si>
    <t>2.1.</t>
  </si>
  <si>
    <t>Налог на имущество физических лиц</t>
  </si>
  <si>
    <t>Налог на имущество физических лиц,зачисляемый в бюджеты поселений</t>
  </si>
  <si>
    <t>030</t>
  </si>
  <si>
    <t>2.2.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</si>
  <si>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</si>
  <si>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</si>
  <si>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</si>
  <si>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023</t>
  </si>
  <si>
    <t>3.</t>
  </si>
  <si>
    <t>ГОСУДАРСТВЕННАЯ ПОШЛИНА</t>
  </si>
  <si>
    <t>3.1.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</si>
  <si>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</si>
  <si>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</si>
  <si>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</si>
  <si>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</si>
  <si>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</si>
  <si>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>050</t>
  </si>
  <si>
    <t>4.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</si>
  <si>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</si>
  <si>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</si>
  <si>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</si>
  <si>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</t>
  </si>
  <si>
    <t>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</si>
  <si>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</si>
  <si>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</si>
  <si>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</si>
  <si>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</si>
  <si>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</si>
  <si>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019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</si>
  <si>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</si>
  <si>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</si>
  <si>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014</t>
  </si>
  <si>
    <t>ПРОЧИЕ НЕНАЛОГОВЫЕ ДОХОДЫ</t>
  </si>
  <si>
    <t>17</t>
  </si>
  <si>
    <t>180</t>
  </si>
  <si>
    <t>Прочие неналоговые доходы бюджетов поселений</t>
  </si>
  <si>
    <t>II</t>
  </si>
  <si>
    <t xml:space="preserve">БЕЗВОЗМЕЗДНЫЕ ПОСТУПЛЕНИЯ </t>
  </si>
  <si>
    <t>2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</si>
  <si>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</si>
  <si>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</si>
  <si>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</si>
  <si>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Дотации бюджетам поселений на выравнивание бюджетной обеспеченности</t>
  </si>
  <si>
    <t>1.2.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</si>
  <si>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</si>
  <si>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</si>
  <si>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</si>
  <si>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 xml:space="preserve">Прочие субсидии бюджетам поселений </t>
  </si>
  <si>
    <t>999</t>
  </si>
  <si>
    <t>1.3.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</si>
  <si>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</si>
  <si>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</si>
  <si>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</si>
  <si>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1.4.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</si>
  <si>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</si>
  <si>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</si>
  <si>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ВСЕГО ДОХОДОВ:</t>
  </si>
  <si>
    <t>Исполнение доходов бюджета Вешкельского сельского поселения  за  2013 год</t>
  </si>
  <si>
    <t>Субвенции бюджетам поселений на выполнение передаваемых полномочий субъектов Российской Федерации</t>
  </si>
  <si>
    <t>024</t>
  </si>
  <si>
    <t>Исполнение расходов бюджета Вешкельского сельского поселения на 2013 год по разделам и подразделам, целевым статьям и видам расходов классификации расходов бюджетов</t>
  </si>
  <si>
    <t>Утверждено</t>
  </si>
  <si>
    <t>Исполнено</t>
  </si>
  <si>
    <t>Выполнено, в %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</si>
  <si>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</si>
  <si>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</si>
  <si>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</si>
  <si>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 xml:space="preserve">Утверждение генеральных планов поселения </t>
  </si>
  <si>
    <t>12</t>
  </si>
  <si>
    <t>338</t>
  </si>
  <si>
    <t>Выполнено в %</t>
  </si>
  <si>
    <t>520</t>
  </si>
  <si>
    <t>15</t>
  </si>
  <si>
    <t>Дорожное хозяйство(дорожные фонды)</t>
  </si>
  <si>
    <t xml:space="preserve">Софинансирование за счет средств местного бюджета Программы "Развитие дорожного хозяйства Республики Карелия на период до 2015 года" </t>
  </si>
  <si>
    <t>522</t>
  </si>
  <si>
    <t xml:space="preserve">Программа "Развитие дорожного хозяйства Республики Карелия на период до 2015 года" </t>
  </si>
  <si>
    <t>Софинансирование за счет средств местного бюджета субсидии на осуществление первоочередных мероприятий по выполнению наказов избирателей</t>
  </si>
  <si>
    <t>Субсидия на реализацию мер, предусмотренных Указом Президента РФ от 7 мая 2012 года № 597 "О мероприятиях по реализации государственной социальной политики"</t>
  </si>
  <si>
    <t>13</t>
  </si>
  <si>
    <t>Софинансирование за счет средств местного бюджета субсидии на реализацию мер, предусмотренных Указом Президента РФ от 7 мая 2012 года № 597 "О мероприятиях по реализации государственной социальной политики"</t>
  </si>
  <si>
    <t>Невыясненные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</si>
  <si>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</si>
  <si>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Выполнение функций органами местного самоуправления (на ремонт здания пожарного депо)</t>
  </si>
  <si>
    <t xml:space="preserve">Субсидии на осуществление мероприятий по выполнению наказов избирателей </t>
  </si>
  <si>
    <t>Приложение № 1  к Решению " Об исполнении бюджета Вешкельского сельского поселения за 2013 год "</t>
  </si>
  <si>
    <t>Приложение № 2  к Решению " Об исполнении бюджета Вешкельского сельского поселения за 2013 год "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</si>
  <si>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</si>
  <si>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</si>
  <si>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за сч собств</t>
  </si>
  <si>
    <t>за сч целевых</t>
  </si>
  <si>
    <t>за сч района</t>
  </si>
  <si>
    <t>остаток на начало</t>
  </si>
  <si>
    <t>Приложение № 3  к Решению " Об исполнении бюджета Вешкельского сельского поселения за 2013 год "</t>
  </si>
  <si>
    <r>
      <rPr>
        <b/>
        <sz val="12"/>
        <rFont val="Times New Roman"/>
        <family val="1"/>
      </rPr>
      <t>Источники финансирования дефицита бюджета Вешкельского сельского поселения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</si>
</sst>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80">
    <font>
      <sz val="10"/>
      <name val="Arial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14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9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17"/>
      <name val="Times New Roman"/>
      <family val="1"/>
    </font>
    <font>
      <sz val="11"/>
      <color indexed="2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164" fontId="1" fillId="0" borderId="0" xfId="0" applyNumberFormat="1" applyFont="1" applyFill="1" applyBorder="1" applyAlignment="1" applyProtection="1">
      <alignment horizontal="centerContinuous" vertical="top"/>
      <protection/>
    </xf>
    <xf numFmtId="49" fontId="5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top"/>
      <protection locked="0"/>
    </xf>
    <xf numFmtId="49" fontId="5" fillId="0" borderId="11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49" fontId="10" fillId="32" borderId="14" xfId="0" applyNumberFormat="1" applyFont="1" applyFill="1" applyBorder="1" applyAlignment="1">
      <alignment horizontal="center" vertical="top"/>
    </xf>
    <xf numFmtId="49" fontId="10" fillId="32" borderId="15" xfId="0" applyNumberFormat="1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 applyProtection="1">
      <alignment horizontal="center" vertical="top"/>
      <protection/>
    </xf>
    <xf numFmtId="49" fontId="10" fillId="32" borderId="10" xfId="0" applyNumberFormat="1" applyFont="1" applyFill="1" applyBorder="1" applyAlignment="1" applyProtection="1">
      <alignment horizontal="center" vertical="top"/>
      <protection locked="0"/>
    </xf>
    <xf numFmtId="49" fontId="10" fillId="32" borderId="11" xfId="0" applyNumberFormat="1" applyFont="1" applyFill="1" applyBorder="1" applyAlignment="1" applyProtection="1">
      <alignment horizontal="center" vertical="top"/>
      <protection locked="0"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0" fontId="13" fillId="0" borderId="12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49" fontId="1" fillId="0" borderId="16" xfId="0" applyNumberFormat="1" applyFont="1" applyFill="1" applyBorder="1" applyAlignment="1" applyProtection="1">
      <alignment horizontal="center" vertical="top"/>
      <protection/>
    </xf>
    <xf numFmtId="0" fontId="13" fillId="0" borderId="10" xfId="0" applyFont="1" applyBorder="1" applyAlignment="1">
      <alignment wrapText="1"/>
    </xf>
    <xf numFmtId="49" fontId="13" fillId="0" borderId="16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 vertical="top"/>
    </xf>
    <xf numFmtId="49" fontId="13" fillId="0" borderId="11" xfId="0" applyNumberFormat="1" applyFont="1" applyFill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0" fontId="13" fillId="0" borderId="18" xfId="0" applyFont="1" applyBorder="1" applyAlignment="1">
      <alignment/>
    </xf>
    <xf numFmtId="49" fontId="1" fillId="0" borderId="16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/>
    </xf>
    <xf numFmtId="49" fontId="6" fillId="0" borderId="19" xfId="0" applyNumberFormat="1" applyFont="1" applyFill="1" applyBorder="1" applyAlignment="1" applyProtection="1">
      <alignment horizontal="center" vertical="top"/>
      <protection/>
    </xf>
    <xf numFmtId="49" fontId="1" fillId="0" borderId="17" xfId="0" applyNumberFormat="1" applyFont="1" applyBorder="1" applyAlignment="1" applyProtection="1">
      <alignment horizontal="center" vertical="top"/>
      <protection locked="0"/>
    </xf>
    <xf numFmtId="0" fontId="2" fillId="32" borderId="10" xfId="0" applyFont="1" applyFill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" fontId="10" fillId="32" borderId="10" xfId="0" applyNumberFormat="1" applyFont="1" applyFill="1" applyBorder="1" applyAlignment="1">
      <alignment vertical="top"/>
    </xf>
    <xf numFmtId="0" fontId="6" fillId="0" borderId="20" xfId="0" applyFont="1" applyBorder="1" applyAlignment="1">
      <alignment/>
    </xf>
    <xf numFmtId="0" fontId="8" fillId="0" borderId="10" xfId="0" applyFont="1" applyBorder="1" applyAlignment="1">
      <alignment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2" fillId="32" borderId="10" xfId="0" applyNumberFormat="1" applyFont="1" applyFill="1" applyBorder="1" applyAlignment="1">
      <alignment horizontal="left" vertical="top"/>
    </xf>
    <xf numFmtId="49" fontId="2" fillId="32" borderId="10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 applyProtection="1">
      <alignment horizontal="center" vertical="top"/>
      <protection locked="0"/>
    </xf>
    <xf numFmtId="49" fontId="11" fillId="0" borderId="18" xfId="0" applyNumberFormat="1" applyFont="1" applyBorder="1" applyAlignment="1" applyProtection="1">
      <alignment horizontal="center" vertical="top"/>
      <protection locked="0"/>
    </xf>
    <xf numFmtId="49" fontId="1" fillId="0" borderId="18" xfId="0" applyNumberFormat="1" applyFont="1" applyBorder="1" applyAlignment="1" applyProtection="1">
      <alignment horizontal="center" vertical="top"/>
      <protection locked="0"/>
    </xf>
    <xf numFmtId="49" fontId="8" fillId="0" borderId="18" xfId="0" applyNumberFormat="1" applyFont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9" fontId="10" fillId="32" borderId="18" xfId="0" applyNumberFormat="1" applyFont="1" applyFill="1" applyBorder="1" applyAlignment="1" applyProtection="1">
      <alignment horizontal="center" vertical="top"/>
      <protection locked="0"/>
    </xf>
    <xf numFmtId="49" fontId="8" fillId="0" borderId="21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0" fontId="13" fillId="0" borderId="22" xfId="0" applyFont="1" applyBorder="1" applyAlignment="1">
      <alignment wrapText="1"/>
    </xf>
    <xf numFmtId="49" fontId="13" fillId="0" borderId="16" xfId="0" applyNumberFormat="1" applyFont="1" applyFill="1" applyBorder="1" applyAlignment="1">
      <alignment horizontal="center" vertical="top"/>
    </xf>
    <xf numFmtId="0" fontId="6" fillId="0" borderId="23" xfId="0" applyFont="1" applyBorder="1" applyAlignment="1">
      <alignment/>
    </xf>
    <xf numFmtId="49" fontId="1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49" fontId="2" fillId="32" borderId="10" xfId="0" applyNumberFormat="1" applyFont="1" applyFill="1" applyBorder="1" applyAlignment="1" applyProtection="1">
      <alignment horizontal="center" vertical="top"/>
      <protection locked="0"/>
    </xf>
    <xf numFmtId="49" fontId="2" fillId="32" borderId="18" xfId="0" applyNumberFormat="1" applyFont="1" applyFill="1" applyBorder="1" applyAlignment="1" applyProtection="1">
      <alignment horizontal="center" vertical="top"/>
      <protection locked="0"/>
    </xf>
    <xf numFmtId="49" fontId="8" fillId="0" borderId="24" xfId="0" applyNumberFormat="1" applyFont="1" applyBorder="1" applyAlignment="1">
      <alignment horizontal="center" vertical="top"/>
    </xf>
    <xf numFmtId="49" fontId="13" fillId="0" borderId="18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 applyProtection="1">
      <alignment horizontal="center" vertical="top"/>
      <protection locked="0"/>
    </xf>
    <xf numFmtId="49" fontId="2" fillId="32" borderId="18" xfId="0" applyNumberFormat="1" applyFont="1" applyFill="1" applyBorder="1" applyAlignment="1">
      <alignment horizontal="center" vertical="top"/>
    </xf>
    <xf numFmtId="49" fontId="10" fillId="32" borderId="25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Font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21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Border="1" applyAlignment="1">
      <alignment wrapText="1"/>
    </xf>
    <xf numFmtId="49" fontId="2" fillId="32" borderId="15" xfId="0" applyNumberFormat="1" applyFont="1" applyFill="1" applyBorder="1" applyAlignment="1">
      <alignment horizontal="left" vertical="top" wrapText="1"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10" fillId="33" borderId="10" xfId="0" applyFont="1" applyFill="1" applyBorder="1" applyAlignment="1">
      <alignment wrapText="1"/>
    </xf>
    <xf numFmtId="49" fontId="10" fillId="33" borderId="16" xfId="0" applyNumberFormat="1" applyFont="1" applyFill="1" applyBorder="1" applyAlignment="1" applyProtection="1">
      <alignment horizontal="center" vertical="top"/>
      <protection/>
    </xf>
    <xf numFmtId="49" fontId="10" fillId="33" borderId="10" xfId="0" applyNumberFormat="1" applyFont="1" applyFill="1" applyBorder="1" applyAlignment="1" applyProtection="1">
      <alignment horizontal="center" vertical="top"/>
      <protection locked="0"/>
    </xf>
    <xf numFmtId="49" fontId="10" fillId="33" borderId="27" xfId="0" applyNumberFormat="1" applyFont="1" applyFill="1" applyBorder="1" applyAlignment="1" applyProtection="1">
      <alignment horizontal="center" vertical="top"/>
      <protection locked="0"/>
    </xf>
    <xf numFmtId="4" fontId="10" fillId="33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/>
    </xf>
    <xf numFmtId="49" fontId="5" fillId="0" borderId="16" xfId="0" applyNumberFormat="1" applyFont="1" applyFill="1" applyBorder="1" applyAlignment="1" applyProtection="1">
      <alignment horizontal="center" vertical="top"/>
      <protection/>
    </xf>
    <xf numFmtId="49" fontId="5" fillId="0" borderId="27" xfId="0" applyNumberFormat="1" applyFont="1" applyBorder="1" applyAlignment="1" applyProtection="1">
      <alignment horizontal="center" vertical="top"/>
      <protection locked="0"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8" fillId="0" borderId="27" xfId="0" applyNumberFormat="1" applyFont="1" applyBorder="1" applyAlignment="1" applyProtection="1">
      <alignment horizontal="center" vertical="top"/>
      <protection locked="0"/>
    </xf>
    <xf numFmtId="49" fontId="13" fillId="0" borderId="27" xfId="0" applyNumberFormat="1" applyFont="1" applyBorder="1" applyAlignment="1" applyProtection="1">
      <alignment horizontal="center" vertical="top"/>
      <protection locked="0"/>
    </xf>
    <xf numFmtId="49" fontId="1" fillId="0" borderId="27" xfId="0" applyNumberFormat="1" applyFont="1" applyBorder="1" applyAlignment="1" applyProtection="1">
      <alignment horizontal="center" vertical="top"/>
      <protection locked="0"/>
    </xf>
    <xf numFmtId="0" fontId="13" fillId="0" borderId="10" xfId="0" applyFont="1" applyFill="1" applyBorder="1" applyAlignment="1">
      <alignment wrapText="1"/>
    </xf>
    <xf numFmtId="49" fontId="13" fillId="34" borderId="15" xfId="0" applyNumberFormat="1" applyFont="1" applyFill="1" applyBorder="1" applyAlignment="1">
      <alignment horizontal="center" vertical="top" wrapText="1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25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/>
    </xf>
    <xf numFmtId="49" fontId="1" fillId="34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 applyProtection="1">
      <alignment horizontal="center" vertical="top"/>
      <protection locked="0"/>
    </xf>
    <xf numFmtId="49" fontId="1" fillId="0" borderId="25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wrapText="1"/>
    </xf>
    <xf numFmtId="0" fontId="17" fillId="0" borderId="0" xfId="0" applyFont="1" applyAlignment="1">
      <alignment horizontal="center"/>
    </xf>
    <xf numFmtId="0" fontId="18" fillId="0" borderId="28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justify"/>
    </xf>
    <xf numFmtId="0" fontId="20" fillId="0" borderId="29" xfId="0" applyFont="1" applyBorder="1" applyAlignment="1">
      <alignment horizontal="right"/>
    </xf>
    <xf numFmtId="4" fontId="20" fillId="0" borderId="29" xfId="0" applyNumberFormat="1" applyFont="1" applyBorder="1" applyAlignment="1">
      <alignment horizontal="right" wrapText="1"/>
    </xf>
    <xf numFmtId="0" fontId="21" fillId="0" borderId="30" xfId="0" applyFont="1" applyBorder="1" applyAlignment="1">
      <alignment horizontal="justify"/>
    </xf>
    <xf numFmtId="0" fontId="18" fillId="0" borderId="29" xfId="0" applyFont="1" applyBorder="1" applyAlignment="1">
      <alignment horizontal="right"/>
    </xf>
    <xf numFmtId="2" fontId="18" fillId="0" borderId="29" xfId="0" applyNumberFormat="1" applyFont="1" applyBorder="1" applyAlignment="1">
      <alignment horizontal="right" vertical="top" wrapText="1"/>
    </xf>
    <xf numFmtId="4" fontId="18" fillId="0" borderId="29" xfId="0" applyNumberFormat="1" applyFont="1" applyBorder="1" applyAlignment="1">
      <alignment horizontal="right" vertical="top" wrapText="1"/>
    </xf>
    <xf numFmtId="0" fontId="21" fillId="0" borderId="0" xfId="0" applyFont="1" applyFill="1" applyBorder="1" applyAlignment="1">
      <alignment horizontal="justify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3" fontId="17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3" fontId="17" fillId="0" borderId="0" xfId="0" applyNumberFormat="1" applyFont="1" applyAlignment="1">
      <alignment horizontal="right" vertical="top"/>
    </xf>
    <xf numFmtId="0" fontId="24" fillId="0" borderId="2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top"/>
    </xf>
    <xf numFmtId="49" fontId="25" fillId="0" borderId="10" xfId="0" applyNumberFormat="1" applyFont="1" applyBorder="1" applyAlignment="1" quotePrefix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25" fillId="0" borderId="10" xfId="0" applyNumberFormat="1" applyFont="1" applyBorder="1" applyAlignment="1">
      <alignment vertical="top"/>
    </xf>
    <xf numFmtId="0" fontId="26" fillId="0" borderId="0" xfId="0" applyFont="1" applyAlignment="1">
      <alignment vertical="top"/>
    </xf>
    <xf numFmtId="0" fontId="10" fillId="0" borderId="10" xfId="0" applyFont="1" applyBorder="1" applyAlignment="1">
      <alignment vertical="top"/>
    </xf>
    <xf numFmtId="49" fontId="10" fillId="0" borderId="10" xfId="0" applyNumberFormat="1" applyFont="1" applyBorder="1" applyAlignment="1" quotePrefix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/>
    </xf>
    <xf numFmtId="2" fontId="10" fillId="0" borderId="10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27" fillId="0" borderId="10" xfId="0" applyFont="1" applyBorder="1" applyAlignment="1">
      <alignment vertical="top"/>
    </xf>
    <xf numFmtId="49" fontId="27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 quotePrefix="1">
      <alignment horizontal="center" vertical="top" wrapText="1"/>
    </xf>
    <xf numFmtId="2" fontId="28" fillId="0" borderId="10" xfId="0" applyNumberFormat="1" applyFont="1" applyBorder="1" applyAlignment="1">
      <alignment vertical="top"/>
    </xf>
    <xf numFmtId="2" fontId="27" fillId="0" borderId="1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0" fontId="17" fillId="0" borderId="10" xfId="0" applyFont="1" applyBorder="1" applyAlignment="1">
      <alignment vertical="top"/>
    </xf>
    <xf numFmtId="49" fontId="29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 quotePrefix="1">
      <alignment horizontal="center" vertical="top" wrapText="1"/>
    </xf>
    <xf numFmtId="2" fontId="17" fillId="0" borderId="10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vertical="top"/>
    </xf>
    <xf numFmtId="4" fontId="17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horizontal="center" vertical="top"/>
    </xf>
    <xf numFmtId="49" fontId="30" fillId="0" borderId="10" xfId="0" applyNumberFormat="1" applyFont="1" applyBorder="1" applyAlignment="1">
      <alignment horizontal="center" vertical="top"/>
    </xf>
    <xf numFmtId="2" fontId="3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left" vertical="top"/>
    </xf>
    <xf numFmtId="49" fontId="30" fillId="0" borderId="10" xfId="0" applyNumberFormat="1" applyFont="1" applyBorder="1" applyAlignment="1">
      <alignment horizontal="center" vertical="top" wrapText="1"/>
    </xf>
    <xf numFmtId="164" fontId="17" fillId="0" borderId="10" xfId="0" applyNumberFormat="1" applyFont="1" applyBorder="1" applyAlignment="1">
      <alignment vertical="top"/>
    </xf>
    <xf numFmtId="0" fontId="26" fillId="0" borderId="10" xfId="0" applyFont="1" applyBorder="1" applyAlignment="1">
      <alignment vertical="top"/>
    </xf>
    <xf numFmtId="49" fontId="25" fillId="0" borderId="10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/>
    </xf>
    <xf numFmtId="14" fontId="32" fillId="0" borderId="0" xfId="0" applyNumberFormat="1" applyFont="1" applyAlignment="1">
      <alignment horizontal="left" vertical="top"/>
    </xf>
    <xf numFmtId="2" fontId="9" fillId="0" borderId="10" xfId="0" applyNumberFormat="1" applyFont="1" applyBorder="1" applyAlignment="1">
      <alignment vertical="top"/>
    </xf>
    <xf numFmtId="49" fontId="17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9" fontId="1" fillId="32" borderId="31" xfId="0" applyNumberFormat="1" applyFont="1" applyFill="1" applyBorder="1" applyAlignment="1">
      <alignment horizontal="center" vertical="top" wrapText="1"/>
    </xf>
    <xf numFmtId="49" fontId="1" fillId="32" borderId="15" xfId="0" applyNumberFormat="1" applyFont="1" applyFill="1" applyBorder="1" applyAlignment="1" applyProtection="1">
      <alignment horizontal="center" vertical="top"/>
      <protection locked="0"/>
    </xf>
    <xf numFmtId="49" fontId="1" fillId="32" borderId="25" xfId="0" applyNumberFormat="1" applyFont="1" applyFill="1" applyBorder="1" applyAlignment="1" applyProtection="1">
      <alignment horizontal="center" vertical="top"/>
      <protection locked="0"/>
    </xf>
    <xf numFmtId="4" fontId="2" fillId="32" borderId="15" xfId="0" applyNumberFormat="1" applyFont="1" applyFill="1" applyBorder="1" applyAlignment="1">
      <alignment vertical="top"/>
    </xf>
    <xf numFmtId="3" fontId="12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171" fontId="20" fillId="0" borderId="29" xfId="0" applyNumberFormat="1" applyFont="1" applyBorder="1" applyAlignment="1">
      <alignment horizontal="right" wrapText="1"/>
    </xf>
    <xf numFmtId="0" fontId="5" fillId="34" borderId="23" xfId="0" applyFont="1" applyFill="1" applyBorder="1" applyAlignment="1">
      <alignment/>
    </xf>
    <xf numFmtId="49" fontId="5" fillId="34" borderId="32" xfId="0" applyNumberFormat="1" applyFont="1" applyFill="1" applyBorder="1" applyAlignment="1" applyProtection="1">
      <alignment horizontal="center" vertical="top"/>
      <protection/>
    </xf>
    <xf numFmtId="49" fontId="5" fillId="34" borderId="10" xfId="0" applyNumberFormat="1" applyFont="1" applyFill="1" applyBorder="1" applyAlignment="1" applyProtection="1">
      <alignment horizontal="center" vertical="top"/>
      <protection locked="0"/>
    </xf>
    <xf numFmtId="0" fontId="13" fillId="0" borderId="23" xfId="0" applyFont="1" applyBorder="1" applyAlignment="1">
      <alignment wrapText="1"/>
    </xf>
    <xf numFmtId="49" fontId="13" fillId="34" borderId="33" xfId="0" applyNumberFormat="1" applyFont="1" applyFill="1" applyBorder="1" applyAlignment="1">
      <alignment horizontal="left" vertical="top" wrapText="1"/>
    </xf>
    <xf numFmtId="49" fontId="13" fillId="34" borderId="32" xfId="0" applyNumberFormat="1" applyFont="1" applyFill="1" applyBorder="1" applyAlignment="1" applyProtection="1">
      <alignment horizontal="center" vertical="top"/>
      <protection/>
    </xf>
    <xf numFmtId="49" fontId="13" fillId="34" borderId="10" xfId="0" applyNumberFormat="1" applyFont="1" applyFill="1" applyBorder="1" applyAlignment="1" applyProtection="1">
      <alignment horizontal="center" vertical="top"/>
      <protection locked="0"/>
    </xf>
    <xf numFmtId="0" fontId="6" fillId="0" borderId="22" xfId="0" applyFont="1" applyBorder="1" applyAlignment="1">
      <alignment/>
    </xf>
    <xf numFmtId="49" fontId="1" fillId="34" borderId="33" xfId="0" applyNumberFormat="1" applyFont="1" applyFill="1" applyBorder="1" applyAlignment="1">
      <alignment horizontal="left" vertical="top" wrapText="1"/>
    </xf>
    <xf numFmtId="49" fontId="1" fillId="34" borderId="32" xfId="0" applyNumberFormat="1" applyFont="1" applyFill="1" applyBorder="1" applyAlignment="1" applyProtection="1">
      <alignment horizontal="center" vertical="top"/>
      <protection/>
    </xf>
    <xf numFmtId="49" fontId="1" fillId="34" borderId="10" xfId="0" applyNumberFormat="1" applyFont="1" applyFill="1" applyBorder="1" applyAlignment="1" applyProtection="1">
      <alignment horizontal="center" vertical="top"/>
      <protection locked="0"/>
    </xf>
    <xf numFmtId="0" fontId="13" fillId="0" borderId="23" xfId="0" applyFont="1" applyFill="1" applyBorder="1" applyAlignment="1">
      <alignment wrapText="1"/>
    </xf>
    <xf numFmtId="49" fontId="13" fillId="0" borderId="23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3" fillId="0" borderId="26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49" fontId="13" fillId="0" borderId="10" xfId="0" applyNumberFormat="1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8" fillId="0" borderId="23" xfId="0" applyFont="1" applyBorder="1" applyAlignment="1">
      <alignment wrapText="1"/>
    </xf>
    <xf numFmtId="49" fontId="8" fillId="0" borderId="23" xfId="0" applyNumberFormat="1" applyFont="1" applyBorder="1" applyAlignment="1">
      <alignment horizontal="left" vertical="top" wrapText="1"/>
    </xf>
    <xf numFmtId="49" fontId="8" fillId="0" borderId="26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>
      <alignment wrapText="1"/>
    </xf>
    <xf numFmtId="0" fontId="8" fillId="0" borderId="23" xfId="0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2" fontId="21" fillId="0" borderId="10" xfId="0" applyNumberFormat="1" applyFont="1" applyBorder="1" applyAlignment="1">
      <alignment vertical="top"/>
    </xf>
    <xf numFmtId="49" fontId="33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vertical="top"/>
    </xf>
    <xf numFmtId="0" fontId="13" fillId="0" borderId="23" xfId="0" applyFont="1" applyBorder="1" applyAlignment="1">
      <alignment horizontal="left" vertical="top" wrapText="1"/>
    </xf>
    <xf numFmtId="49" fontId="1" fillId="0" borderId="31" xfId="0" applyNumberFormat="1" applyFont="1" applyFill="1" applyBorder="1" applyAlignment="1" applyProtection="1">
      <alignment horizontal="center" vertical="top"/>
      <protection/>
    </xf>
    <xf numFmtId="49" fontId="1" fillId="0" borderId="15" xfId="0" applyNumberFormat="1" applyFont="1" applyBorder="1" applyAlignment="1" applyProtection="1">
      <alignment horizontal="center" vertical="top"/>
      <protection locked="0"/>
    </xf>
    <xf numFmtId="49" fontId="1" fillId="0" borderId="25" xfId="0" applyNumberFormat="1" applyFont="1" applyBorder="1" applyAlignment="1" applyProtection="1">
      <alignment horizontal="center" vertical="top"/>
      <protection locked="0"/>
    </xf>
    <xf numFmtId="0" fontId="34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justify"/>
    </xf>
    <xf numFmtId="0" fontId="39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justify" wrapText="1"/>
    </xf>
    <xf numFmtId="0" fontId="40" fillId="0" borderId="10" xfId="0" applyFont="1" applyBorder="1" applyAlignment="1">
      <alignment vertical="justify" wrapText="1"/>
    </xf>
    <xf numFmtId="0" fontId="38" fillId="0" borderId="10" xfId="0" applyFont="1" applyBorder="1" applyAlignment="1">
      <alignment vertical="justify" wrapText="1"/>
    </xf>
    <xf numFmtId="0" fontId="35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8" fillId="0" borderId="0" xfId="0" applyFont="1" applyAlignment="1">
      <alignment horizontal="justify" vertical="top"/>
    </xf>
    <xf numFmtId="0" fontId="37" fillId="0" borderId="10" xfId="0" applyFont="1" applyBorder="1" applyAlignment="1">
      <alignment vertical="center" wrapText="1"/>
    </xf>
    <xf numFmtId="0" fontId="21" fillId="0" borderId="0" xfId="0" applyFont="1" applyAlignment="1">
      <alignment wrapText="1"/>
    </xf>
    <xf numFmtId="49" fontId="41" fillId="0" borderId="10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textRotation="90" wrapText="1"/>
    </xf>
    <xf numFmtId="0" fontId="9" fillId="0" borderId="37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49" fontId="6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 horizontal="center" vertical="center" textRotation="90" wrapText="1"/>
    </xf>
    <xf numFmtId="49" fontId="6" fillId="0" borderId="4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9" xfId="0" applyNumberFormat="1" applyFont="1" applyFill="1" applyBorder="1" applyAlignment="1" applyProtection="1">
      <alignment horizontal="center" vertical="center" textRotation="90" wrapText="1"/>
      <protection/>
    </xf>
    <xf numFmtId="2" fontId="20" fillId="0" borderId="46" xfId="0" applyNumberFormat="1" applyFont="1" applyBorder="1" applyAlignment="1">
      <alignment horizontal="right" wrapText="1"/>
    </xf>
    <xf numFmtId="0" fontId="20" fillId="0" borderId="30" xfId="0" applyFont="1" applyBorder="1" applyAlignment="1">
      <alignment horizontal="right" wrapText="1"/>
    </xf>
    <xf numFmtId="0" fontId="18" fillId="0" borderId="46" xfId="0" applyFont="1" applyBorder="1" applyAlignment="1">
      <alignment horizontal="center" vertical="top" textRotation="90" wrapText="1"/>
    </xf>
    <xf numFmtId="0" fontId="0" fillId="0" borderId="30" xfId="0" applyBorder="1" applyAlignment="1">
      <alignment horizontal="center" vertical="top" textRotation="90" wrapText="1"/>
    </xf>
    <xf numFmtId="0" fontId="19" fillId="0" borderId="46" xfId="0" applyFont="1" applyBorder="1" applyAlignment="1">
      <alignment horizontal="justify"/>
    </xf>
    <xf numFmtId="0" fontId="19" fillId="0" borderId="30" xfId="0" applyFont="1" applyBorder="1" applyAlignment="1">
      <alignment horizontal="justify"/>
    </xf>
    <xf numFmtId="0" fontId="20" fillId="0" borderId="46" xfId="0" applyFont="1" applyBorder="1" applyAlignment="1">
      <alignment horizontal="right"/>
    </xf>
    <xf numFmtId="0" fontId="20" fillId="0" borderId="3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8" fillId="0" borderId="46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6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4" fontId="59" fillId="0" borderId="10" xfId="0" applyNumberFormat="1" applyFont="1" applyBorder="1" applyAlignment="1">
      <alignment vertical="top"/>
    </xf>
    <xf numFmtId="4" fontId="60" fillId="0" borderId="10" xfId="0" applyNumberFormat="1" applyFont="1" applyBorder="1" applyAlignment="1">
      <alignment vertical="top"/>
    </xf>
    <xf numFmtId="4" fontId="61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vertical="top"/>
    </xf>
    <xf numFmtId="4" fontId="62" fillId="32" borderId="10" xfId="0" applyNumberFormat="1" applyFont="1" applyFill="1" applyBorder="1" applyAlignment="1">
      <alignment vertical="top"/>
    </xf>
    <xf numFmtId="4" fontId="62" fillId="33" borderId="10" xfId="0" applyNumberFormat="1" applyFont="1" applyFill="1" applyBorder="1" applyAlignment="1">
      <alignment vertical="top"/>
    </xf>
    <xf numFmtId="4" fontId="21" fillId="0" borderId="15" xfId="0" applyNumberFormat="1" applyFont="1" applyBorder="1" applyAlignment="1">
      <alignment vertical="top"/>
    </xf>
    <xf numFmtId="4" fontId="61" fillId="0" borderId="15" xfId="0" applyNumberFormat="1" applyFont="1" applyFill="1" applyBorder="1" applyAlignment="1">
      <alignment vertical="top"/>
    </xf>
    <xf numFmtId="4" fontId="21" fillId="0" borderId="15" xfId="0" applyNumberFormat="1" applyFont="1" applyFill="1" applyBorder="1" applyAlignment="1">
      <alignment vertical="top"/>
    </xf>
    <xf numFmtId="4" fontId="59" fillId="34" borderId="10" xfId="0" applyNumberFormat="1" applyFont="1" applyFill="1" applyBorder="1" applyAlignment="1">
      <alignment vertical="top"/>
    </xf>
    <xf numFmtId="4" fontId="61" fillId="34" borderId="10" xfId="0" applyNumberFormat="1" applyFont="1" applyFill="1" applyBorder="1" applyAlignment="1">
      <alignment vertical="top"/>
    </xf>
    <xf numFmtId="4" fontId="21" fillId="34" borderId="10" xfId="0" applyNumberFormat="1" applyFont="1" applyFill="1" applyBorder="1" applyAlignment="1">
      <alignment vertical="top"/>
    </xf>
    <xf numFmtId="4" fontId="21" fillId="0" borderId="17" xfId="0" applyNumberFormat="1" applyFont="1" applyBorder="1" applyAlignment="1">
      <alignment vertical="top"/>
    </xf>
    <xf numFmtId="0" fontId="3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M53" sqref="M53"/>
    </sheetView>
  </sheetViews>
  <sheetFormatPr defaultColWidth="9.375" defaultRowHeight="12.75"/>
  <cols>
    <col min="1" max="1" width="4.75390625" style="131" customWidth="1"/>
    <col min="2" max="2" width="9.375" style="132" hidden="1" customWidth="1"/>
    <col min="3" max="3" width="93.00390625" style="131" customWidth="1"/>
    <col min="4" max="4" width="5.75390625" style="133" customWidth="1"/>
    <col min="5" max="5" width="5.25390625" style="133" customWidth="1"/>
    <col min="6" max="6" width="4.625" style="133" customWidth="1"/>
    <col min="7" max="7" width="5.75390625" style="133" customWidth="1"/>
    <col min="8" max="8" width="6.125" style="133" customWidth="1"/>
    <col min="9" max="9" width="4.875" style="133" customWidth="1"/>
    <col min="10" max="10" width="6.25390625" style="133" customWidth="1"/>
    <col min="11" max="11" width="5.875" style="133" customWidth="1"/>
    <col min="12" max="12" width="15.00390625" style="135" customWidth="1"/>
    <col min="13" max="13" width="12.875" style="131" customWidth="1"/>
    <col min="14" max="16384" width="9.375" style="131" customWidth="1"/>
  </cols>
  <sheetData>
    <row r="1" spans="4:11" ht="15.75">
      <c r="D1" s="178" t="s">
        <v>216</v>
      </c>
      <c r="E1" s="134"/>
      <c r="F1" s="134"/>
      <c r="G1" s="134"/>
      <c r="H1" s="134"/>
      <c r="I1" s="134"/>
      <c r="J1" s="134"/>
      <c r="K1" s="134"/>
    </row>
    <row r="2" spans="3:11" ht="20.25">
      <c r="C2" s="136"/>
      <c r="D2" s="134"/>
      <c r="E2" s="134"/>
      <c r="F2" s="134"/>
      <c r="G2" s="134"/>
      <c r="H2" s="134"/>
      <c r="I2" s="134"/>
      <c r="J2" s="134"/>
      <c r="K2" s="134"/>
    </row>
    <row r="3" spans="4:11" ht="15.75">
      <c r="D3" s="134"/>
      <c r="E3" s="134"/>
      <c r="F3" s="134"/>
      <c r="G3" s="134"/>
      <c r="H3" s="134"/>
      <c r="I3" s="134"/>
      <c r="J3" s="134"/>
      <c r="K3" s="134"/>
    </row>
    <row r="4" spans="1:13" ht="16.5" customHeight="1">
      <c r="A4" s="251" t="s">
        <v>188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0:12" ht="16.5" customHeight="1">
      <c r="J5" s="133" t="s">
        <v>97</v>
      </c>
      <c r="L5" s="137"/>
    </row>
    <row r="6" spans="1:14" s="139" customFormat="1" ht="42.75" customHeight="1">
      <c r="A6" s="252" t="s">
        <v>98</v>
      </c>
      <c r="B6" s="138"/>
      <c r="C6" s="254" t="s">
        <v>99</v>
      </c>
      <c r="D6" s="256" t="s">
        <v>100</v>
      </c>
      <c r="E6" s="257"/>
      <c r="F6" s="257"/>
      <c r="G6" s="257"/>
      <c r="H6" s="257"/>
      <c r="I6" s="257"/>
      <c r="J6" s="257"/>
      <c r="K6" s="258"/>
      <c r="L6" s="249" t="s">
        <v>101</v>
      </c>
      <c r="M6" s="249" t="s">
        <v>102</v>
      </c>
      <c r="N6" s="249" t="s">
        <v>103</v>
      </c>
    </row>
    <row r="7" spans="1:14" s="139" customFormat="1" ht="56.25" customHeight="1">
      <c r="A7" s="253"/>
      <c r="B7" s="140"/>
      <c r="C7" s="255"/>
      <c r="D7" s="141" t="s">
        <v>104</v>
      </c>
      <c r="E7" s="141" t="s">
        <v>105</v>
      </c>
      <c r="F7" s="141" t="s">
        <v>106</v>
      </c>
      <c r="G7" s="141" t="s">
        <v>107</v>
      </c>
      <c r="H7" s="141" t="s">
        <v>108</v>
      </c>
      <c r="I7" s="141" t="s">
        <v>109</v>
      </c>
      <c r="J7" s="141" t="s">
        <v>110</v>
      </c>
      <c r="K7" s="141" t="s">
        <v>111</v>
      </c>
      <c r="L7" s="250"/>
      <c r="M7" s="250"/>
      <c r="N7" s="250"/>
    </row>
    <row r="8" spans="1:14" s="146" customFormat="1" ht="23.25" customHeight="1">
      <c r="A8" s="142" t="s">
        <v>112</v>
      </c>
      <c r="B8" s="142"/>
      <c r="C8" s="222" t="s">
        <v>113</v>
      </c>
      <c r="D8" s="143" t="s">
        <v>114</v>
      </c>
      <c r="E8" s="143">
        <v>1</v>
      </c>
      <c r="F8" s="143" t="s">
        <v>18</v>
      </c>
      <c r="G8" s="144" t="s">
        <v>18</v>
      </c>
      <c r="H8" s="144" t="s">
        <v>114</v>
      </c>
      <c r="I8" s="144" t="s">
        <v>18</v>
      </c>
      <c r="J8" s="144" t="s">
        <v>115</v>
      </c>
      <c r="K8" s="144" t="s">
        <v>114</v>
      </c>
      <c r="L8" s="145">
        <f>L9+L14+L16+L22+L27+L30+L34</f>
        <v>845000</v>
      </c>
      <c r="M8" s="145">
        <f>M9+M14+M16+M22+M27+M30+M34</f>
        <v>674107.77</v>
      </c>
      <c r="N8" s="145">
        <f>M8/L8*100</f>
        <v>79.7760674556213</v>
      </c>
    </row>
    <row r="9" spans="1:14" s="152" customFormat="1" ht="22.5" customHeight="1">
      <c r="A9" s="147" t="s">
        <v>116</v>
      </c>
      <c r="B9" s="147"/>
      <c r="C9" s="223" t="s">
        <v>117</v>
      </c>
      <c r="D9" s="148" t="s">
        <v>114</v>
      </c>
      <c r="E9" s="148">
        <v>1</v>
      </c>
      <c r="F9" s="148" t="s">
        <v>5</v>
      </c>
      <c r="G9" s="149" t="s">
        <v>18</v>
      </c>
      <c r="H9" s="149" t="s">
        <v>114</v>
      </c>
      <c r="I9" s="149" t="s">
        <v>18</v>
      </c>
      <c r="J9" s="149" t="s">
        <v>115</v>
      </c>
      <c r="K9" s="149" t="s">
        <v>114</v>
      </c>
      <c r="L9" s="151">
        <f>L10</f>
        <v>619000</v>
      </c>
      <c r="M9" s="151">
        <f>M10</f>
        <v>480374.31</v>
      </c>
      <c r="N9" s="145">
        <f aca="true" t="shared" si="0" ref="N9:N49">M9/L9*100</f>
        <v>77.60489660743134</v>
      </c>
    </row>
    <row r="10" spans="1:14" s="158" customFormat="1" ht="24.75" customHeight="1">
      <c r="A10" s="153" t="s">
        <v>118</v>
      </c>
      <c r="B10" s="153"/>
      <c r="C10" s="224" t="s">
        <v>119</v>
      </c>
      <c r="D10" s="154" t="s">
        <v>120</v>
      </c>
      <c r="E10" s="155">
        <v>1</v>
      </c>
      <c r="F10" s="155" t="s">
        <v>5</v>
      </c>
      <c r="G10" s="154" t="s">
        <v>8</v>
      </c>
      <c r="H10" s="154" t="s">
        <v>114</v>
      </c>
      <c r="I10" s="154" t="s">
        <v>5</v>
      </c>
      <c r="J10" s="154" t="s">
        <v>115</v>
      </c>
      <c r="K10" s="154" t="s">
        <v>53</v>
      </c>
      <c r="L10" s="156">
        <f>L11+L12+L13</f>
        <v>619000</v>
      </c>
      <c r="M10" s="156">
        <f>M11+M12+M13</f>
        <v>480374.31</v>
      </c>
      <c r="N10" s="145">
        <f t="shared" si="0"/>
        <v>77.60489660743134</v>
      </c>
    </row>
    <row r="11" spans="1:14" ht="35.25" customHeight="1">
      <c r="A11" s="159"/>
      <c r="B11" s="159"/>
      <c r="C11" s="225" t="s">
        <v>121</v>
      </c>
      <c r="D11" s="160" t="s">
        <v>120</v>
      </c>
      <c r="E11" s="161">
        <v>1</v>
      </c>
      <c r="F11" s="161" t="s">
        <v>5</v>
      </c>
      <c r="G11" s="160" t="s">
        <v>8</v>
      </c>
      <c r="H11" s="160" t="s">
        <v>122</v>
      </c>
      <c r="I11" s="160" t="s">
        <v>5</v>
      </c>
      <c r="J11" s="160" t="s">
        <v>115</v>
      </c>
      <c r="K11" s="160" t="s">
        <v>53</v>
      </c>
      <c r="L11" s="215">
        <v>618000</v>
      </c>
      <c r="M11" s="162">
        <v>480014.07</v>
      </c>
      <c r="N11" s="145">
        <f t="shared" si="0"/>
        <v>77.67217961165048</v>
      </c>
    </row>
    <row r="12" spans="1:14" ht="45.75" customHeight="1">
      <c r="A12" s="159"/>
      <c r="B12" s="159"/>
      <c r="C12" s="226" t="s">
        <v>123</v>
      </c>
      <c r="D12" s="160" t="s">
        <v>120</v>
      </c>
      <c r="E12" s="161">
        <v>1</v>
      </c>
      <c r="F12" s="161" t="s">
        <v>5</v>
      </c>
      <c r="G12" s="160" t="s">
        <v>8</v>
      </c>
      <c r="H12" s="160" t="s">
        <v>60</v>
      </c>
      <c r="I12" s="160" t="s">
        <v>5</v>
      </c>
      <c r="J12" s="160" t="s">
        <v>115</v>
      </c>
      <c r="K12" s="160" t="s">
        <v>53</v>
      </c>
      <c r="L12" s="162">
        <v>800</v>
      </c>
      <c r="M12" s="162">
        <v>240</v>
      </c>
      <c r="N12" s="145">
        <f t="shared" si="0"/>
        <v>30</v>
      </c>
    </row>
    <row r="13" spans="1:14" ht="45.75" customHeight="1">
      <c r="A13" s="159"/>
      <c r="B13" s="159"/>
      <c r="C13" s="226" t="s">
        <v>123</v>
      </c>
      <c r="D13" s="160" t="s">
        <v>120</v>
      </c>
      <c r="E13" s="161">
        <v>1</v>
      </c>
      <c r="F13" s="161" t="s">
        <v>5</v>
      </c>
      <c r="G13" s="160" t="s">
        <v>8</v>
      </c>
      <c r="H13" s="160" t="s">
        <v>133</v>
      </c>
      <c r="I13" s="160" t="s">
        <v>5</v>
      </c>
      <c r="J13" s="160" t="s">
        <v>115</v>
      </c>
      <c r="K13" s="160" t="s">
        <v>53</v>
      </c>
      <c r="L13" s="162">
        <v>200</v>
      </c>
      <c r="M13" s="162">
        <v>120.24</v>
      </c>
      <c r="N13" s="145">
        <f>M13/L13*100</f>
        <v>60.12</v>
      </c>
    </row>
    <row r="14" spans="1:14" ht="20.25" customHeight="1">
      <c r="A14" s="159"/>
      <c r="B14" s="159"/>
      <c r="C14" s="223" t="s">
        <v>124</v>
      </c>
      <c r="D14" s="149" t="s">
        <v>114</v>
      </c>
      <c r="E14" s="149" t="s">
        <v>125</v>
      </c>
      <c r="F14" s="149" t="s">
        <v>7</v>
      </c>
      <c r="G14" s="149" t="s">
        <v>18</v>
      </c>
      <c r="H14" s="149" t="s">
        <v>114</v>
      </c>
      <c r="I14" s="149" t="s">
        <v>18</v>
      </c>
      <c r="J14" s="149" t="s">
        <v>115</v>
      </c>
      <c r="K14" s="149" t="s">
        <v>114</v>
      </c>
      <c r="L14" s="151">
        <f>L15</f>
        <v>1000</v>
      </c>
      <c r="M14" s="151">
        <f>M15</f>
        <v>27.5</v>
      </c>
      <c r="N14" s="145">
        <f t="shared" si="0"/>
        <v>2.75</v>
      </c>
    </row>
    <row r="15" spans="1:14" ht="18" customHeight="1">
      <c r="A15" s="159"/>
      <c r="B15" s="159"/>
      <c r="C15" s="225" t="s">
        <v>126</v>
      </c>
      <c r="D15" s="160" t="s">
        <v>120</v>
      </c>
      <c r="E15" s="160" t="s">
        <v>125</v>
      </c>
      <c r="F15" s="160" t="s">
        <v>7</v>
      </c>
      <c r="G15" s="160" t="s">
        <v>10</v>
      </c>
      <c r="H15" s="160" t="s">
        <v>122</v>
      </c>
      <c r="I15" s="160" t="s">
        <v>5</v>
      </c>
      <c r="J15" s="160" t="s">
        <v>115</v>
      </c>
      <c r="K15" s="160" t="s">
        <v>53</v>
      </c>
      <c r="L15" s="162">
        <v>1000</v>
      </c>
      <c r="M15" s="162">
        <v>27.5</v>
      </c>
      <c r="N15" s="145">
        <f t="shared" si="0"/>
        <v>2.75</v>
      </c>
    </row>
    <row r="16" spans="1:14" s="152" customFormat="1" ht="18.75" customHeight="1">
      <c r="A16" s="147" t="s">
        <v>127</v>
      </c>
      <c r="B16" s="147"/>
      <c r="C16" s="223" t="s">
        <v>128</v>
      </c>
      <c r="D16" s="148" t="s">
        <v>114</v>
      </c>
      <c r="E16" s="149" t="s">
        <v>125</v>
      </c>
      <c r="F16" s="149" t="s">
        <v>129</v>
      </c>
      <c r="G16" s="149" t="s">
        <v>18</v>
      </c>
      <c r="H16" s="149" t="s">
        <v>114</v>
      </c>
      <c r="I16" s="149" t="s">
        <v>18</v>
      </c>
      <c r="J16" s="149" t="s">
        <v>115</v>
      </c>
      <c r="K16" s="149" t="s">
        <v>114</v>
      </c>
      <c r="L16" s="151">
        <f>L17+L19</f>
        <v>99000</v>
      </c>
      <c r="M16" s="151">
        <f>M17+M19</f>
        <v>85307.85</v>
      </c>
      <c r="N16" s="145">
        <f t="shared" si="0"/>
        <v>86.16954545454546</v>
      </c>
    </row>
    <row r="17" spans="1:14" s="152" customFormat="1" ht="21" customHeight="1">
      <c r="A17" s="153" t="s">
        <v>130</v>
      </c>
      <c r="B17" s="147"/>
      <c r="C17" s="224" t="s">
        <v>131</v>
      </c>
      <c r="D17" s="154" t="s">
        <v>120</v>
      </c>
      <c r="E17" s="154" t="s">
        <v>125</v>
      </c>
      <c r="F17" s="154" t="s">
        <v>129</v>
      </c>
      <c r="G17" s="154" t="s">
        <v>5</v>
      </c>
      <c r="H17" s="154" t="s">
        <v>114</v>
      </c>
      <c r="I17" s="154" t="s">
        <v>18</v>
      </c>
      <c r="J17" s="154" t="s">
        <v>115</v>
      </c>
      <c r="K17" s="154" t="s">
        <v>53</v>
      </c>
      <c r="L17" s="157">
        <f>L18</f>
        <v>42000</v>
      </c>
      <c r="M17" s="157">
        <f>M18</f>
        <v>41928.27</v>
      </c>
      <c r="N17" s="145">
        <f t="shared" si="0"/>
        <v>99.82921428571427</v>
      </c>
    </row>
    <row r="18" spans="1:14" s="152" customFormat="1" ht="19.5" customHeight="1">
      <c r="A18" s="153"/>
      <c r="B18" s="153"/>
      <c r="C18" s="227" t="s">
        <v>132</v>
      </c>
      <c r="D18" s="163" t="s">
        <v>120</v>
      </c>
      <c r="E18" s="163" t="s">
        <v>125</v>
      </c>
      <c r="F18" s="163" t="s">
        <v>129</v>
      </c>
      <c r="G18" s="163" t="s">
        <v>5</v>
      </c>
      <c r="H18" s="163" t="s">
        <v>133</v>
      </c>
      <c r="I18" s="163" t="s">
        <v>50</v>
      </c>
      <c r="J18" s="163" t="s">
        <v>115</v>
      </c>
      <c r="K18" s="163" t="s">
        <v>53</v>
      </c>
      <c r="L18" s="162">
        <v>42000</v>
      </c>
      <c r="M18" s="162">
        <v>41928.27</v>
      </c>
      <c r="N18" s="145">
        <f t="shared" si="0"/>
        <v>99.82921428571427</v>
      </c>
    </row>
    <row r="19" spans="1:14" ht="17.25" customHeight="1">
      <c r="A19" s="153" t="s">
        <v>134</v>
      </c>
      <c r="B19" s="159"/>
      <c r="C19" s="224" t="s">
        <v>135</v>
      </c>
      <c r="D19" s="154" t="s">
        <v>120</v>
      </c>
      <c r="E19" s="154" t="s">
        <v>125</v>
      </c>
      <c r="F19" s="154" t="s">
        <v>129</v>
      </c>
      <c r="G19" s="154" t="s">
        <v>129</v>
      </c>
      <c r="H19" s="154" t="s">
        <v>114</v>
      </c>
      <c r="I19" s="154" t="s">
        <v>18</v>
      </c>
      <c r="J19" s="154" t="s">
        <v>115</v>
      </c>
      <c r="K19" s="154" t="s">
        <v>53</v>
      </c>
      <c r="L19" s="157">
        <f>L20+L21</f>
        <v>57000</v>
      </c>
      <c r="M19" s="157">
        <f>M20+M21</f>
        <v>43379.58</v>
      </c>
      <c r="N19" s="145">
        <f t="shared" si="0"/>
        <v>76.10452631578949</v>
      </c>
    </row>
    <row r="20" spans="1:14" ht="34.5" customHeight="1">
      <c r="A20" s="153"/>
      <c r="B20" s="159"/>
      <c r="C20" s="225" t="s">
        <v>136</v>
      </c>
      <c r="D20" s="164" t="s">
        <v>120</v>
      </c>
      <c r="E20" s="164" t="s">
        <v>125</v>
      </c>
      <c r="F20" s="164" t="s">
        <v>129</v>
      </c>
      <c r="G20" s="164" t="s">
        <v>129</v>
      </c>
      <c r="H20" s="164" t="s">
        <v>137</v>
      </c>
      <c r="I20" s="164" t="s">
        <v>50</v>
      </c>
      <c r="J20" s="164" t="s">
        <v>115</v>
      </c>
      <c r="K20" s="164" t="s">
        <v>53</v>
      </c>
      <c r="L20" s="162">
        <v>49000</v>
      </c>
      <c r="M20" s="162">
        <f>35293.62+243.51</f>
        <v>35537.130000000005</v>
      </c>
      <c r="N20" s="145">
        <f t="shared" si="0"/>
        <v>72.52475510204083</v>
      </c>
    </row>
    <row r="21" spans="1:14" ht="33.75" customHeight="1">
      <c r="A21" s="153"/>
      <c r="B21" s="159"/>
      <c r="C21" s="225" t="s">
        <v>136</v>
      </c>
      <c r="D21" s="164" t="s">
        <v>120</v>
      </c>
      <c r="E21" s="164" t="s">
        <v>125</v>
      </c>
      <c r="F21" s="164" t="s">
        <v>129</v>
      </c>
      <c r="G21" s="164" t="s">
        <v>129</v>
      </c>
      <c r="H21" s="164" t="s">
        <v>138</v>
      </c>
      <c r="I21" s="164" t="s">
        <v>50</v>
      </c>
      <c r="J21" s="164" t="s">
        <v>115</v>
      </c>
      <c r="K21" s="164" t="s">
        <v>53</v>
      </c>
      <c r="L21" s="162">
        <v>8000</v>
      </c>
      <c r="M21" s="162">
        <f>7183.28+339.39+319.78</f>
        <v>7842.45</v>
      </c>
      <c r="N21" s="145">
        <f t="shared" si="0"/>
        <v>98.03062499999999</v>
      </c>
    </row>
    <row r="22" spans="1:14" ht="23.25" customHeight="1">
      <c r="A22" s="147" t="s">
        <v>139</v>
      </c>
      <c r="B22" s="159"/>
      <c r="C22" s="228" t="s">
        <v>140</v>
      </c>
      <c r="D22" s="149" t="s">
        <v>114</v>
      </c>
      <c r="E22" s="149" t="s">
        <v>125</v>
      </c>
      <c r="F22" s="149" t="s">
        <v>6</v>
      </c>
      <c r="G22" s="149" t="s">
        <v>18</v>
      </c>
      <c r="H22" s="149" t="s">
        <v>114</v>
      </c>
      <c r="I22" s="149" t="s">
        <v>18</v>
      </c>
      <c r="J22" s="149" t="s">
        <v>115</v>
      </c>
      <c r="K22" s="149" t="s">
        <v>114</v>
      </c>
      <c r="L22" s="151">
        <f>L23</f>
        <v>10000</v>
      </c>
      <c r="M22" s="151">
        <f>M23</f>
        <v>7720</v>
      </c>
      <c r="N22" s="145">
        <f t="shared" si="0"/>
        <v>77.2</v>
      </c>
    </row>
    <row r="23" spans="1:14" ht="34.5" customHeight="1">
      <c r="A23" s="153" t="s">
        <v>141</v>
      </c>
      <c r="B23" s="159"/>
      <c r="C23" s="229" t="s">
        <v>142</v>
      </c>
      <c r="D23" s="154" t="s">
        <v>29</v>
      </c>
      <c r="E23" s="154" t="s">
        <v>125</v>
      </c>
      <c r="F23" s="154" t="s">
        <v>6</v>
      </c>
      <c r="G23" s="154" t="s">
        <v>11</v>
      </c>
      <c r="H23" s="154" t="s">
        <v>114</v>
      </c>
      <c r="I23" s="154" t="s">
        <v>5</v>
      </c>
      <c r="J23" s="154" t="s">
        <v>115</v>
      </c>
      <c r="K23" s="154" t="s">
        <v>53</v>
      </c>
      <c r="L23" s="157">
        <f>L24</f>
        <v>10000</v>
      </c>
      <c r="M23" s="157">
        <f>M24</f>
        <v>7720</v>
      </c>
      <c r="N23" s="145">
        <f t="shared" si="0"/>
        <v>77.2</v>
      </c>
    </row>
    <row r="24" spans="1:14" ht="35.25" customHeight="1">
      <c r="A24" s="153"/>
      <c r="B24" s="159"/>
      <c r="C24" s="230" t="s">
        <v>143</v>
      </c>
      <c r="D24" s="160" t="s">
        <v>29</v>
      </c>
      <c r="E24" s="160" t="s">
        <v>125</v>
      </c>
      <c r="F24" s="160" t="s">
        <v>6</v>
      </c>
      <c r="G24" s="160" t="s">
        <v>11</v>
      </c>
      <c r="H24" s="160" t="s">
        <v>60</v>
      </c>
      <c r="I24" s="160" t="s">
        <v>5</v>
      </c>
      <c r="J24" s="160" t="s">
        <v>115</v>
      </c>
      <c r="K24" s="160" t="s">
        <v>53</v>
      </c>
      <c r="L24" s="162">
        <v>10000</v>
      </c>
      <c r="M24" s="162">
        <v>7720</v>
      </c>
      <c r="N24" s="145">
        <f t="shared" si="0"/>
        <v>77.2</v>
      </c>
    </row>
    <row r="25" spans="1:14" ht="34.5" customHeight="1">
      <c r="A25" s="153"/>
      <c r="B25" s="159"/>
      <c r="C25" s="228" t="s">
        <v>144</v>
      </c>
      <c r="D25" s="216" t="s">
        <v>114</v>
      </c>
      <c r="E25" s="216" t="s">
        <v>125</v>
      </c>
      <c r="F25" s="216" t="s">
        <v>145</v>
      </c>
      <c r="G25" s="216" t="s">
        <v>18</v>
      </c>
      <c r="H25" s="216" t="s">
        <v>114</v>
      </c>
      <c r="I25" s="216" t="s">
        <v>18</v>
      </c>
      <c r="J25" s="216" t="s">
        <v>115</v>
      </c>
      <c r="K25" s="216" t="s">
        <v>114</v>
      </c>
      <c r="L25" s="165">
        <f>L26</f>
        <v>0</v>
      </c>
      <c r="M25" s="165">
        <f>M26</f>
        <v>0</v>
      </c>
      <c r="N25" s="145"/>
    </row>
    <row r="26" spans="1:14" ht="23.25" customHeight="1">
      <c r="A26" s="153"/>
      <c r="B26" s="159"/>
      <c r="C26" s="230" t="s">
        <v>146</v>
      </c>
      <c r="D26" s="164" t="s">
        <v>120</v>
      </c>
      <c r="E26" s="160" t="s">
        <v>125</v>
      </c>
      <c r="F26" s="160" t="s">
        <v>145</v>
      </c>
      <c r="G26" s="160" t="s">
        <v>11</v>
      </c>
      <c r="H26" s="160" t="s">
        <v>147</v>
      </c>
      <c r="I26" s="160" t="s">
        <v>50</v>
      </c>
      <c r="J26" s="160" t="s">
        <v>115</v>
      </c>
      <c r="K26" s="160" t="s">
        <v>53</v>
      </c>
      <c r="L26" s="217"/>
      <c r="M26" s="166"/>
      <c r="N26" s="145"/>
    </row>
    <row r="27" spans="1:14" ht="30.75" customHeight="1">
      <c r="A27" s="147" t="s">
        <v>148</v>
      </c>
      <c r="B27" s="159" t="s">
        <v>149</v>
      </c>
      <c r="C27" s="231" t="s">
        <v>149</v>
      </c>
      <c r="D27" s="167" t="s">
        <v>114</v>
      </c>
      <c r="E27" s="167" t="s">
        <v>125</v>
      </c>
      <c r="F27" s="167" t="s">
        <v>150</v>
      </c>
      <c r="G27" s="167" t="s">
        <v>18</v>
      </c>
      <c r="H27" s="167" t="s">
        <v>114</v>
      </c>
      <c r="I27" s="167" t="s">
        <v>18</v>
      </c>
      <c r="J27" s="167" t="s">
        <v>115</v>
      </c>
      <c r="K27" s="167" t="s">
        <v>114</v>
      </c>
      <c r="L27" s="151">
        <f>L28</f>
        <v>40000</v>
      </c>
      <c r="M27" s="151">
        <f>M28</f>
        <v>23593.14</v>
      </c>
      <c r="N27" s="145">
        <f t="shared" si="0"/>
        <v>58.98285</v>
      </c>
    </row>
    <row r="28" spans="1:14" ht="42.75" customHeight="1">
      <c r="A28" s="153"/>
      <c r="B28" s="159" t="s">
        <v>151</v>
      </c>
      <c r="C28" s="232" t="s">
        <v>152</v>
      </c>
      <c r="D28" s="168" t="s">
        <v>114</v>
      </c>
      <c r="E28" s="168" t="s">
        <v>125</v>
      </c>
      <c r="F28" s="168" t="s">
        <v>150</v>
      </c>
      <c r="G28" s="168" t="s">
        <v>7</v>
      </c>
      <c r="H28" s="168" t="s">
        <v>114</v>
      </c>
      <c r="I28" s="168" t="s">
        <v>18</v>
      </c>
      <c r="J28" s="168" t="s">
        <v>115</v>
      </c>
      <c r="K28" s="168" t="s">
        <v>153</v>
      </c>
      <c r="L28" s="169">
        <f>L29</f>
        <v>40000</v>
      </c>
      <c r="M28" s="169">
        <f>M29</f>
        <v>23593.14</v>
      </c>
      <c r="N28" s="145">
        <f t="shared" si="0"/>
        <v>58.98285</v>
      </c>
    </row>
    <row r="29" spans="1:14" ht="41.25" customHeight="1">
      <c r="A29" s="153"/>
      <c r="B29" s="159" t="s">
        <v>154</v>
      </c>
      <c r="C29" s="233" t="s">
        <v>155</v>
      </c>
      <c r="D29" s="164" t="s">
        <v>29</v>
      </c>
      <c r="E29" s="164" t="s">
        <v>125</v>
      </c>
      <c r="F29" s="164" t="s">
        <v>150</v>
      </c>
      <c r="G29" s="164" t="s">
        <v>7</v>
      </c>
      <c r="H29" s="164" t="s">
        <v>137</v>
      </c>
      <c r="I29" s="164" t="s">
        <v>50</v>
      </c>
      <c r="J29" s="164" t="s">
        <v>115</v>
      </c>
      <c r="K29" s="164" t="s">
        <v>153</v>
      </c>
      <c r="L29" s="162">
        <v>40000</v>
      </c>
      <c r="M29" s="162">
        <v>23593.14</v>
      </c>
      <c r="N29" s="145">
        <f t="shared" si="0"/>
        <v>58.98285</v>
      </c>
    </row>
    <row r="30" spans="1:14" ht="21" customHeight="1">
      <c r="A30" s="170">
        <v>6</v>
      </c>
      <c r="B30" s="159"/>
      <c r="C30" s="234" t="s">
        <v>156</v>
      </c>
      <c r="D30" s="149" t="s">
        <v>114</v>
      </c>
      <c r="E30" s="149" t="s">
        <v>125</v>
      </c>
      <c r="F30" s="149" t="s">
        <v>157</v>
      </c>
      <c r="G30" s="149" t="s">
        <v>18</v>
      </c>
      <c r="H30" s="149" t="s">
        <v>114</v>
      </c>
      <c r="I30" s="149" t="s">
        <v>18</v>
      </c>
      <c r="J30" s="149" t="s">
        <v>115</v>
      </c>
      <c r="K30" s="149" t="s">
        <v>114</v>
      </c>
      <c r="L30" s="151">
        <f>L31</f>
        <v>76000</v>
      </c>
      <c r="M30" s="151">
        <f>M31</f>
        <v>77084.97</v>
      </c>
      <c r="N30" s="145">
        <f t="shared" si="0"/>
        <v>101.42759210526316</v>
      </c>
    </row>
    <row r="31" spans="1:14" ht="41.25" customHeight="1">
      <c r="A31" s="170"/>
      <c r="B31" s="159"/>
      <c r="C31" s="235" t="s">
        <v>158</v>
      </c>
      <c r="D31" s="171" t="s">
        <v>159</v>
      </c>
      <c r="E31" s="171" t="s">
        <v>125</v>
      </c>
      <c r="F31" s="171" t="s">
        <v>157</v>
      </c>
      <c r="G31" s="171" t="s">
        <v>129</v>
      </c>
      <c r="H31" s="171" t="s">
        <v>114</v>
      </c>
      <c r="I31" s="171" t="s">
        <v>18</v>
      </c>
      <c r="J31" s="171" t="s">
        <v>115</v>
      </c>
      <c r="K31" s="171" t="s">
        <v>160</v>
      </c>
      <c r="L31" s="169">
        <f>L32+L33</f>
        <v>76000</v>
      </c>
      <c r="M31" s="169">
        <f>M32+M33</f>
        <v>77084.97</v>
      </c>
      <c r="N31" s="145">
        <f t="shared" si="0"/>
        <v>101.42759210526316</v>
      </c>
    </row>
    <row r="32" spans="1:14" ht="21.75" customHeight="1">
      <c r="A32" s="170"/>
      <c r="B32" s="159"/>
      <c r="C32" s="236" t="s">
        <v>161</v>
      </c>
      <c r="D32" s="160" t="s">
        <v>159</v>
      </c>
      <c r="E32" s="160" t="s">
        <v>125</v>
      </c>
      <c r="F32" s="160" t="s">
        <v>157</v>
      </c>
      <c r="G32" s="160" t="s">
        <v>129</v>
      </c>
      <c r="H32" s="160" t="s">
        <v>137</v>
      </c>
      <c r="I32" s="160" t="s">
        <v>50</v>
      </c>
      <c r="J32" s="160" t="s">
        <v>115</v>
      </c>
      <c r="K32" s="160" t="s">
        <v>160</v>
      </c>
      <c r="L32" s="162">
        <v>76000</v>
      </c>
      <c r="M32" s="162">
        <v>77084.97</v>
      </c>
      <c r="N32" s="145">
        <f t="shared" si="0"/>
        <v>101.42759210526316</v>
      </c>
    </row>
    <row r="33" spans="1:14" ht="27" customHeight="1">
      <c r="A33" s="170"/>
      <c r="B33" s="159"/>
      <c r="C33" s="236" t="s">
        <v>161</v>
      </c>
      <c r="D33" s="160" t="s">
        <v>159</v>
      </c>
      <c r="E33" s="160" t="s">
        <v>125</v>
      </c>
      <c r="F33" s="160" t="s">
        <v>157</v>
      </c>
      <c r="G33" s="160" t="s">
        <v>129</v>
      </c>
      <c r="H33" s="160" t="s">
        <v>162</v>
      </c>
      <c r="I33" s="160" t="s">
        <v>50</v>
      </c>
      <c r="J33" s="160" t="s">
        <v>115</v>
      </c>
      <c r="K33" s="160" t="s">
        <v>160</v>
      </c>
      <c r="L33" s="172"/>
      <c r="M33" s="172"/>
      <c r="N33" s="145"/>
    </row>
    <row r="34" spans="1:14" ht="18.75" customHeight="1">
      <c r="A34" s="170">
        <v>7</v>
      </c>
      <c r="B34" s="159"/>
      <c r="C34" s="237" t="s">
        <v>163</v>
      </c>
      <c r="D34" s="167" t="s">
        <v>114</v>
      </c>
      <c r="E34" s="167" t="s">
        <v>125</v>
      </c>
      <c r="F34" s="167" t="s">
        <v>164</v>
      </c>
      <c r="G34" s="167" t="s">
        <v>18</v>
      </c>
      <c r="H34" s="167" t="s">
        <v>114</v>
      </c>
      <c r="I34" s="167" t="s">
        <v>18</v>
      </c>
      <c r="J34" s="167" t="s">
        <v>115</v>
      </c>
      <c r="K34" s="167" t="s">
        <v>114</v>
      </c>
      <c r="L34" s="150">
        <f>L36+L35</f>
        <v>0</v>
      </c>
      <c r="M34" s="151">
        <f>M35</f>
        <v>0</v>
      </c>
      <c r="N34" s="145"/>
    </row>
    <row r="35" spans="1:14" s="152" customFormat="1" ht="19.5" customHeight="1">
      <c r="A35" s="153"/>
      <c r="B35" s="159"/>
      <c r="C35" s="238" t="s">
        <v>212</v>
      </c>
      <c r="D35" s="164" t="s">
        <v>114</v>
      </c>
      <c r="E35" s="164" t="s">
        <v>125</v>
      </c>
      <c r="F35" s="164" t="s">
        <v>164</v>
      </c>
      <c r="G35" s="164" t="s">
        <v>5</v>
      </c>
      <c r="H35" s="164" t="s">
        <v>147</v>
      </c>
      <c r="I35" s="164" t="s">
        <v>50</v>
      </c>
      <c r="J35" s="164" t="s">
        <v>115</v>
      </c>
      <c r="K35" s="164" t="s">
        <v>165</v>
      </c>
      <c r="L35" s="162">
        <v>0</v>
      </c>
      <c r="M35" s="162">
        <f>M36</f>
        <v>0</v>
      </c>
      <c r="N35" s="145"/>
    </row>
    <row r="36" spans="1:14" s="158" customFormat="1" ht="21" customHeight="1">
      <c r="A36" s="153"/>
      <c r="B36" s="159"/>
      <c r="C36" s="233" t="s">
        <v>166</v>
      </c>
      <c r="D36" s="164" t="s">
        <v>29</v>
      </c>
      <c r="E36" s="164" t="s">
        <v>125</v>
      </c>
      <c r="F36" s="164" t="s">
        <v>164</v>
      </c>
      <c r="G36" s="164" t="s">
        <v>7</v>
      </c>
      <c r="H36" s="164" t="s">
        <v>147</v>
      </c>
      <c r="I36" s="164" t="s">
        <v>50</v>
      </c>
      <c r="J36" s="164" t="s">
        <v>115</v>
      </c>
      <c r="K36" s="164" t="s">
        <v>165</v>
      </c>
      <c r="L36" s="162"/>
      <c r="M36" s="162"/>
      <c r="N36" s="145"/>
    </row>
    <row r="37" spans="1:14" ht="21.75" customHeight="1">
      <c r="A37" s="142" t="s">
        <v>167</v>
      </c>
      <c r="B37" s="173"/>
      <c r="C37" s="239" t="s">
        <v>168</v>
      </c>
      <c r="D37" s="174" t="s">
        <v>114</v>
      </c>
      <c r="E37" s="174" t="s">
        <v>169</v>
      </c>
      <c r="F37" s="174" t="s">
        <v>18</v>
      </c>
      <c r="G37" s="174" t="s">
        <v>18</v>
      </c>
      <c r="H37" s="174" t="s">
        <v>114</v>
      </c>
      <c r="I37" s="174" t="s">
        <v>18</v>
      </c>
      <c r="J37" s="174" t="s">
        <v>115</v>
      </c>
      <c r="K37" s="174" t="s">
        <v>114</v>
      </c>
      <c r="L37" s="145">
        <f>L38</f>
        <v>1947000</v>
      </c>
      <c r="M37" s="145">
        <f>M38</f>
        <v>1947000</v>
      </c>
      <c r="N37" s="145">
        <f t="shared" si="0"/>
        <v>100</v>
      </c>
    </row>
    <row r="38" spans="1:14" ht="30" customHeight="1">
      <c r="A38" s="147"/>
      <c r="B38" s="147"/>
      <c r="C38" s="228" t="s">
        <v>170</v>
      </c>
      <c r="D38" s="148" t="s">
        <v>114</v>
      </c>
      <c r="E38" s="149" t="s">
        <v>169</v>
      </c>
      <c r="F38" s="149" t="s">
        <v>8</v>
      </c>
      <c r="G38" s="149" t="s">
        <v>18</v>
      </c>
      <c r="H38" s="149" t="s">
        <v>114</v>
      </c>
      <c r="I38" s="149" t="s">
        <v>18</v>
      </c>
      <c r="J38" s="149" t="s">
        <v>115</v>
      </c>
      <c r="K38" s="149" t="s">
        <v>114</v>
      </c>
      <c r="L38" s="151">
        <f>L39+L41+L44+L47</f>
        <v>1947000</v>
      </c>
      <c r="M38" s="151">
        <f>M39+M41+M44+M47</f>
        <v>1947000</v>
      </c>
      <c r="N38" s="145">
        <f t="shared" si="0"/>
        <v>100</v>
      </c>
    </row>
    <row r="39" spans="1:14" ht="20.25" customHeight="1">
      <c r="A39" s="153" t="s">
        <v>118</v>
      </c>
      <c r="B39" s="153"/>
      <c r="C39" s="224" t="s">
        <v>171</v>
      </c>
      <c r="D39" s="155" t="s">
        <v>114</v>
      </c>
      <c r="E39" s="154" t="s">
        <v>169</v>
      </c>
      <c r="F39" s="154" t="s">
        <v>8</v>
      </c>
      <c r="G39" s="154" t="s">
        <v>5</v>
      </c>
      <c r="H39" s="154" t="s">
        <v>114</v>
      </c>
      <c r="I39" s="154" t="s">
        <v>18</v>
      </c>
      <c r="J39" s="154" t="s">
        <v>115</v>
      </c>
      <c r="K39" s="154" t="s">
        <v>172</v>
      </c>
      <c r="L39" s="157">
        <f>SUM(L40:L40)</f>
        <v>885000</v>
      </c>
      <c r="M39" s="157">
        <f>SUM(M40:M40)</f>
        <v>885000</v>
      </c>
      <c r="N39" s="145">
        <f t="shared" si="0"/>
        <v>100</v>
      </c>
    </row>
    <row r="40" spans="1:14" s="158" customFormat="1" ht="16.5" customHeight="1">
      <c r="A40" s="159"/>
      <c r="B40" s="159"/>
      <c r="C40" s="225" t="s">
        <v>173</v>
      </c>
      <c r="D40" s="160" t="s">
        <v>29</v>
      </c>
      <c r="E40" s="160" t="s">
        <v>169</v>
      </c>
      <c r="F40" s="160" t="s">
        <v>8</v>
      </c>
      <c r="G40" s="160" t="s">
        <v>5</v>
      </c>
      <c r="H40" s="160" t="s">
        <v>16</v>
      </c>
      <c r="I40" s="160" t="s">
        <v>50</v>
      </c>
      <c r="J40" s="160" t="s">
        <v>115</v>
      </c>
      <c r="K40" s="160" t="s">
        <v>172</v>
      </c>
      <c r="L40" s="162">
        <v>885000</v>
      </c>
      <c r="M40" s="162">
        <v>885000</v>
      </c>
      <c r="N40" s="145">
        <f t="shared" si="0"/>
        <v>100</v>
      </c>
    </row>
    <row r="41" spans="1:14" ht="21" customHeight="1">
      <c r="A41" s="153" t="s">
        <v>174</v>
      </c>
      <c r="B41" s="159"/>
      <c r="C41" s="224" t="s">
        <v>175</v>
      </c>
      <c r="D41" s="155" t="s">
        <v>114</v>
      </c>
      <c r="E41" s="154" t="s">
        <v>169</v>
      </c>
      <c r="F41" s="154" t="s">
        <v>8</v>
      </c>
      <c r="G41" s="154" t="s">
        <v>8</v>
      </c>
      <c r="H41" s="154" t="s">
        <v>114</v>
      </c>
      <c r="I41" s="154" t="s">
        <v>18</v>
      </c>
      <c r="J41" s="154" t="s">
        <v>115</v>
      </c>
      <c r="K41" s="154" t="s">
        <v>172</v>
      </c>
      <c r="L41" s="157">
        <f>L42+L43</f>
        <v>883100</v>
      </c>
      <c r="M41" s="157">
        <f>M42+M43</f>
        <v>883100</v>
      </c>
      <c r="N41" s="145">
        <f t="shared" si="0"/>
        <v>100</v>
      </c>
    </row>
    <row r="42" spans="1:14" ht="29.25" customHeight="1">
      <c r="A42" s="153"/>
      <c r="B42" s="159"/>
      <c r="C42" s="240" t="s">
        <v>176</v>
      </c>
      <c r="D42" s="163" t="s">
        <v>29</v>
      </c>
      <c r="E42" s="163" t="s">
        <v>169</v>
      </c>
      <c r="F42" s="163" t="s">
        <v>8</v>
      </c>
      <c r="G42" s="163" t="s">
        <v>8</v>
      </c>
      <c r="H42" s="163" t="s">
        <v>177</v>
      </c>
      <c r="I42" s="163" t="s">
        <v>50</v>
      </c>
      <c r="J42" s="163" t="s">
        <v>115</v>
      </c>
      <c r="K42" s="163" t="s">
        <v>172</v>
      </c>
      <c r="L42" s="162">
        <v>652000</v>
      </c>
      <c r="M42" s="162">
        <v>652000</v>
      </c>
      <c r="N42" s="145">
        <f t="shared" si="0"/>
        <v>100</v>
      </c>
    </row>
    <row r="43" spans="1:14" ht="19.5" customHeight="1">
      <c r="A43" s="159"/>
      <c r="B43" s="159"/>
      <c r="C43" s="233" t="s">
        <v>178</v>
      </c>
      <c r="D43" s="160" t="s">
        <v>29</v>
      </c>
      <c r="E43" s="160" t="s">
        <v>169</v>
      </c>
      <c r="F43" s="160" t="s">
        <v>8</v>
      </c>
      <c r="G43" s="160" t="s">
        <v>8</v>
      </c>
      <c r="H43" s="160" t="s">
        <v>179</v>
      </c>
      <c r="I43" s="160" t="s">
        <v>50</v>
      </c>
      <c r="J43" s="160" t="s">
        <v>115</v>
      </c>
      <c r="K43" s="160" t="s">
        <v>172</v>
      </c>
      <c r="L43" s="162">
        <f>232000-900</f>
        <v>231100</v>
      </c>
      <c r="M43" s="162">
        <v>231100</v>
      </c>
      <c r="N43" s="145">
        <f t="shared" si="0"/>
        <v>100</v>
      </c>
    </row>
    <row r="44" spans="1:14" s="158" customFormat="1" ht="21" customHeight="1">
      <c r="A44" s="153" t="s">
        <v>180</v>
      </c>
      <c r="B44" s="153"/>
      <c r="C44" s="224" t="s">
        <v>181</v>
      </c>
      <c r="D44" s="155" t="s">
        <v>114</v>
      </c>
      <c r="E44" s="154" t="s">
        <v>169</v>
      </c>
      <c r="F44" s="154" t="s">
        <v>8</v>
      </c>
      <c r="G44" s="154" t="s">
        <v>10</v>
      </c>
      <c r="H44" s="154" t="s">
        <v>114</v>
      </c>
      <c r="I44" s="154" t="s">
        <v>18</v>
      </c>
      <c r="J44" s="154" t="s">
        <v>115</v>
      </c>
      <c r="K44" s="154" t="s">
        <v>172</v>
      </c>
      <c r="L44" s="157">
        <f>L45+L46</f>
        <v>78900</v>
      </c>
      <c r="M44" s="157">
        <f>M45+M46</f>
        <v>78900</v>
      </c>
      <c r="N44" s="145">
        <f t="shared" si="0"/>
        <v>100</v>
      </c>
    </row>
    <row r="45" spans="1:14" ht="35.25" customHeight="1">
      <c r="A45" s="159"/>
      <c r="B45" s="159"/>
      <c r="C45" s="241" t="s">
        <v>182</v>
      </c>
      <c r="D45" s="160" t="s">
        <v>29</v>
      </c>
      <c r="E45" s="160" t="s">
        <v>169</v>
      </c>
      <c r="F45" s="160" t="s">
        <v>8</v>
      </c>
      <c r="G45" s="160" t="s">
        <v>10</v>
      </c>
      <c r="H45" s="160" t="s">
        <v>183</v>
      </c>
      <c r="I45" s="160" t="s">
        <v>50</v>
      </c>
      <c r="J45" s="160" t="s">
        <v>115</v>
      </c>
      <c r="K45" s="160" t="s">
        <v>172</v>
      </c>
      <c r="L45" s="162">
        <v>73900</v>
      </c>
      <c r="M45" s="162">
        <v>73900</v>
      </c>
      <c r="N45" s="145">
        <f t="shared" si="0"/>
        <v>100</v>
      </c>
    </row>
    <row r="46" spans="1:14" ht="17.25" customHeight="1">
      <c r="A46" s="159"/>
      <c r="B46" s="159"/>
      <c r="C46" s="242" t="s">
        <v>189</v>
      </c>
      <c r="D46" s="243" t="s">
        <v>29</v>
      </c>
      <c r="E46" s="243" t="s">
        <v>169</v>
      </c>
      <c r="F46" s="243" t="s">
        <v>8</v>
      </c>
      <c r="G46" s="243" t="s">
        <v>10</v>
      </c>
      <c r="H46" s="243" t="s">
        <v>190</v>
      </c>
      <c r="I46" s="243" t="s">
        <v>50</v>
      </c>
      <c r="J46" s="243" t="s">
        <v>115</v>
      </c>
      <c r="K46" s="243" t="s">
        <v>172</v>
      </c>
      <c r="L46" s="215">
        <v>5000</v>
      </c>
      <c r="M46" s="177">
        <v>5000</v>
      </c>
      <c r="N46" s="145">
        <f t="shared" si="0"/>
        <v>100</v>
      </c>
    </row>
    <row r="47" spans="1:14" ht="15.75">
      <c r="A47" s="153" t="s">
        <v>184</v>
      </c>
      <c r="B47" s="153"/>
      <c r="C47" s="224" t="s">
        <v>40</v>
      </c>
      <c r="D47" s="154" t="s">
        <v>114</v>
      </c>
      <c r="E47" s="154" t="s">
        <v>169</v>
      </c>
      <c r="F47" s="154" t="s">
        <v>8</v>
      </c>
      <c r="G47" s="154" t="s">
        <v>11</v>
      </c>
      <c r="H47" s="154" t="s">
        <v>114</v>
      </c>
      <c r="I47" s="154" t="s">
        <v>18</v>
      </c>
      <c r="J47" s="154" t="s">
        <v>115</v>
      </c>
      <c r="K47" s="154" t="s">
        <v>172</v>
      </c>
      <c r="L47" s="157">
        <f>L48</f>
        <v>100000</v>
      </c>
      <c r="M47" s="157">
        <f>M48</f>
        <v>100000</v>
      </c>
      <c r="N47" s="145">
        <f t="shared" si="0"/>
        <v>100</v>
      </c>
    </row>
    <row r="48" spans="1:14" ht="33" customHeight="1">
      <c r="A48" s="159"/>
      <c r="B48" s="159"/>
      <c r="C48" s="225" t="s">
        <v>185</v>
      </c>
      <c r="D48" s="160" t="s">
        <v>29</v>
      </c>
      <c r="E48" s="160" t="s">
        <v>169</v>
      </c>
      <c r="F48" s="160" t="s">
        <v>8</v>
      </c>
      <c r="G48" s="160" t="s">
        <v>11</v>
      </c>
      <c r="H48" s="160" t="s">
        <v>186</v>
      </c>
      <c r="I48" s="160" t="s">
        <v>50</v>
      </c>
      <c r="J48" s="160" t="s">
        <v>115</v>
      </c>
      <c r="K48" s="160" t="s">
        <v>172</v>
      </c>
      <c r="L48" s="162">
        <v>100000</v>
      </c>
      <c r="M48" s="162">
        <v>100000</v>
      </c>
      <c r="N48" s="145">
        <f t="shared" si="0"/>
        <v>100</v>
      </c>
    </row>
    <row r="49" spans="1:14" ht="15.75">
      <c r="A49" s="142"/>
      <c r="B49" s="142"/>
      <c r="C49" s="175" t="s">
        <v>187</v>
      </c>
      <c r="D49" s="174"/>
      <c r="E49" s="174"/>
      <c r="F49" s="174"/>
      <c r="G49" s="174"/>
      <c r="H49" s="174"/>
      <c r="I49" s="174"/>
      <c r="J49" s="174"/>
      <c r="K49" s="174"/>
      <c r="L49" s="145">
        <f>L8+L37</f>
        <v>2792000</v>
      </c>
      <c r="M49" s="145">
        <f>M8+M37</f>
        <v>2621107.77</v>
      </c>
      <c r="N49" s="145">
        <f t="shared" si="0"/>
        <v>93.87921812320917</v>
      </c>
    </row>
    <row r="50" ht="15.75">
      <c r="C50" s="176"/>
    </row>
  </sheetData>
  <sheetProtection/>
  <mergeCells count="7">
    <mergeCell ref="N6:N7"/>
    <mergeCell ref="A4:M4"/>
    <mergeCell ref="A6:A7"/>
    <mergeCell ref="C6:C7"/>
    <mergeCell ref="D6:K6"/>
    <mergeCell ref="L6:L7"/>
    <mergeCell ref="M6:M7"/>
  </mergeCells>
  <printOptions/>
  <pageMargins left="0.7" right="0.1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SheetLayoutView="50" zoomScalePageLayoutView="0" workbookViewId="0" topLeftCell="A22">
      <selection activeCell="A2" sqref="A2:I2"/>
    </sheetView>
  </sheetViews>
  <sheetFormatPr defaultColWidth="9.00390625" defaultRowHeight="12.75"/>
  <cols>
    <col min="1" max="1" width="116.125" style="0" customWidth="1"/>
    <col min="2" max="2" width="8.00390625" style="0" customWidth="1"/>
    <col min="3" max="4" width="6.75390625" style="0" customWidth="1"/>
    <col min="5" max="5" width="6.875" style="0" customWidth="1"/>
    <col min="6" max="6" width="6.75390625" style="0" customWidth="1"/>
    <col min="7" max="7" width="5.875" style="0" customWidth="1"/>
    <col min="8" max="8" width="6.375" style="0" customWidth="1"/>
    <col min="9" max="9" width="15.875" style="0" customWidth="1"/>
    <col min="10" max="10" width="16.125" style="0" customWidth="1"/>
    <col min="11" max="11" width="20.00390625" style="0" customWidth="1"/>
  </cols>
  <sheetData>
    <row r="1" spans="1:9" ht="46.5" customHeight="1">
      <c r="A1" s="117"/>
      <c r="B1" s="262" t="s">
        <v>217</v>
      </c>
      <c r="C1" s="262"/>
      <c r="D1" s="262"/>
      <c r="E1" s="262"/>
      <c r="F1" s="262"/>
      <c r="G1" s="262"/>
      <c r="H1" s="262"/>
      <c r="I1" s="262"/>
    </row>
    <row r="2" spans="1:9" ht="33.75" customHeight="1">
      <c r="A2" s="311" t="s">
        <v>191</v>
      </c>
      <c r="B2" s="311"/>
      <c r="C2" s="311"/>
      <c r="D2" s="311"/>
      <c r="E2" s="311"/>
      <c r="F2" s="311"/>
      <c r="G2" s="311"/>
      <c r="H2" s="311"/>
      <c r="I2" s="311"/>
    </row>
    <row r="3" spans="1:9" ht="13.5" thickBot="1">
      <c r="A3" s="2"/>
      <c r="B3" s="2"/>
      <c r="C3" s="1"/>
      <c r="D3" s="1"/>
      <c r="E3" s="4"/>
      <c r="F3" s="4"/>
      <c r="G3" s="4"/>
      <c r="H3" s="4"/>
      <c r="I3" s="5" t="s">
        <v>42</v>
      </c>
    </row>
    <row r="4" spans="1:11" ht="12.75" customHeight="1">
      <c r="A4" s="278" t="s">
        <v>3</v>
      </c>
      <c r="B4" s="280" t="s">
        <v>28</v>
      </c>
      <c r="C4" s="282" t="s">
        <v>4</v>
      </c>
      <c r="D4" s="268" t="s">
        <v>9</v>
      </c>
      <c r="E4" s="271" t="s">
        <v>14</v>
      </c>
      <c r="F4" s="272"/>
      <c r="G4" s="273"/>
      <c r="H4" s="259" t="s">
        <v>15</v>
      </c>
      <c r="I4" s="263" t="s">
        <v>192</v>
      </c>
      <c r="J4" s="263" t="s">
        <v>193</v>
      </c>
      <c r="K4" s="265" t="s">
        <v>194</v>
      </c>
    </row>
    <row r="5" spans="1:11" ht="8.25" customHeight="1">
      <c r="A5" s="279"/>
      <c r="B5" s="281"/>
      <c r="C5" s="283"/>
      <c r="D5" s="269"/>
      <c r="E5" s="274"/>
      <c r="F5" s="275"/>
      <c r="G5" s="276"/>
      <c r="H5" s="260"/>
      <c r="I5" s="264"/>
      <c r="J5" s="264"/>
      <c r="K5" s="266"/>
    </row>
    <row r="6" spans="1:11" ht="7.5" customHeight="1">
      <c r="A6" s="279"/>
      <c r="B6" s="281"/>
      <c r="C6" s="283"/>
      <c r="D6" s="269"/>
      <c r="E6" s="274"/>
      <c r="F6" s="275"/>
      <c r="G6" s="276"/>
      <c r="H6" s="260"/>
      <c r="I6" s="264"/>
      <c r="J6" s="264"/>
      <c r="K6" s="266"/>
    </row>
    <row r="7" spans="1:11" ht="7.5" customHeight="1">
      <c r="A7" s="279"/>
      <c r="B7" s="281"/>
      <c r="C7" s="283"/>
      <c r="D7" s="269"/>
      <c r="E7" s="274"/>
      <c r="F7" s="275"/>
      <c r="G7" s="276"/>
      <c r="H7" s="260"/>
      <c r="I7" s="264"/>
      <c r="J7" s="264"/>
      <c r="K7" s="266"/>
    </row>
    <row r="8" spans="1:11" ht="4.5" customHeight="1">
      <c r="A8" s="279"/>
      <c r="B8" s="281"/>
      <c r="C8" s="283"/>
      <c r="D8" s="269"/>
      <c r="E8" s="274"/>
      <c r="F8" s="275"/>
      <c r="G8" s="276"/>
      <c r="H8" s="260"/>
      <c r="I8" s="264"/>
      <c r="J8" s="264"/>
      <c r="K8" s="266"/>
    </row>
    <row r="9" spans="1:11" ht="8.25" customHeight="1">
      <c r="A9" s="279"/>
      <c r="B9" s="281"/>
      <c r="C9" s="284"/>
      <c r="D9" s="270"/>
      <c r="E9" s="274"/>
      <c r="F9" s="277"/>
      <c r="G9" s="276"/>
      <c r="H9" s="261"/>
      <c r="I9" s="264"/>
      <c r="J9" s="264"/>
      <c r="K9" s="267"/>
    </row>
    <row r="10" spans="1:11" ht="14.25" customHeight="1">
      <c r="A10" s="92" t="s">
        <v>27</v>
      </c>
      <c r="B10" s="93" t="s">
        <v>29</v>
      </c>
      <c r="C10" s="81"/>
      <c r="D10" s="81"/>
      <c r="E10" s="94"/>
      <c r="F10" s="95"/>
      <c r="G10" s="96"/>
      <c r="H10" s="82"/>
      <c r="I10" s="186">
        <f>I98</f>
        <v>2976000</v>
      </c>
      <c r="J10" s="186">
        <f>J98</f>
        <v>2682284.74</v>
      </c>
      <c r="K10" s="185">
        <f>J10/I10*100</f>
        <v>90.13053561827957</v>
      </c>
    </row>
    <row r="11" spans="1:11" ht="15" customHeight="1">
      <c r="A11" s="19" t="s">
        <v>12</v>
      </c>
      <c r="B11" s="91" t="s">
        <v>29</v>
      </c>
      <c r="C11" s="20" t="s">
        <v>5</v>
      </c>
      <c r="D11" s="21"/>
      <c r="E11" s="21"/>
      <c r="F11" s="21"/>
      <c r="G11" s="21"/>
      <c r="H11" s="80"/>
      <c r="I11" s="51">
        <f>I12+I18+I32+I38</f>
        <v>1187941.2799999998</v>
      </c>
      <c r="J11" s="51">
        <f>J12+J18+J32+J38</f>
        <v>1011213.98</v>
      </c>
      <c r="K11" s="185">
        <f aca="true" t="shared" si="0" ref="K11:K89">J11/I11*100</f>
        <v>85.12322932325411</v>
      </c>
    </row>
    <row r="12" spans="1:11" ht="15.75" customHeight="1">
      <c r="A12" s="16" t="s">
        <v>23</v>
      </c>
      <c r="B12" s="50" t="s">
        <v>29</v>
      </c>
      <c r="C12" s="11" t="s">
        <v>5</v>
      </c>
      <c r="D12" s="6" t="s">
        <v>8</v>
      </c>
      <c r="E12" s="6"/>
      <c r="F12" s="6"/>
      <c r="G12" s="6"/>
      <c r="H12" s="58"/>
      <c r="I12" s="298">
        <f>I13+I16</f>
        <v>572250.58</v>
      </c>
      <c r="J12" s="298">
        <f>J13+J16</f>
        <v>451800.11000000004</v>
      </c>
      <c r="K12" s="185">
        <f t="shared" si="0"/>
        <v>78.95144641006743</v>
      </c>
    </row>
    <row r="13" spans="1:11" ht="15" customHeight="1">
      <c r="A13" s="17" t="s">
        <v>19</v>
      </c>
      <c r="B13" s="48" t="s">
        <v>29</v>
      </c>
      <c r="C13" s="12" t="s">
        <v>5</v>
      </c>
      <c r="D13" s="10" t="s">
        <v>8</v>
      </c>
      <c r="E13" s="10" t="s">
        <v>33</v>
      </c>
      <c r="F13" s="10" t="s">
        <v>18</v>
      </c>
      <c r="G13" s="10" t="s">
        <v>18</v>
      </c>
      <c r="H13" s="61"/>
      <c r="I13" s="299">
        <f>I14</f>
        <v>490293.81</v>
      </c>
      <c r="J13" s="299">
        <f>J14</f>
        <v>369843.34</v>
      </c>
      <c r="K13" s="185">
        <f t="shared" si="0"/>
        <v>75.43300210133185</v>
      </c>
    </row>
    <row r="14" spans="1:11" ht="14.25" customHeight="1">
      <c r="A14" s="28" t="s">
        <v>34</v>
      </c>
      <c r="B14" s="49" t="s">
        <v>29</v>
      </c>
      <c r="C14" s="29" t="s">
        <v>5</v>
      </c>
      <c r="D14" s="30" t="s">
        <v>8</v>
      </c>
      <c r="E14" s="30" t="s">
        <v>33</v>
      </c>
      <c r="F14" s="30" t="s">
        <v>10</v>
      </c>
      <c r="G14" s="30" t="s">
        <v>18</v>
      </c>
      <c r="H14" s="62"/>
      <c r="I14" s="300">
        <f>I15</f>
        <v>490293.81</v>
      </c>
      <c r="J14" s="300">
        <f>J15</f>
        <v>369843.34</v>
      </c>
      <c r="K14" s="185">
        <f t="shared" si="0"/>
        <v>75.43300210133185</v>
      </c>
    </row>
    <row r="15" spans="1:11" ht="14.25" customHeight="1">
      <c r="A15" s="43" t="s">
        <v>35</v>
      </c>
      <c r="B15" s="47" t="s">
        <v>29</v>
      </c>
      <c r="C15" s="33" t="s">
        <v>5</v>
      </c>
      <c r="D15" s="7" t="s">
        <v>8</v>
      </c>
      <c r="E15" s="7" t="s">
        <v>33</v>
      </c>
      <c r="F15" s="7" t="s">
        <v>10</v>
      </c>
      <c r="G15" s="7" t="s">
        <v>18</v>
      </c>
      <c r="H15" s="60" t="s">
        <v>36</v>
      </c>
      <c r="I15" s="301">
        <v>490293.81</v>
      </c>
      <c r="J15" s="301">
        <v>369843.34</v>
      </c>
      <c r="K15" s="185">
        <f t="shared" si="0"/>
        <v>75.43300210133185</v>
      </c>
    </row>
    <row r="16" spans="1:11" ht="28.5" customHeight="1">
      <c r="A16" s="218" t="s">
        <v>213</v>
      </c>
      <c r="B16" s="192" t="s">
        <v>29</v>
      </c>
      <c r="C16" s="29" t="s">
        <v>5</v>
      </c>
      <c r="D16" s="30" t="s">
        <v>8</v>
      </c>
      <c r="E16" s="30" t="s">
        <v>202</v>
      </c>
      <c r="F16" s="30" t="s">
        <v>203</v>
      </c>
      <c r="G16" s="30" t="s">
        <v>18</v>
      </c>
      <c r="H16" s="62"/>
      <c r="I16" s="300">
        <f>I17</f>
        <v>81956.77</v>
      </c>
      <c r="J16" s="300">
        <f>J17</f>
        <v>81956.77</v>
      </c>
      <c r="K16" s="185">
        <f t="shared" si="0"/>
        <v>100</v>
      </c>
    </row>
    <row r="17" spans="1:11" ht="12.75" customHeight="1">
      <c r="A17" s="43" t="s">
        <v>35</v>
      </c>
      <c r="B17" s="196" t="s">
        <v>29</v>
      </c>
      <c r="C17" s="33" t="s">
        <v>5</v>
      </c>
      <c r="D17" s="7" t="s">
        <v>8</v>
      </c>
      <c r="E17" s="7" t="s">
        <v>202</v>
      </c>
      <c r="F17" s="7" t="s">
        <v>203</v>
      </c>
      <c r="G17" s="7" t="s">
        <v>18</v>
      </c>
      <c r="H17" s="60" t="s">
        <v>36</v>
      </c>
      <c r="I17" s="301">
        <v>81956.77</v>
      </c>
      <c r="J17" s="301">
        <v>81956.77</v>
      </c>
      <c r="K17" s="185">
        <f t="shared" si="0"/>
        <v>100</v>
      </c>
    </row>
    <row r="18" spans="1:11" ht="30.75" customHeight="1">
      <c r="A18" s="16" t="s">
        <v>22</v>
      </c>
      <c r="B18" s="50" t="s">
        <v>29</v>
      </c>
      <c r="C18" s="11" t="s">
        <v>5</v>
      </c>
      <c r="D18" s="6" t="s">
        <v>11</v>
      </c>
      <c r="E18" s="6"/>
      <c r="F18" s="6"/>
      <c r="G18" s="6"/>
      <c r="H18" s="58"/>
      <c r="I18" s="298">
        <f>I19+I28+I30</f>
        <v>569790.7</v>
      </c>
      <c r="J18" s="298">
        <f>J19+J28+J30</f>
        <v>513513.87</v>
      </c>
      <c r="K18" s="185">
        <f t="shared" si="0"/>
        <v>90.12324525479268</v>
      </c>
    </row>
    <row r="19" spans="1:11" ht="15" customHeight="1">
      <c r="A19" s="17" t="s">
        <v>19</v>
      </c>
      <c r="B19" s="48" t="s">
        <v>29</v>
      </c>
      <c r="C19" s="12" t="s">
        <v>5</v>
      </c>
      <c r="D19" s="10" t="s">
        <v>11</v>
      </c>
      <c r="E19" s="10" t="s">
        <v>33</v>
      </c>
      <c r="F19" s="10" t="s">
        <v>18</v>
      </c>
      <c r="G19" s="10" t="s">
        <v>18</v>
      </c>
      <c r="H19" s="61"/>
      <c r="I19" s="299">
        <f>I20+I22+I24+I26</f>
        <v>554380</v>
      </c>
      <c r="J19" s="299">
        <f>J20+J22+J24+J26</f>
        <v>498103.17</v>
      </c>
      <c r="K19" s="185">
        <f t="shared" si="0"/>
        <v>89.84869042894765</v>
      </c>
    </row>
    <row r="20" spans="1:11" ht="18.75" customHeight="1">
      <c r="A20" s="31" t="s">
        <v>2</v>
      </c>
      <c r="B20" s="71" t="s">
        <v>29</v>
      </c>
      <c r="C20" s="29" t="s">
        <v>5</v>
      </c>
      <c r="D20" s="30" t="s">
        <v>11</v>
      </c>
      <c r="E20" s="30" t="s">
        <v>33</v>
      </c>
      <c r="F20" s="30" t="s">
        <v>11</v>
      </c>
      <c r="G20" s="30" t="s">
        <v>18</v>
      </c>
      <c r="H20" s="62"/>
      <c r="I20" s="300">
        <f>I21</f>
        <v>552880</v>
      </c>
      <c r="J20" s="300">
        <f>J21</f>
        <v>498103.17</v>
      </c>
      <c r="K20" s="185">
        <f t="shared" si="0"/>
        <v>90.09245586745767</v>
      </c>
    </row>
    <row r="21" spans="1:11" ht="12.75" customHeight="1">
      <c r="A21" s="52" t="s">
        <v>35</v>
      </c>
      <c r="B21" s="47" t="s">
        <v>29</v>
      </c>
      <c r="C21" s="13" t="s">
        <v>5</v>
      </c>
      <c r="D21" s="7" t="s">
        <v>11</v>
      </c>
      <c r="E21" s="7" t="s">
        <v>33</v>
      </c>
      <c r="F21" s="7" t="s">
        <v>11</v>
      </c>
      <c r="G21" s="7" t="s">
        <v>18</v>
      </c>
      <c r="H21" s="60" t="s">
        <v>36</v>
      </c>
      <c r="I21" s="301">
        <v>552880</v>
      </c>
      <c r="J21" s="301">
        <v>498103.17</v>
      </c>
      <c r="K21" s="185">
        <f t="shared" si="0"/>
        <v>90.09245586745767</v>
      </c>
    </row>
    <row r="22" spans="1:11" ht="55.5" customHeight="1">
      <c r="A22" s="34" t="s">
        <v>43</v>
      </c>
      <c r="B22" s="71" t="s">
        <v>29</v>
      </c>
      <c r="C22" s="35" t="s">
        <v>5</v>
      </c>
      <c r="D22" s="30" t="s">
        <v>11</v>
      </c>
      <c r="E22" s="30" t="s">
        <v>33</v>
      </c>
      <c r="F22" s="30" t="s">
        <v>11</v>
      </c>
      <c r="G22" s="30" t="s">
        <v>5</v>
      </c>
      <c r="H22" s="62"/>
      <c r="I22" s="300">
        <f>I23</f>
        <v>500</v>
      </c>
      <c r="J22" s="300">
        <f>J23</f>
        <v>0</v>
      </c>
      <c r="K22" s="185">
        <f t="shared" si="0"/>
        <v>0</v>
      </c>
    </row>
    <row r="23" spans="1:11" ht="12.75" customHeight="1">
      <c r="A23" s="52" t="s">
        <v>40</v>
      </c>
      <c r="B23" s="47" t="s">
        <v>29</v>
      </c>
      <c r="C23" s="13" t="s">
        <v>5</v>
      </c>
      <c r="D23" s="7" t="s">
        <v>11</v>
      </c>
      <c r="E23" s="7" t="s">
        <v>33</v>
      </c>
      <c r="F23" s="7" t="s">
        <v>11</v>
      </c>
      <c r="G23" s="7" t="s">
        <v>5</v>
      </c>
      <c r="H23" s="60" t="s">
        <v>41</v>
      </c>
      <c r="I23" s="301">
        <v>500</v>
      </c>
      <c r="J23" s="301"/>
      <c r="K23" s="185">
        <f t="shared" si="0"/>
        <v>0</v>
      </c>
    </row>
    <row r="24" spans="1:11" ht="18.75" customHeight="1">
      <c r="A24" s="36" t="s">
        <v>44</v>
      </c>
      <c r="B24" s="29" t="s">
        <v>29</v>
      </c>
      <c r="C24" s="29" t="s">
        <v>5</v>
      </c>
      <c r="D24" s="30" t="s">
        <v>11</v>
      </c>
      <c r="E24" s="30" t="s">
        <v>33</v>
      </c>
      <c r="F24" s="30" t="s">
        <v>11</v>
      </c>
      <c r="G24" s="30" t="s">
        <v>8</v>
      </c>
      <c r="H24" s="62"/>
      <c r="I24" s="300">
        <f>I25</f>
        <v>500</v>
      </c>
      <c r="J24" s="300">
        <f>J25</f>
        <v>0</v>
      </c>
      <c r="K24" s="185">
        <f t="shared" si="0"/>
        <v>0</v>
      </c>
    </row>
    <row r="25" spans="1:11" ht="15.75" customHeight="1">
      <c r="A25" s="52" t="s">
        <v>40</v>
      </c>
      <c r="B25" s="13" t="s">
        <v>29</v>
      </c>
      <c r="C25" s="13" t="s">
        <v>5</v>
      </c>
      <c r="D25" s="7" t="s">
        <v>11</v>
      </c>
      <c r="E25" s="7" t="s">
        <v>33</v>
      </c>
      <c r="F25" s="7" t="s">
        <v>11</v>
      </c>
      <c r="G25" s="7" t="s">
        <v>8</v>
      </c>
      <c r="H25" s="60" t="s">
        <v>41</v>
      </c>
      <c r="I25" s="301">
        <v>500</v>
      </c>
      <c r="J25" s="301"/>
      <c r="K25" s="185">
        <f t="shared" si="0"/>
        <v>0</v>
      </c>
    </row>
    <row r="26" spans="1:11" ht="29.25" customHeight="1">
      <c r="A26" s="36" t="s">
        <v>52</v>
      </c>
      <c r="B26" s="192" t="s">
        <v>29</v>
      </c>
      <c r="C26" s="29" t="s">
        <v>5</v>
      </c>
      <c r="D26" s="30" t="s">
        <v>11</v>
      </c>
      <c r="E26" s="30" t="s">
        <v>33</v>
      </c>
      <c r="F26" s="30" t="s">
        <v>11</v>
      </c>
      <c r="G26" s="30" t="s">
        <v>10</v>
      </c>
      <c r="H26" s="62"/>
      <c r="I26" s="300">
        <f>I27</f>
        <v>500</v>
      </c>
      <c r="J26" s="300">
        <f>J27</f>
        <v>0</v>
      </c>
      <c r="K26" s="185">
        <f t="shared" si="0"/>
        <v>0</v>
      </c>
    </row>
    <row r="27" spans="1:11" ht="13.5" customHeight="1">
      <c r="A27" s="52" t="s">
        <v>40</v>
      </c>
      <c r="B27" s="196" t="s">
        <v>29</v>
      </c>
      <c r="C27" s="13" t="s">
        <v>5</v>
      </c>
      <c r="D27" s="7" t="s">
        <v>11</v>
      </c>
      <c r="E27" s="7" t="s">
        <v>33</v>
      </c>
      <c r="F27" s="7" t="s">
        <v>11</v>
      </c>
      <c r="G27" s="7" t="s">
        <v>10</v>
      </c>
      <c r="H27" s="60" t="s">
        <v>41</v>
      </c>
      <c r="I27" s="301">
        <v>500</v>
      </c>
      <c r="J27" s="301"/>
      <c r="K27" s="185">
        <f t="shared" si="0"/>
        <v>0</v>
      </c>
    </row>
    <row r="28" spans="1:11" ht="25.5">
      <c r="A28" s="86" t="s">
        <v>55</v>
      </c>
      <c r="B28" s="48" t="s">
        <v>29</v>
      </c>
      <c r="C28" s="87" t="s">
        <v>5</v>
      </c>
      <c r="D28" s="10" t="s">
        <v>11</v>
      </c>
      <c r="E28" s="10" t="s">
        <v>56</v>
      </c>
      <c r="F28" s="10" t="s">
        <v>50</v>
      </c>
      <c r="G28" s="10" t="s">
        <v>18</v>
      </c>
      <c r="H28" s="10"/>
      <c r="I28" s="299">
        <f>I29</f>
        <v>5000</v>
      </c>
      <c r="J28" s="299">
        <f>J29</f>
        <v>5000</v>
      </c>
      <c r="K28" s="185">
        <f t="shared" si="0"/>
        <v>100</v>
      </c>
    </row>
    <row r="29" spans="1:11" ht="18.75">
      <c r="A29" s="83" t="s">
        <v>35</v>
      </c>
      <c r="B29" s="47" t="s">
        <v>29</v>
      </c>
      <c r="C29" s="33" t="s">
        <v>5</v>
      </c>
      <c r="D29" s="7" t="s">
        <v>11</v>
      </c>
      <c r="E29" s="7" t="s">
        <v>56</v>
      </c>
      <c r="F29" s="7" t="s">
        <v>50</v>
      </c>
      <c r="G29" s="7" t="s">
        <v>18</v>
      </c>
      <c r="H29" s="60" t="s">
        <v>36</v>
      </c>
      <c r="I29" s="301">
        <v>5000</v>
      </c>
      <c r="J29" s="301">
        <v>5000</v>
      </c>
      <c r="K29" s="185">
        <f t="shared" si="0"/>
        <v>100</v>
      </c>
    </row>
    <row r="30" spans="1:11" ht="17.25" customHeight="1">
      <c r="A30" s="218" t="s">
        <v>213</v>
      </c>
      <c r="B30" s="49" t="s">
        <v>29</v>
      </c>
      <c r="C30" s="29" t="s">
        <v>5</v>
      </c>
      <c r="D30" s="30" t="s">
        <v>11</v>
      </c>
      <c r="E30" s="30" t="s">
        <v>202</v>
      </c>
      <c r="F30" s="30" t="s">
        <v>203</v>
      </c>
      <c r="G30" s="30" t="s">
        <v>18</v>
      </c>
      <c r="H30" s="62"/>
      <c r="I30" s="300">
        <f>I31</f>
        <v>10410.7</v>
      </c>
      <c r="J30" s="300">
        <f>J31</f>
        <v>10410.7</v>
      </c>
      <c r="K30" s="185">
        <f t="shared" si="0"/>
        <v>100</v>
      </c>
    </row>
    <row r="31" spans="1:11" ht="18.75">
      <c r="A31" s="43" t="s">
        <v>35</v>
      </c>
      <c r="B31" s="47" t="s">
        <v>29</v>
      </c>
      <c r="C31" s="33" t="s">
        <v>5</v>
      </c>
      <c r="D31" s="7" t="s">
        <v>11</v>
      </c>
      <c r="E31" s="7" t="s">
        <v>202</v>
      </c>
      <c r="F31" s="7" t="s">
        <v>203</v>
      </c>
      <c r="G31" s="7" t="s">
        <v>18</v>
      </c>
      <c r="H31" s="60" t="s">
        <v>36</v>
      </c>
      <c r="I31" s="301">
        <v>10410.7</v>
      </c>
      <c r="J31" s="301">
        <v>10410.7</v>
      </c>
      <c r="K31" s="185">
        <f t="shared" si="0"/>
        <v>100</v>
      </c>
    </row>
    <row r="32" spans="1:11" ht="16.5" customHeight="1">
      <c r="A32" s="84" t="s">
        <v>57</v>
      </c>
      <c r="B32" s="50" t="s">
        <v>29</v>
      </c>
      <c r="C32" s="85" t="s">
        <v>5</v>
      </c>
      <c r="D32" s="6" t="s">
        <v>58</v>
      </c>
      <c r="E32" s="6"/>
      <c r="F32" s="6"/>
      <c r="G32" s="6"/>
      <c r="H32" s="6"/>
      <c r="I32" s="298">
        <f>I34+I36</f>
        <v>32100</v>
      </c>
      <c r="J32" s="298">
        <f>J34+J36</f>
        <v>32100</v>
      </c>
      <c r="K32" s="185">
        <f t="shared" si="0"/>
        <v>100</v>
      </c>
    </row>
    <row r="33" spans="1:11" ht="18.75">
      <c r="A33" s="86" t="s">
        <v>59</v>
      </c>
      <c r="B33" s="48" t="s">
        <v>29</v>
      </c>
      <c r="C33" s="87" t="s">
        <v>5</v>
      </c>
      <c r="D33" s="10" t="s">
        <v>58</v>
      </c>
      <c r="E33" s="10" t="s">
        <v>60</v>
      </c>
      <c r="F33" s="10" t="s">
        <v>18</v>
      </c>
      <c r="G33" s="10" t="s">
        <v>18</v>
      </c>
      <c r="H33" s="10"/>
      <c r="I33" s="299">
        <f>I34+I36</f>
        <v>32100</v>
      </c>
      <c r="J33" s="299">
        <f>J34+J36</f>
        <v>32100</v>
      </c>
      <c r="K33" s="185">
        <f t="shared" si="0"/>
        <v>100</v>
      </c>
    </row>
    <row r="34" spans="1:11" ht="15.75" customHeight="1">
      <c r="A34" s="34" t="s">
        <v>61</v>
      </c>
      <c r="B34" s="192" t="s">
        <v>29</v>
      </c>
      <c r="C34" s="54" t="s">
        <v>5</v>
      </c>
      <c r="D34" s="30" t="s">
        <v>58</v>
      </c>
      <c r="E34" s="30" t="s">
        <v>60</v>
      </c>
      <c r="F34" s="30" t="s">
        <v>18</v>
      </c>
      <c r="G34" s="30" t="s">
        <v>8</v>
      </c>
      <c r="H34" s="30"/>
      <c r="I34" s="300">
        <f>I35</f>
        <v>31000</v>
      </c>
      <c r="J34" s="300">
        <f>J35</f>
        <v>31000</v>
      </c>
      <c r="K34" s="185">
        <f t="shared" si="0"/>
        <v>100</v>
      </c>
    </row>
    <row r="35" spans="1:11" ht="18.75" customHeight="1">
      <c r="A35" s="43" t="s">
        <v>35</v>
      </c>
      <c r="B35" s="196" t="s">
        <v>29</v>
      </c>
      <c r="C35" s="88" t="s">
        <v>5</v>
      </c>
      <c r="D35" s="7" t="s">
        <v>58</v>
      </c>
      <c r="E35" s="7" t="s">
        <v>60</v>
      </c>
      <c r="F35" s="7" t="s">
        <v>18</v>
      </c>
      <c r="G35" s="7" t="s">
        <v>8</v>
      </c>
      <c r="H35" s="7" t="s">
        <v>36</v>
      </c>
      <c r="I35" s="301">
        <v>31000</v>
      </c>
      <c r="J35" s="301">
        <v>31000</v>
      </c>
      <c r="K35" s="185">
        <f t="shared" si="0"/>
        <v>100</v>
      </c>
    </row>
    <row r="36" spans="1:11" ht="17.25" customHeight="1">
      <c r="A36" s="28" t="s">
        <v>62</v>
      </c>
      <c r="B36" s="192" t="s">
        <v>29</v>
      </c>
      <c r="C36" s="35" t="s">
        <v>5</v>
      </c>
      <c r="D36" s="30" t="s">
        <v>58</v>
      </c>
      <c r="E36" s="30" t="s">
        <v>60</v>
      </c>
      <c r="F36" s="30" t="s">
        <v>18</v>
      </c>
      <c r="G36" s="30" t="s">
        <v>10</v>
      </c>
      <c r="H36" s="62"/>
      <c r="I36" s="300">
        <f>I37</f>
        <v>1100</v>
      </c>
      <c r="J36" s="300">
        <f>J37</f>
        <v>1100</v>
      </c>
      <c r="K36" s="185">
        <f t="shared" si="0"/>
        <v>100</v>
      </c>
    </row>
    <row r="37" spans="1:11" ht="13.5" customHeight="1">
      <c r="A37" s="43" t="s">
        <v>35</v>
      </c>
      <c r="B37" s="196" t="s">
        <v>29</v>
      </c>
      <c r="C37" s="88" t="s">
        <v>5</v>
      </c>
      <c r="D37" s="7" t="s">
        <v>58</v>
      </c>
      <c r="E37" s="7" t="s">
        <v>60</v>
      </c>
      <c r="F37" s="7" t="s">
        <v>18</v>
      </c>
      <c r="G37" s="7" t="s">
        <v>10</v>
      </c>
      <c r="H37" s="7" t="s">
        <v>36</v>
      </c>
      <c r="I37" s="301">
        <v>1100</v>
      </c>
      <c r="J37" s="301">
        <v>1100</v>
      </c>
      <c r="K37" s="185">
        <f t="shared" si="0"/>
        <v>100</v>
      </c>
    </row>
    <row r="38" spans="1:11" ht="16.5" customHeight="1">
      <c r="A38" s="244" t="s">
        <v>218</v>
      </c>
      <c r="B38" s="50" t="s">
        <v>29</v>
      </c>
      <c r="C38" s="103" t="s">
        <v>5</v>
      </c>
      <c r="D38" s="6" t="s">
        <v>210</v>
      </c>
      <c r="E38" s="6"/>
      <c r="F38" s="6"/>
      <c r="G38" s="6"/>
      <c r="H38" s="58"/>
      <c r="I38" s="298">
        <f>I40</f>
        <v>13800</v>
      </c>
      <c r="J38" s="298">
        <f>J40</f>
        <v>13800</v>
      </c>
      <c r="K38" s="185">
        <f t="shared" si="0"/>
        <v>100</v>
      </c>
    </row>
    <row r="39" spans="1:11" ht="21" customHeight="1">
      <c r="A39" s="245" t="s">
        <v>219</v>
      </c>
      <c r="B39" s="48" t="s">
        <v>29</v>
      </c>
      <c r="C39" s="105" t="s">
        <v>5</v>
      </c>
      <c r="D39" s="10" t="s">
        <v>210</v>
      </c>
      <c r="E39" s="10" t="s">
        <v>33</v>
      </c>
      <c r="F39" s="10" t="s">
        <v>18</v>
      </c>
      <c r="G39" s="10" t="s">
        <v>18</v>
      </c>
      <c r="H39" s="61"/>
      <c r="I39" s="299">
        <f>I40</f>
        <v>13800</v>
      </c>
      <c r="J39" s="299">
        <f>J40</f>
        <v>13800</v>
      </c>
      <c r="K39" s="185">
        <f t="shared" si="0"/>
        <v>100</v>
      </c>
    </row>
    <row r="40" spans="1:11" ht="18.75">
      <c r="A40" s="218" t="s">
        <v>2</v>
      </c>
      <c r="B40" s="192" t="s">
        <v>29</v>
      </c>
      <c r="C40" s="35" t="s">
        <v>5</v>
      </c>
      <c r="D40" s="30" t="s">
        <v>210</v>
      </c>
      <c r="E40" s="30" t="s">
        <v>33</v>
      </c>
      <c r="F40" s="30" t="s">
        <v>11</v>
      </c>
      <c r="G40" s="30" t="s">
        <v>18</v>
      </c>
      <c r="H40" s="62"/>
      <c r="I40" s="300">
        <f>I41</f>
        <v>13800</v>
      </c>
      <c r="J40" s="300">
        <f>J41</f>
        <v>13800</v>
      </c>
      <c r="K40" s="185">
        <f t="shared" si="0"/>
        <v>100</v>
      </c>
    </row>
    <row r="41" spans="1:11" ht="16.5" customHeight="1">
      <c r="A41" s="246" t="s">
        <v>35</v>
      </c>
      <c r="B41" s="196" t="s">
        <v>29</v>
      </c>
      <c r="C41" s="33" t="s">
        <v>5</v>
      </c>
      <c r="D41" s="7" t="s">
        <v>210</v>
      </c>
      <c r="E41" s="7" t="s">
        <v>33</v>
      </c>
      <c r="F41" s="7" t="s">
        <v>11</v>
      </c>
      <c r="G41" s="7" t="s">
        <v>18</v>
      </c>
      <c r="H41" s="60" t="s">
        <v>36</v>
      </c>
      <c r="I41" s="301">
        <v>13800</v>
      </c>
      <c r="J41" s="301">
        <v>13800</v>
      </c>
      <c r="K41" s="185">
        <f t="shared" si="0"/>
        <v>100</v>
      </c>
    </row>
    <row r="42" spans="1:11" ht="18.75">
      <c r="A42" s="22" t="s">
        <v>24</v>
      </c>
      <c r="B42" s="91" t="s">
        <v>29</v>
      </c>
      <c r="C42" s="23" t="s">
        <v>8</v>
      </c>
      <c r="D42" s="73"/>
      <c r="E42" s="73"/>
      <c r="F42" s="73"/>
      <c r="G42" s="73"/>
      <c r="H42" s="74"/>
      <c r="I42" s="51">
        <f aca="true" t="shared" si="1" ref="I42:J45">I43</f>
        <v>73900</v>
      </c>
      <c r="J42" s="302">
        <f t="shared" si="1"/>
        <v>73900</v>
      </c>
      <c r="K42" s="185">
        <f t="shared" si="0"/>
        <v>100</v>
      </c>
    </row>
    <row r="43" spans="1:11" ht="18.75">
      <c r="A43" s="16" t="s">
        <v>25</v>
      </c>
      <c r="B43" s="50" t="s">
        <v>29</v>
      </c>
      <c r="C43" s="11" t="s">
        <v>8</v>
      </c>
      <c r="D43" s="6" t="s">
        <v>10</v>
      </c>
      <c r="E43" s="6"/>
      <c r="F43" s="6"/>
      <c r="G43" s="6"/>
      <c r="H43" s="58"/>
      <c r="I43" s="298">
        <f t="shared" si="1"/>
        <v>73900</v>
      </c>
      <c r="J43" s="298">
        <f t="shared" si="1"/>
        <v>73900</v>
      </c>
      <c r="K43" s="185">
        <f t="shared" si="0"/>
        <v>100</v>
      </c>
    </row>
    <row r="44" spans="1:11" ht="17.25" customHeight="1">
      <c r="A44" s="32" t="s">
        <v>19</v>
      </c>
      <c r="B44" s="48" t="s">
        <v>29</v>
      </c>
      <c r="C44" s="26" t="s">
        <v>8</v>
      </c>
      <c r="D44" s="27" t="s">
        <v>10</v>
      </c>
      <c r="E44" s="27" t="s">
        <v>16</v>
      </c>
      <c r="F44" s="27" t="s">
        <v>18</v>
      </c>
      <c r="G44" s="27" t="s">
        <v>18</v>
      </c>
      <c r="H44" s="59"/>
      <c r="I44" s="299">
        <f t="shared" si="1"/>
        <v>73900</v>
      </c>
      <c r="J44" s="299">
        <f t="shared" si="1"/>
        <v>73900</v>
      </c>
      <c r="K44" s="185">
        <f t="shared" si="0"/>
        <v>100</v>
      </c>
    </row>
    <row r="45" spans="1:11" ht="15.75" customHeight="1">
      <c r="A45" s="34" t="s">
        <v>26</v>
      </c>
      <c r="B45" s="192" t="s">
        <v>29</v>
      </c>
      <c r="C45" s="35" t="s">
        <v>8</v>
      </c>
      <c r="D45" s="30" t="s">
        <v>10</v>
      </c>
      <c r="E45" s="30" t="s">
        <v>16</v>
      </c>
      <c r="F45" s="30" t="s">
        <v>37</v>
      </c>
      <c r="G45" s="30" t="s">
        <v>18</v>
      </c>
      <c r="H45" s="62"/>
      <c r="I45" s="300">
        <f t="shared" si="1"/>
        <v>73900</v>
      </c>
      <c r="J45" s="300">
        <f t="shared" si="1"/>
        <v>73900</v>
      </c>
      <c r="K45" s="185">
        <f t="shared" si="0"/>
        <v>100</v>
      </c>
    </row>
    <row r="46" spans="1:11" ht="18.75" customHeight="1">
      <c r="A46" s="43" t="s">
        <v>35</v>
      </c>
      <c r="B46" s="196" t="s">
        <v>29</v>
      </c>
      <c r="C46" s="33" t="s">
        <v>8</v>
      </c>
      <c r="D46" s="7" t="s">
        <v>10</v>
      </c>
      <c r="E46" s="7" t="s">
        <v>16</v>
      </c>
      <c r="F46" s="7" t="s">
        <v>37</v>
      </c>
      <c r="G46" s="7" t="s">
        <v>18</v>
      </c>
      <c r="H46" s="60" t="s">
        <v>36</v>
      </c>
      <c r="I46" s="301">
        <v>73900</v>
      </c>
      <c r="J46" s="301">
        <v>73900</v>
      </c>
      <c r="K46" s="185"/>
    </row>
    <row r="47" spans="1:11" ht="15.75" customHeight="1">
      <c r="A47" s="97" t="s">
        <v>65</v>
      </c>
      <c r="B47" s="91" t="s">
        <v>29</v>
      </c>
      <c r="C47" s="98" t="s">
        <v>10</v>
      </c>
      <c r="D47" s="99"/>
      <c r="E47" s="99"/>
      <c r="F47" s="99"/>
      <c r="G47" s="99"/>
      <c r="H47" s="100"/>
      <c r="I47" s="101">
        <f>I48</f>
        <v>284487.96</v>
      </c>
      <c r="J47" s="303">
        <f>J48</f>
        <v>168000</v>
      </c>
      <c r="K47" s="185"/>
    </row>
    <row r="48" spans="1:11" ht="14.25" customHeight="1">
      <c r="A48" s="102" t="s">
        <v>66</v>
      </c>
      <c r="B48" s="50" t="s">
        <v>29</v>
      </c>
      <c r="C48" s="103" t="s">
        <v>10</v>
      </c>
      <c r="D48" s="6" t="s">
        <v>50</v>
      </c>
      <c r="E48" s="6"/>
      <c r="F48" s="6"/>
      <c r="G48" s="6"/>
      <c r="H48" s="104"/>
      <c r="I48" s="298">
        <f>I49+I54+I56+I58</f>
        <v>284487.96</v>
      </c>
      <c r="J48" s="298">
        <f>J49+J54+J56+J58</f>
        <v>168000</v>
      </c>
      <c r="K48" s="185">
        <f t="shared" si="0"/>
        <v>59.053465742451806</v>
      </c>
    </row>
    <row r="49" spans="1:11" ht="15.75" customHeight="1">
      <c r="A49" s="86" t="s">
        <v>67</v>
      </c>
      <c r="B49" s="48" t="s">
        <v>29</v>
      </c>
      <c r="C49" s="105" t="s">
        <v>10</v>
      </c>
      <c r="D49" s="10" t="s">
        <v>50</v>
      </c>
      <c r="E49" s="10" t="s">
        <v>68</v>
      </c>
      <c r="F49" s="10" t="s">
        <v>18</v>
      </c>
      <c r="G49" s="10" t="s">
        <v>18</v>
      </c>
      <c r="H49" s="106"/>
      <c r="I49" s="299">
        <f>I50+I52</f>
        <v>116487.96</v>
      </c>
      <c r="J49" s="299">
        <f>J50+J52</f>
        <v>0</v>
      </c>
      <c r="K49" s="185">
        <f t="shared" si="0"/>
        <v>0</v>
      </c>
    </row>
    <row r="50" spans="1:11" ht="18.75" customHeight="1">
      <c r="A50" s="34" t="s">
        <v>69</v>
      </c>
      <c r="B50" s="49" t="s">
        <v>29</v>
      </c>
      <c r="C50" s="35" t="s">
        <v>10</v>
      </c>
      <c r="D50" s="30" t="s">
        <v>50</v>
      </c>
      <c r="E50" s="30" t="s">
        <v>68</v>
      </c>
      <c r="F50" s="30" t="s">
        <v>18</v>
      </c>
      <c r="G50" s="30" t="s">
        <v>8</v>
      </c>
      <c r="H50" s="107"/>
      <c r="I50" s="300">
        <f>I51</f>
        <v>0</v>
      </c>
      <c r="J50" s="300">
        <f>J51</f>
        <v>0</v>
      </c>
      <c r="K50" s="185" t="e">
        <f t="shared" si="0"/>
        <v>#DIV/0!</v>
      </c>
    </row>
    <row r="51" spans="1:11" ht="15.75" customHeight="1">
      <c r="A51" s="43" t="s">
        <v>35</v>
      </c>
      <c r="B51" s="47" t="s">
        <v>29</v>
      </c>
      <c r="C51" s="33" t="s">
        <v>10</v>
      </c>
      <c r="D51" s="7" t="s">
        <v>50</v>
      </c>
      <c r="E51" s="7" t="s">
        <v>68</v>
      </c>
      <c r="F51" s="7" t="s">
        <v>18</v>
      </c>
      <c r="G51" s="7" t="s">
        <v>8</v>
      </c>
      <c r="H51" s="108" t="s">
        <v>36</v>
      </c>
      <c r="I51" s="301"/>
      <c r="J51" s="301"/>
      <c r="K51" s="185" t="e">
        <f t="shared" si="0"/>
        <v>#DIV/0!</v>
      </c>
    </row>
    <row r="52" spans="1:11" ht="18.75" customHeight="1">
      <c r="A52" s="34" t="s">
        <v>70</v>
      </c>
      <c r="B52" s="192" t="s">
        <v>29</v>
      </c>
      <c r="C52" s="35" t="s">
        <v>10</v>
      </c>
      <c r="D52" s="30" t="s">
        <v>50</v>
      </c>
      <c r="E52" s="30" t="s">
        <v>68</v>
      </c>
      <c r="F52" s="30" t="s">
        <v>18</v>
      </c>
      <c r="G52" s="30" t="s">
        <v>10</v>
      </c>
      <c r="H52" s="107"/>
      <c r="I52" s="300">
        <f>I53</f>
        <v>116487.96</v>
      </c>
      <c r="J52" s="300">
        <f>J53</f>
        <v>0</v>
      </c>
      <c r="K52" s="185">
        <f t="shared" si="0"/>
        <v>0</v>
      </c>
    </row>
    <row r="53" spans="1:11" ht="18.75" customHeight="1">
      <c r="A53" s="43" t="s">
        <v>35</v>
      </c>
      <c r="B53" s="196" t="s">
        <v>29</v>
      </c>
      <c r="C53" s="33" t="s">
        <v>10</v>
      </c>
      <c r="D53" s="7" t="s">
        <v>50</v>
      </c>
      <c r="E53" s="7" t="s">
        <v>68</v>
      </c>
      <c r="F53" s="7" t="s">
        <v>18</v>
      </c>
      <c r="G53" s="7" t="s">
        <v>10</v>
      </c>
      <c r="H53" s="108" t="s">
        <v>36</v>
      </c>
      <c r="I53" s="304">
        <v>116487.96</v>
      </c>
      <c r="J53" s="304"/>
      <c r="K53" s="185">
        <f t="shared" si="0"/>
        <v>0</v>
      </c>
    </row>
    <row r="54" spans="1:11" ht="30" customHeight="1">
      <c r="A54" s="218" t="s">
        <v>213</v>
      </c>
      <c r="B54" s="192" t="s">
        <v>29</v>
      </c>
      <c r="C54" s="35" t="s">
        <v>10</v>
      </c>
      <c r="D54" s="30" t="s">
        <v>50</v>
      </c>
      <c r="E54" s="30" t="s">
        <v>202</v>
      </c>
      <c r="F54" s="30" t="s">
        <v>203</v>
      </c>
      <c r="G54" s="30" t="s">
        <v>18</v>
      </c>
      <c r="H54" s="107"/>
      <c r="I54" s="300">
        <f>I55</f>
        <v>0</v>
      </c>
      <c r="J54" s="300">
        <f>J55</f>
        <v>0</v>
      </c>
      <c r="K54" s="185" t="e">
        <f t="shared" si="0"/>
        <v>#DIV/0!</v>
      </c>
    </row>
    <row r="55" spans="1:11" ht="18.75" customHeight="1">
      <c r="A55" s="90" t="s">
        <v>214</v>
      </c>
      <c r="B55" s="196" t="s">
        <v>29</v>
      </c>
      <c r="C55" s="219" t="s">
        <v>10</v>
      </c>
      <c r="D55" s="220" t="s">
        <v>50</v>
      </c>
      <c r="E55" s="220" t="s">
        <v>202</v>
      </c>
      <c r="F55" s="220" t="s">
        <v>203</v>
      </c>
      <c r="G55" s="220" t="s">
        <v>18</v>
      </c>
      <c r="H55" s="221" t="s">
        <v>36</v>
      </c>
      <c r="I55" s="304"/>
      <c r="J55" s="304"/>
      <c r="K55" s="185" t="e">
        <f t="shared" si="0"/>
        <v>#DIV/0!</v>
      </c>
    </row>
    <row r="56" spans="1:11" ht="18.75" customHeight="1">
      <c r="A56" s="109" t="s">
        <v>71</v>
      </c>
      <c r="B56" s="192" t="s">
        <v>29</v>
      </c>
      <c r="C56" s="110" t="s">
        <v>10</v>
      </c>
      <c r="D56" s="111" t="s">
        <v>50</v>
      </c>
      <c r="E56" s="111" t="s">
        <v>72</v>
      </c>
      <c r="F56" s="111" t="s">
        <v>11</v>
      </c>
      <c r="G56" s="111" t="s">
        <v>18</v>
      </c>
      <c r="H56" s="112"/>
      <c r="I56" s="305">
        <f>I57</f>
        <v>155000</v>
      </c>
      <c r="J56" s="305">
        <f>J57</f>
        <v>155000</v>
      </c>
      <c r="K56" s="185">
        <f t="shared" si="0"/>
        <v>100</v>
      </c>
    </row>
    <row r="57" spans="1:11" ht="18.75" customHeight="1">
      <c r="A57" s="72" t="s">
        <v>74</v>
      </c>
      <c r="B57" s="196" t="s">
        <v>29</v>
      </c>
      <c r="C57" s="114" t="s">
        <v>10</v>
      </c>
      <c r="D57" s="115" t="s">
        <v>50</v>
      </c>
      <c r="E57" s="115" t="s">
        <v>72</v>
      </c>
      <c r="F57" s="115" t="s">
        <v>11</v>
      </c>
      <c r="G57" s="115" t="s">
        <v>18</v>
      </c>
      <c r="H57" s="116" t="s">
        <v>36</v>
      </c>
      <c r="I57" s="306">
        <v>155000</v>
      </c>
      <c r="J57" s="306">
        <v>155000</v>
      </c>
      <c r="K57" s="185">
        <f t="shared" si="0"/>
        <v>100</v>
      </c>
    </row>
    <row r="58" spans="1:11" ht="14.25" customHeight="1">
      <c r="A58" s="109" t="s">
        <v>73</v>
      </c>
      <c r="B58" s="192" t="s">
        <v>29</v>
      </c>
      <c r="C58" s="110" t="s">
        <v>10</v>
      </c>
      <c r="D58" s="111" t="s">
        <v>50</v>
      </c>
      <c r="E58" s="111" t="s">
        <v>72</v>
      </c>
      <c r="F58" s="111" t="s">
        <v>11</v>
      </c>
      <c r="G58" s="111" t="s">
        <v>5</v>
      </c>
      <c r="H58" s="112"/>
      <c r="I58" s="305">
        <f>I59</f>
        <v>13000</v>
      </c>
      <c r="J58" s="305">
        <f>J59</f>
        <v>13000</v>
      </c>
      <c r="K58" s="185">
        <f t="shared" si="0"/>
        <v>100</v>
      </c>
    </row>
    <row r="59" spans="1:11" ht="12.75" customHeight="1">
      <c r="A59" s="113" t="s">
        <v>35</v>
      </c>
      <c r="B59" s="196" t="s">
        <v>29</v>
      </c>
      <c r="C59" s="114" t="s">
        <v>10</v>
      </c>
      <c r="D59" s="115" t="s">
        <v>50</v>
      </c>
      <c r="E59" s="115" t="s">
        <v>72</v>
      </c>
      <c r="F59" s="115" t="s">
        <v>11</v>
      </c>
      <c r="G59" s="115" t="s">
        <v>5</v>
      </c>
      <c r="H59" s="116" t="s">
        <v>36</v>
      </c>
      <c r="I59" s="306">
        <v>13000</v>
      </c>
      <c r="J59" s="306">
        <v>13000</v>
      </c>
      <c r="K59" s="185">
        <f t="shared" si="0"/>
        <v>100</v>
      </c>
    </row>
    <row r="60" spans="1:11" ht="12.75" customHeight="1">
      <c r="A60" s="22" t="s">
        <v>195</v>
      </c>
      <c r="B60" s="91" t="s">
        <v>29</v>
      </c>
      <c r="C60" s="181"/>
      <c r="D60" s="182"/>
      <c r="E60" s="182"/>
      <c r="F60" s="182"/>
      <c r="G60" s="182"/>
      <c r="H60" s="183"/>
      <c r="I60" s="184">
        <f>I61+I66</f>
        <v>733971.1</v>
      </c>
      <c r="J60" s="184">
        <f>J61+J66</f>
        <v>733971.1</v>
      </c>
      <c r="K60" s="185">
        <f t="shared" si="0"/>
        <v>100</v>
      </c>
    </row>
    <row r="61" spans="1:11" ht="12.75" customHeight="1">
      <c r="A61" s="188" t="s">
        <v>204</v>
      </c>
      <c r="B61" s="50" t="s">
        <v>29</v>
      </c>
      <c r="C61" s="189" t="s">
        <v>11</v>
      </c>
      <c r="D61" s="190" t="s">
        <v>145</v>
      </c>
      <c r="E61" s="190"/>
      <c r="F61" s="190"/>
      <c r="G61" s="190"/>
      <c r="H61" s="190"/>
      <c r="I61" s="307">
        <f>I62+I64</f>
        <v>682570.5</v>
      </c>
      <c r="J61" s="307">
        <f>J62+J64</f>
        <v>682570.5</v>
      </c>
      <c r="K61" s="185">
        <f t="shared" si="0"/>
        <v>100</v>
      </c>
    </row>
    <row r="62" spans="1:11" ht="27.75" customHeight="1">
      <c r="A62" s="191" t="s">
        <v>205</v>
      </c>
      <c r="B62" s="192" t="s">
        <v>29</v>
      </c>
      <c r="C62" s="193" t="s">
        <v>11</v>
      </c>
      <c r="D62" s="194" t="s">
        <v>145</v>
      </c>
      <c r="E62" s="194" t="s">
        <v>206</v>
      </c>
      <c r="F62" s="194" t="s">
        <v>129</v>
      </c>
      <c r="G62" s="194" t="s">
        <v>5</v>
      </c>
      <c r="H62" s="194"/>
      <c r="I62" s="308">
        <f>I63</f>
        <v>30570.5</v>
      </c>
      <c r="J62" s="308">
        <f>J63</f>
        <v>30570.5</v>
      </c>
      <c r="K62" s="185">
        <f t="shared" si="0"/>
        <v>100</v>
      </c>
    </row>
    <row r="63" spans="1:11" ht="18.75">
      <c r="A63" s="195" t="s">
        <v>35</v>
      </c>
      <c r="B63" s="196" t="s">
        <v>29</v>
      </c>
      <c r="C63" s="197" t="s">
        <v>11</v>
      </c>
      <c r="D63" s="198" t="s">
        <v>145</v>
      </c>
      <c r="E63" s="198" t="s">
        <v>206</v>
      </c>
      <c r="F63" s="198" t="s">
        <v>129</v>
      </c>
      <c r="G63" s="198" t="s">
        <v>5</v>
      </c>
      <c r="H63" s="198" t="s">
        <v>36</v>
      </c>
      <c r="I63" s="309">
        <v>30570.5</v>
      </c>
      <c r="J63" s="309">
        <v>30570.5</v>
      </c>
      <c r="K63" s="185">
        <f t="shared" si="0"/>
        <v>100</v>
      </c>
    </row>
    <row r="64" spans="1:11" ht="18" customHeight="1">
      <c r="A64" s="191" t="s">
        <v>207</v>
      </c>
      <c r="B64" s="192" t="s">
        <v>29</v>
      </c>
      <c r="C64" s="193" t="s">
        <v>11</v>
      </c>
      <c r="D64" s="194" t="s">
        <v>145</v>
      </c>
      <c r="E64" s="194" t="s">
        <v>206</v>
      </c>
      <c r="F64" s="194" t="s">
        <v>129</v>
      </c>
      <c r="G64" s="194" t="s">
        <v>8</v>
      </c>
      <c r="H64" s="194"/>
      <c r="I64" s="308">
        <f>I65</f>
        <v>652000</v>
      </c>
      <c r="J64" s="308">
        <f>J65</f>
        <v>652000</v>
      </c>
      <c r="K64" s="185">
        <f t="shared" si="0"/>
        <v>100</v>
      </c>
    </row>
    <row r="65" spans="1:11" ht="18.75">
      <c r="A65" s="195" t="s">
        <v>35</v>
      </c>
      <c r="B65" s="196" t="s">
        <v>29</v>
      </c>
      <c r="C65" s="197" t="s">
        <v>11</v>
      </c>
      <c r="D65" s="198" t="s">
        <v>145</v>
      </c>
      <c r="E65" s="198" t="s">
        <v>206</v>
      </c>
      <c r="F65" s="198" t="s">
        <v>129</v>
      </c>
      <c r="G65" s="198" t="s">
        <v>8</v>
      </c>
      <c r="H65" s="198" t="s">
        <v>36</v>
      </c>
      <c r="I65" s="309">
        <v>652000</v>
      </c>
      <c r="J65" s="309">
        <v>652000</v>
      </c>
      <c r="K65" s="185">
        <f t="shared" si="0"/>
        <v>100</v>
      </c>
    </row>
    <row r="66" spans="1:11" ht="18.75">
      <c r="A66" s="16" t="s">
        <v>196</v>
      </c>
      <c r="B66" s="50" t="s">
        <v>29</v>
      </c>
      <c r="C66" s="11" t="s">
        <v>11</v>
      </c>
      <c r="D66" s="6" t="s">
        <v>199</v>
      </c>
      <c r="E66" s="6"/>
      <c r="F66" s="6"/>
      <c r="G66" s="6"/>
      <c r="H66" s="58"/>
      <c r="I66" s="298">
        <f aca="true" t="shared" si="2" ref="I66:J68">I67</f>
        <v>51400.6</v>
      </c>
      <c r="J66" s="298">
        <f t="shared" si="2"/>
        <v>51400.6</v>
      </c>
      <c r="K66" s="185">
        <f t="shared" si="0"/>
        <v>100</v>
      </c>
    </row>
    <row r="67" spans="1:11" ht="18.75" customHeight="1">
      <c r="A67" s="179" t="s">
        <v>197</v>
      </c>
      <c r="B67" s="48" t="s">
        <v>29</v>
      </c>
      <c r="C67" s="26" t="s">
        <v>11</v>
      </c>
      <c r="D67" s="27" t="s">
        <v>199</v>
      </c>
      <c r="E67" s="27" t="s">
        <v>200</v>
      </c>
      <c r="F67" s="27" t="s">
        <v>18</v>
      </c>
      <c r="G67" s="27" t="s">
        <v>18</v>
      </c>
      <c r="H67" s="59"/>
      <c r="I67" s="299">
        <f t="shared" si="2"/>
        <v>51400.6</v>
      </c>
      <c r="J67" s="299">
        <f t="shared" si="2"/>
        <v>51400.6</v>
      </c>
      <c r="K67" s="185">
        <f t="shared" si="0"/>
        <v>100</v>
      </c>
    </row>
    <row r="68" spans="1:11" ht="15.75" customHeight="1">
      <c r="A68" s="109" t="s">
        <v>198</v>
      </c>
      <c r="B68" s="49" t="s">
        <v>29</v>
      </c>
      <c r="C68" s="35" t="s">
        <v>11</v>
      </c>
      <c r="D68" s="30" t="s">
        <v>199</v>
      </c>
      <c r="E68" s="30" t="s">
        <v>200</v>
      </c>
      <c r="F68" s="30" t="s">
        <v>18</v>
      </c>
      <c r="G68" s="30" t="s">
        <v>18</v>
      </c>
      <c r="H68" s="62"/>
      <c r="I68" s="300">
        <f t="shared" si="2"/>
        <v>51400.6</v>
      </c>
      <c r="J68" s="300">
        <f t="shared" si="2"/>
        <v>51400.6</v>
      </c>
      <c r="K68" s="185">
        <f t="shared" si="0"/>
        <v>100</v>
      </c>
    </row>
    <row r="69" spans="1:11" ht="17.25" customHeight="1">
      <c r="A69" s="180" t="s">
        <v>35</v>
      </c>
      <c r="B69" s="47" t="s">
        <v>29</v>
      </c>
      <c r="C69" s="33" t="s">
        <v>11</v>
      </c>
      <c r="D69" s="7" t="s">
        <v>199</v>
      </c>
      <c r="E69" s="7" t="s">
        <v>200</v>
      </c>
      <c r="F69" s="7" t="s">
        <v>18</v>
      </c>
      <c r="G69" s="7" t="s">
        <v>18</v>
      </c>
      <c r="H69" s="60" t="s">
        <v>36</v>
      </c>
      <c r="I69" s="301">
        <v>51400.6</v>
      </c>
      <c r="J69" s="301">
        <v>51400.6</v>
      </c>
      <c r="K69" s="185">
        <f t="shared" si="0"/>
        <v>100</v>
      </c>
    </row>
    <row r="70" spans="1:11" ht="18.75" customHeight="1">
      <c r="A70" s="22" t="s">
        <v>21</v>
      </c>
      <c r="B70" s="91" t="s">
        <v>29</v>
      </c>
      <c r="C70" s="25" t="s">
        <v>7</v>
      </c>
      <c r="D70" s="24"/>
      <c r="E70" s="24"/>
      <c r="F70" s="24"/>
      <c r="G70" s="24"/>
      <c r="H70" s="63"/>
      <c r="I70" s="51">
        <f>I71</f>
        <v>22543.66</v>
      </c>
      <c r="J70" s="51">
        <f>J71</f>
        <v>22543.66</v>
      </c>
      <c r="K70" s="185">
        <f t="shared" si="0"/>
        <v>100</v>
      </c>
    </row>
    <row r="71" spans="1:11" ht="18.75">
      <c r="A71" s="18" t="s">
        <v>30</v>
      </c>
      <c r="B71" s="50" t="s">
        <v>29</v>
      </c>
      <c r="C71" s="15" t="s">
        <v>7</v>
      </c>
      <c r="D71" s="9" t="s">
        <v>10</v>
      </c>
      <c r="E71" s="6"/>
      <c r="F71" s="6"/>
      <c r="G71" s="6"/>
      <c r="H71" s="67"/>
      <c r="I71" s="298">
        <f>I72</f>
        <v>22543.66</v>
      </c>
      <c r="J71" s="298">
        <f>J72</f>
        <v>22543.66</v>
      </c>
      <c r="K71" s="185">
        <f t="shared" si="0"/>
        <v>100</v>
      </c>
    </row>
    <row r="72" spans="1:11" ht="14.25" customHeight="1">
      <c r="A72" s="65" t="s">
        <v>30</v>
      </c>
      <c r="B72" s="48" t="s">
        <v>29</v>
      </c>
      <c r="C72" s="64" t="s">
        <v>7</v>
      </c>
      <c r="D72" s="39" t="s">
        <v>10</v>
      </c>
      <c r="E72" s="40" t="s">
        <v>31</v>
      </c>
      <c r="F72" s="40" t="s">
        <v>18</v>
      </c>
      <c r="G72" s="40" t="s">
        <v>18</v>
      </c>
      <c r="H72" s="75"/>
      <c r="I72" s="299">
        <f>I73+I75+I77</f>
        <v>22543.66</v>
      </c>
      <c r="J72" s="299">
        <f>J73+J75+J77</f>
        <v>22543.66</v>
      </c>
      <c r="K72" s="185">
        <f t="shared" si="0"/>
        <v>100</v>
      </c>
    </row>
    <row r="73" spans="1:11" ht="18.75">
      <c r="A73" s="41" t="s">
        <v>32</v>
      </c>
      <c r="B73" s="49" t="s">
        <v>29</v>
      </c>
      <c r="C73" s="38" t="s">
        <v>7</v>
      </c>
      <c r="D73" s="37" t="s">
        <v>10</v>
      </c>
      <c r="E73" s="30" t="s">
        <v>31</v>
      </c>
      <c r="F73" s="37" t="s">
        <v>5</v>
      </c>
      <c r="G73" s="37" t="s">
        <v>0</v>
      </c>
      <c r="H73" s="76"/>
      <c r="I73" s="300">
        <f>I74</f>
        <v>22543.66</v>
      </c>
      <c r="J73" s="300">
        <f>J74</f>
        <v>22543.66</v>
      </c>
      <c r="K73" s="185">
        <f t="shared" si="0"/>
        <v>100</v>
      </c>
    </row>
    <row r="74" spans="1:11" ht="18" customHeight="1">
      <c r="A74" s="43" t="s">
        <v>35</v>
      </c>
      <c r="B74" s="47" t="s">
        <v>29</v>
      </c>
      <c r="C74" s="42" t="s">
        <v>7</v>
      </c>
      <c r="D74" s="8" t="s">
        <v>10</v>
      </c>
      <c r="E74" s="7" t="s">
        <v>31</v>
      </c>
      <c r="F74" s="7" t="s">
        <v>5</v>
      </c>
      <c r="G74" s="7" t="s">
        <v>18</v>
      </c>
      <c r="H74" s="77" t="s">
        <v>36</v>
      </c>
      <c r="I74" s="301">
        <v>22543.66</v>
      </c>
      <c r="J74" s="301">
        <v>22543.66</v>
      </c>
      <c r="K74" s="185">
        <f t="shared" si="0"/>
        <v>100</v>
      </c>
    </row>
    <row r="75" spans="1:11" ht="25.5" customHeight="1">
      <c r="A75" s="36" t="s">
        <v>38</v>
      </c>
      <c r="B75" s="192" t="s">
        <v>29</v>
      </c>
      <c r="C75" s="38" t="s">
        <v>7</v>
      </c>
      <c r="D75" s="37" t="s">
        <v>10</v>
      </c>
      <c r="E75" s="30" t="s">
        <v>31</v>
      </c>
      <c r="F75" s="30" t="s">
        <v>8</v>
      </c>
      <c r="G75" s="30" t="s">
        <v>18</v>
      </c>
      <c r="H75" s="76"/>
      <c r="I75" s="300">
        <f>I76</f>
        <v>0</v>
      </c>
      <c r="J75" s="300">
        <f>J76</f>
        <v>0</v>
      </c>
      <c r="K75" s="185" t="e">
        <f t="shared" si="0"/>
        <v>#DIV/0!</v>
      </c>
    </row>
    <row r="76" spans="1:11" ht="18.75">
      <c r="A76" s="43" t="s">
        <v>35</v>
      </c>
      <c r="B76" s="196" t="s">
        <v>29</v>
      </c>
      <c r="C76" s="42" t="s">
        <v>7</v>
      </c>
      <c r="D76" s="8" t="s">
        <v>10</v>
      </c>
      <c r="E76" s="7" t="s">
        <v>31</v>
      </c>
      <c r="F76" s="7" t="s">
        <v>8</v>
      </c>
      <c r="G76" s="7" t="s">
        <v>18</v>
      </c>
      <c r="H76" s="77" t="s">
        <v>36</v>
      </c>
      <c r="I76" s="301"/>
      <c r="J76" s="301"/>
      <c r="K76" s="185" t="e">
        <f t="shared" si="0"/>
        <v>#DIV/0!</v>
      </c>
    </row>
    <row r="77" spans="1:11" ht="18.75">
      <c r="A77" s="68" t="s">
        <v>51</v>
      </c>
      <c r="B77" s="192" t="s">
        <v>29</v>
      </c>
      <c r="C77" s="69" t="s">
        <v>7</v>
      </c>
      <c r="D77" s="37" t="s">
        <v>10</v>
      </c>
      <c r="E77" s="30" t="s">
        <v>31</v>
      </c>
      <c r="F77" s="30" t="s">
        <v>7</v>
      </c>
      <c r="G77" s="30" t="s">
        <v>18</v>
      </c>
      <c r="H77" s="76"/>
      <c r="I77" s="300">
        <f>I78</f>
        <v>0</v>
      </c>
      <c r="J77" s="300">
        <f>J78</f>
        <v>0</v>
      </c>
      <c r="K77" s="185" t="e">
        <f t="shared" si="0"/>
        <v>#DIV/0!</v>
      </c>
    </row>
    <row r="78" spans="1:11" ht="20.25" customHeight="1">
      <c r="A78" s="70" t="s">
        <v>35</v>
      </c>
      <c r="B78" s="196" t="s">
        <v>29</v>
      </c>
      <c r="C78" s="42" t="s">
        <v>7</v>
      </c>
      <c r="D78" s="8" t="s">
        <v>10</v>
      </c>
      <c r="E78" s="7" t="s">
        <v>31</v>
      </c>
      <c r="F78" s="7" t="s">
        <v>7</v>
      </c>
      <c r="G78" s="7" t="s">
        <v>18</v>
      </c>
      <c r="H78" s="77" t="s">
        <v>36</v>
      </c>
      <c r="I78" s="301">
        <v>0</v>
      </c>
      <c r="J78" s="301">
        <v>0</v>
      </c>
      <c r="K78" s="185" t="e">
        <f t="shared" si="0"/>
        <v>#DIV/0!</v>
      </c>
    </row>
    <row r="79" spans="1:11" ht="18.75">
      <c r="A79" s="22" t="s">
        <v>45</v>
      </c>
      <c r="B79" s="66" t="s">
        <v>29</v>
      </c>
      <c r="C79" s="23" t="s">
        <v>6</v>
      </c>
      <c r="D79" s="24"/>
      <c r="E79" s="24"/>
      <c r="F79" s="24"/>
      <c r="G79" s="24"/>
      <c r="H79" s="63"/>
      <c r="I79" s="51">
        <f>I80</f>
        <v>673156</v>
      </c>
      <c r="J79" s="51">
        <f>J80</f>
        <v>672656</v>
      </c>
      <c r="K79" s="185">
        <f t="shared" si="0"/>
        <v>99.92572301219926</v>
      </c>
    </row>
    <row r="80" spans="1:11" ht="18.75">
      <c r="A80" s="18" t="s">
        <v>20</v>
      </c>
      <c r="B80" s="50" t="s">
        <v>29</v>
      </c>
      <c r="C80" s="14" t="s">
        <v>6</v>
      </c>
      <c r="D80" s="6" t="s">
        <v>5</v>
      </c>
      <c r="E80" s="6"/>
      <c r="F80" s="6"/>
      <c r="G80" s="6"/>
      <c r="H80" s="58"/>
      <c r="I80" s="298">
        <f>I81+I85+I88+I90+I92+I94+I96</f>
        <v>673156</v>
      </c>
      <c r="J80" s="298">
        <f>J81+J85+J88+J90+J92+J94+J96</f>
        <v>672656</v>
      </c>
      <c r="K80" s="185">
        <f t="shared" si="0"/>
        <v>99.92572301219926</v>
      </c>
    </row>
    <row r="81" spans="1:11" ht="18.75">
      <c r="A81" s="17" t="s">
        <v>46</v>
      </c>
      <c r="B81" s="48" t="s">
        <v>29</v>
      </c>
      <c r="C81" s="12" t="s">
        <v>6</v>
      </c>
      <c r="D81" s="10" t="s">
        <v>5</v>
      </c>
      <c r="E81" s="10" t="s">
        <v>17</v>
      </c>
      <c r="F81" s="10" t="s">
        <v>18</v>
      </c>
      <c r="G81" s="10" t="s">
        <v>18</v>
      </c>
      <c r="H81" s="61"/>
      <c r="I81" s="299">
        <f>I82</f>
        <v>408367.47</v>
      </c>
      <c r="J81" s="299">
        <f>J82</f>
        <v>408367.47</v>
      </c>
      <c r="K81" s="185">
        <f t="shared" si="0"/>
        <v>100</v>
      </c>
    </row>
    <row r="82" spans="1:11" ht="18.75">
      <c r="A82" s="31" t="s">
        <v>1</v>
      </c>
      <c r="B82" s="49" t="s">
        <v>29</v>
      </c>
      <c r="C82" s="29" t="s">
        <v>6</v>
      </c>
      <c r="D82" s="30" t="s">
        <v>5</v>
      </c>
      <c r="E82" s="30" t="s">
        <v>17</v>
      </c>
      <c r="F82" s="30" t="s">
        <v>39</v>
      </c>
      <c r="G82" s="30" t="s">
        <v>18</v>
      </c>
      <c r="H82" s="62"/>
      <c r="I82" s="300">
        <f>I83+I84</f>
        <v>408367.47</v>
      </c>
      <c r="J82" s="300">
        <f>J83+J84</f>
        <v>408367.47</v>
      </c>
      <c r="K82" s="185">
        <f t="shared" si="0"/>
        <v>100</v>
      </c>
    </row>
    <row r="83" spans="1:11" ht="18.75">
      <c r="A83" s="72" t="s">
        <v>54</v>
      </c>
      <c r="B83" s="47" t="s">
        <v>29</v>
      </c>
      <c r="C83" s="44" t="s">
        <v>6</v>
      </c>
      <c r="D83" s="45" t="s">
        <v>5</v>
      </c>
      <c r="E83" s="45" t="s">
        <v>17</v>
      </c>
      <c r="F83" s="45" t="s">
        <v>39</v>
      </c>
      <c r="G83" s="45" t="s">
        <v>18</v>
      </c>
      <c r="H83" s="78" t="s">
        <v>53</v>
      </c>
      <c r="I83" s="310">
        <v>408367.47</v>
      </c>
      <c r="J83" s="310">
        <v>408367.47</v>
      </c>
      <c r="K83" s="185">
        <f t="shared" si="0"/>
        <v>100</v>
      </c>
    </row>
    <row r="84" spans="1:11" ht="18.75">
      <c r="A84" s="90" t="s">
        <v>64</v>
      </c>
      <c r="B84" s="47" t="s">
        <v>29</v>
      </c>
      <c r="C84" s="89" t="s">
        <v>6</v>
      </c>
      <c r="D84" s="45" t="s">
        <v>5</v>
      </c>
      <c r="E84" s="45" t="s">
        <v>17</v>
      </c>
      <c r="F84" s="45" t="s">
        <v>39</v>
      </c>
      <c r="G84" s="45" t="s">
        <v>18</v>
      </c>
      <c r="H84" s="78" t="s">
        <v>63</v>
      </c>
      <c r="I84" s="310"/>
      <c r="J84" s="310"/>
      <c r="K84" s="185" t="e">
        <f t="shared" si="0"/>
        <v>#DIV/0!</v>
      </c>
    </row>
    <row r="85" spans="1:11" ht="18.75">
      <c r="A85" s="53" t="s">
        <v>47</v>
      </c>
      <c r="B85" s="48" t="s">
        <v>29</v>
      </c>
      <c r="C85" s="12" t="s">
        <v>6</v>
      </c>
      <c r="D85" s="10" t="s">
        <v>5</v>
      </c>
      <c r="E85" s="10" t="s">
        <v>48</v>
      </c>
      <c r="F85" s="10" t="s">
        <v>18</v>
      </c>
      <c r="G85" s="10" t="s">
        <v>18</v>
      </c>
      <c r="H85" s="61"/>
      <c r="I85" s="299">
        <f>I86</f>
        <v>500</v>
      </c>
      <c r="J85" s="299">
        <f>J86</f>
        <v>0</v>
      </c>
      <c r="K85" s="185">
        <f t="shared" si="0"/>
        <v>0</v>
      </c>
    </row>
    <row r="86" spans="1:11" ht="25.5">
      <c r="A86" s="34" t="s">
        <v>49</v>
      </c>
      <c r="B86" s="49" t="s">
        <v>29</v>
      </c>
      <c r="C86" s="54" t="s">
        <v>6</v>
      </c>
      <c r="D86" s="30" t="s">
        <v>5</v>
      </c>
      <c r="E86" s="30" t="s">
        <v>48</v>
      </c>
      <c r="F86" s="30" t="s">
        <v>18</v>
      </c>
      <c r="G86" s="30" t="s">
        <v>5</v>
      </c>
      <c r="H86" s="62"/>
      <c r="I86" s="300">
        <f>I87</f>
        <v>500</v>
      </c>
      <c r="J86" s="300">
        <f>J87</f>
        <v>0</v>
      </c>
      <c r="K86" s="185">
        <f t="shared" si="0"/>
        <v>0</v>
      </c>
    </row>
    <row r="87" spans="1:11" ht="18.75">
      <c r="A87" s="52" t="s">
        <v>40</v>
      </c>
      <c r="B87" s="201" t="s">
        <v>29</v>
      </c>
      <c r="C87" s="55" t="s">
        <v>6</v>
      </c>
      <c r="D87" s="7" t="s">
        <v>5</v>
      </c>
      <c r="E87" s="7" t="s">
        <v>48</v>
      </c>
      <c r="F87" s="7" t="s">
        <v>18</v>
      </c>
      <c r="G87" s="7" t="s">
        <v>5</v>
      </c>
      <c r="H87" s="60" t="s">
        <v>41</v>
      </c>
      <c r="I87" s="301">
        <v>500</v>
      </c>
      <c r="J87" s="301"/>
      <c r="K87" s="185">
        <f t="shared" si="0"/>
        <v>0</v>
      </c>
    </row>
    <row r="88" spans="1:11" ht="25.5">
      <c r="A88" s="218" t="s">
        <v>213</v>
      </c>
      <c r="B88" s="200" t="s">
        <v>29</v>
      </c>
      <c r="C88" s="29" t="s">
        <v>6</v>
      </c>
      <c r="D88" s="30" t="s">
        <v>5</v>
      </c>
      <c r="E88" s="30" t="s">
        <v>202</v>
      </c>
      <c r="F88" s="30" t="s">
        <v>203</v>
      </c>
      <c r="G88" s="30" t="s">
        <v>18</v>
      </c>
      <c r="H88" s="62"/>
      <c r="I88" s="300">
        <f>I89</f>
        <v>7632.53</v>
      </c>
      <c r="J88" s="300">
        <f>J89</f>
        <v>7632.53</v>
      </c>
      <c r="K88" s="185">
        <f t="shared" si="0"/>
        <v>100</v>
      </c>
    </row>
    <row r="89" spans="1:11" ht="18.75">
      <c r="A89" s="90" t="s">
        <v>64</v>
      </c>
      <c r="B89" s="201" t="s">
        <v>29</v>
      </c>
      <c r="C89" s="33" t="s">
        <v>6</v>
      </c>
      <c r="D89" s="7" t="s">
        <v>5</v>
      </c>
      <c r="E89" s="7" t="s">
        <v>202</v>
      </c>
      <c r="F89" s="7" t="s">
        <v>203</v>
      </c>
      <c r="G89" s="7" t="s">
        <v>18</v>
      </c>
      <c r="H89" s="60" t="s">
        <v>63</v>
      </c>
      <c r="I89" s="301">
        <v>7632.53</v>
      </c>
      <c r="J89" s="301">
        <v>7632.53</v>
      </c>
      <c r="K89" s="185">
        <f t="shared" si="0"/>
        <v>100</v>
      </c>
    </row>
    <row r="90" spans="1:11" ht="18.75">
      <c r="A90" s="191" t="s">
        <v>215</v>
      </c>
      <c r="B90" s="200" t="s">
        <v>29</v>
      </c>
      <c r="C90" s="202" t="s">
        <v>6</v>
      </c>
      <c r="D90" s="203" t="s">
        <v>5</v>
      </c>
      <c r="E90" s="30" t="s">
        <v>72</v>
      </c>
      <c r="F90" s="30" t="s">
        <v>11</v>
      </c>
      <c r="G90" s="30" t="s">
        <v>18</v>
      </c>
      <c r="H90" s="203"/>
      <c r="I90" s="300">
        <f>I91</f>
        <v>221000</v>
      </c>
      <c r="J90" s="300">
        <f>J91</f>
        <v>221000</v>
      </c>
      <c r="K90" s="185">
        <f aca="true" t="shared" si="3" ref="K90:K98">J90/I90*100</f>
        <v>100</v>
      </c>
    </row>
    <row r="91" spans="1:11" ht="18.75">
      <c r="A91" s="43" t="s">
        <v>35</v>
      </c>
      <c r="B91" s="201" t="s">
        <v>29</v>
      </c>
      <c r="C91" s="205" t="s">
        <v>6</v>
      </c>
      <c r="D91" s="206" t="s">
        <v>5</v>
      </c>
      <c r="E91" s="7" t="s">
        <v>72</v>
      </c>
      <c r="F91" s="7" t="s">
        <v>11</v>
      </c>
      <c r="G91" s="7" t="s">
        <v>18</v>
      </c>
      <c r="H91" s="206" t="s">
        <v>36</v>
      </c>
      <c r="I91" s="301">
        <v>221000</v>
      </c>
      <c r="J91" s="301">
        <v>221000</v>
      </c>
      <c r="K91" s="185">
        <f t="shared" si="3"/>
        <v>100</v>
      </c>
    </row>
    <row r="92" spans="1:11" ht="25.5">
      <c r="A92" s="199" t="s">
        <v>208</v>
      </c>
      <c r="B92" s="200" t="s">
        <v>29</v>
      </c>
      <c r="C92" s="202" t="s">
        <v>6</v>
      </c>
      <c r="D92" s="203" t="s">
        <v>5</v>
      </c>
      <c r="E92" s="204" t="s">
        <v>72</v>
      </c>
      <c r="F92" s="204" t="s">
        <v>11</v>
      </c>
      <c r="G92" s="204" t="s">
        <v>5</v>
      </c>
      <c r="H92" s="203"/>
      <c r="I92" s="300">
        <f>I93</f>
        <v>24556</v>
      </c>
      <c r="J92" s="300">
        <f>J93</f>
        <v>24556</v>
      </c>
      <c r="K92" s="185">
        <f t="shared" si="3"/>
        <v>100</v>
      </c>
    </row>
    <row r="93" spans="1:11" ht="18.75">
      <c r="A93" s="43" t="s">
        <v>35</v>
      </c>
      <c r="B93" s="201" t="s">
        <v>29</v>
      </c>
      <c r="C93" s="205" t="s">
        <v>6</v>
      </c>
      <c r="D93" s="206" t="s">
        <v>5</v>
      </c>
      <c r="E93" s="7" t="s">
        <v>72</v>
      </c>
      <c r="F93" s="7" t="s">
        <v>11</v>
      </c>
      <c r="G93" s="7" t="s">
        <v>5</v>
      </c>
      <c r="H93" s="206" t="s">
        <v>36</v>
      </c>
      <c r="I93" s="301">
        <v>24556</v>
      </c>
      <c r="J93" s="301">
        <v>24556</v>
      </c>
      <c r="K93" s="185">
        <f t="shared" si="3"/>
        <v>100</v>
      </c>
    </row>
    <row r="94" spans="1:11" ht="25.5">
      <c r="A94" s="207" t="s">
        <v>209</v>
      </c>
      <c r="B94" s="208" t="s">
        <v>29</v>
      </c>
      <c r="C94" s="209" t="s">
        <v>6</v>
      </c>
      <c r="D94" s="210" t="s">
        <v>5</v>
      </c>
      <c r="E94" s="211" t="s">
        <v>72</v>
      </c>
      <c r="F94" s="211" t="s">
        <v>210</v>
      </c>
      <c r="G94" s="211" t="s">
        <v>18</v>
      </c>
      <c r="H94" s="210"/>
      <c r="I94" s="299">
        <f>I95</f>
        <v>10100</v>
      </c>
      <c r="J94" s="299">
        <f>J95</f>
        <v>10100</v>
      </c>
      <c r="K94" s="185">
        <f t="shared" si="3"/>
        <v>100</v>
      </c>
    </row>
    <row r="95" spans="1:11" ht="18.75">
      <c r="A95" s="212" t="s">
        <v>64</v>
      </c>
      <c r="B95" s="201" t="s">
        <v>29</v>
      </c>
      <c r="C95" s="205" t="s">
        <v>6</v>
      </c>
      <c r="D95" s="206" t="s">
        <v>5</v>
      </c>
      <c r="E95" s="7" t="s">
        <v>72</v>
      </c>
      <c r="F95" s="7" t="s">
        <v>210</v>
      </c>
      <c r="G95" s="7" t="s">
        <v>18</v>
      </c>
      <c r="H95" s="206" t="s">
        <v>63</v>
      </c>
      <c r="I95" s="301">
        <v>10100</v>
      </c>
      <c r="J95" s="301">
        <v>10100</v>
      </c>
      <c r="K95" s="185">
        <f t="shared" si="3"/>
        <v>100</v>
      </c>
    </row>
    <row r="96" spans="1:11" ht="25.5">
      <c r="A96" s="213" t="s">
        <v>211</v>
      </c>
      <c r="B96" s="208" t="s">
        <v>29</v>
      </c>
      <c r="C96" s="209" t="s">
        <v>6</v>
      </c>
      <c r="D96" s="210" t="s">
        <v>5</v>
      </c>
      <c r="E96" s="214" t="s">
        <v>72</v>
      </c>
      <c r="F96" s="214" t="s">
        <v>210</v>
      </c>
      <c r="G96" s="214" t="s">
        <v>5</v>
      </c>
      <c r="H96" s="210"/>
      <c r="I96" s="299">
        <f>I97</f>
        <v>1000</v>
      </c>
      <c r="J96" s="299">
        <f>J97</f>
        <v>1000</v>
      </c>
      <c r="K96" s="185">
        <f t="shared" si="3"/>
        <v>100</v>
      </c>
    </row>
    <row r="97" spans="1:11" ht="18.75">
      <c r="A97" s="212" t="s">
        <v>64</v>
      </c>
      <c r="B97" s="201" t="s">
        <v>29</v>
      </c>
      <c r="C97" s="205" t="s">
        <v>6</v>
      </c>
      <c r="D97" s="206" t="s">
        <v>5</v>
      </c>
      <c r="E97" s="7" t="s">
        <v>72</v>
      </c>
      <c r="F97" s="7" t="s">
        <v>210</v>
      </c>
      <c r="G97" s="7" t="s">
        <v>5</v>
      </c>
      <c r="H97" s="206" t="s">
        <v>63</v>
      </c>
      <c r="I97" s="301">
        <v>1000</v>
      </c>
      <c r="J97" s="301">
        <v>1000</v>
      </c>
      <c r="K97" s="185">
        <f t="shared" si="3"/>
        <v>100</v>
      </c>
    </row>
    <row r="98" spans="1:11" ht="18.75">
      <c r="A98" s="46" t="s">
        <v>13</v>
      </c>
      <c r="B98" s="66" t="s">
        <v>29</v>
      </c>
      <c r="C98" s="56"/>
      <c r="D98" s="56"/>
      <c r="E98" s="57"/>
      <c r="F98" s="57"/>
      <c r="G98" s="57"/>
      <c r="H98" s="79"/>
      <c r="I98" s="51">
        <f>I11+I42+I47+I60+I70+I79</f>
        <v>2976000</v>
      </c>
      <c r="J98" s="51">
        <f>J11+J42+J47+J60+J70+J79</f>
        <v>2682284.74</v>
      </c>
      <c r="K98" s="185">
        <f t="shared" si="3"/>
        <v>90.13053561827957</v>
      </c>
    </row>
    <row r="100" spans="6:11" ht="18.75">
      <c r="F100" s="247" t="s">
        <v>220</v>
      </c>
      <c r="G100" s="247"/>
      <c r="H100" s="247"/>
      <c r="I100" s="248">
        <f>I15+I21+I23+I25+I27+I35+I37+I41+I51+I53+I59+I63+I69+I74+I76+I78+I83+I84+I87+I93+I97</f>
        <v>1759000</v>
      </c>
      <c r="J100" s="248">
        <f>J15+J21+J23+J25+J27+J35+J37+J41+J51+J53+J59+J63+J69+J74+J76+J78+J83+J84+J87+J93+J97</f>
        <v>1465284.74</v>
      </c>
      <c r="K100" s="185">
        <f>J100/I100*100</f>
        <v>83.30214553723707</v>
      </c>
    </row>
    <row r="101" spans="6:11" ht="18.75">
      <c r="F101" s="247" t="s">
        <v>221</v>
      </c>
      <c r="G101" s="247"/>
      <c r="H101" s="247"/>
      <c r="I101" s="248">
        <f>I29+I46+I65+I91+I95</f>
        <v>962000</v>
      </c>
      <c r="J101" s="248">
        <f>J29+J46+J65+J91+J95</f>
        <v>962000</v>
      </c>
      <c r="K101" s="185">
        <f>J101/I101*100</f>
        <v>100</v>
      </c>
    </row>
    <row r="102" spans="6:11" ht="18.75">
      <c r="F102" s="247" t="s">
        <v>222</v>
      </c>
      <c r="G102" s="247"/>
      <c r="H102" s="247"/>
      <c r="I102" s="248">
        <f>I17+I31+I89</f>
        <v>100000</v>
      </c>
      <c r="J102" s="248">
        <f>J17+J31+J89</f>
        <v>100000</v>
      </c>
      <c r="K102" s="185">
        <f>J102/I102*100</f>
        <v>100</v>
      </c>
    </row>
    <row r="103" spans="6:11" ht="18.75">
      <c r="F103" s="247" t="s">
        <v>223</v>
      </c>
      <c r="G103" s="247"/>
      <c r="H103" s="247"/>
      <c r="I103" s="248">
        <f>I57</f>
        <v>155000</v>
      </c>
      <c r="J103" s="248">
        <f>J57</f>
        <v>155000</v>
      </c>
      <c r="K103" s="185">
        <f>J103/I103*100</f>
        <v>100</v>
      </c>
    </row>
    <row r="104" spans="6:11" ht="18.75">
      <c r="F104" s="247"/>
      <c r="G104" s="247"/>
      <c r="H104" s="247"/>
      <c r="I104" s="248">
        <f>SUM(I100:I103)</f>
        <v>2976000</v>
      </c>
      <c r="J104" s="248">
        <f>SUM(J100:J103)</f>
        <v>2682284.74</v>
      </c>
      <c r="K104" s="185">
        <f>J104/I104*100</f>
        <v>90.13053561827957</v>
      </c>
    </row>
  </sheetData>
  <sheetProtection/>
  <mergeCells count="11">
    <mergeCell ref="C4:C9"/>
    <mergeCell ref="H4:H9"/>
    <mergeCell ref="B1:I1"/>
    <mergeCell ref="J4:J9"/>
    <mergeCell ref="K4:K9"/>
    <mergeCell ref="A2:I2"/>
    <mergeCell ref="D4:D9"/>
    <mergeCell ref="E4:G9"/>
    <mergeCell ref="I4:I9"/>
    <mergeCell ref="A4:A9"/>
    <mergeCell ref="B4:B9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42" r:id="rId1"/>
  <headerFooter alignWithMargins="0">
    <oddFooter>&amp;CСтраница &amp;P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50" zoomScalePageLayoutView="0" workbookViewId="0" topLeftCell="A1">
      <selection activeCell="D3" sqref="D3"/>
    </sheetView>
  </sheetViews>
  <sheetFormatPr defaultColWidth="9.00390625" defaultRowHeight="12.75"/>
  <cols>
    <col min="1" max="1" width="28.875" style="0" customWidth="1"/>
    <col min="2" max="2" width="28.375" style="0" customWidth="1"/>
    <col min="3" max="3" width="15.125" style="0" customWidth="1"/>
    <col min="4" max="4" width="14.375" style="0" customWidth="1"/>
    <col min="5" max="5" width="9.875" style="0" customWidth="1"/>
  </cols>
  <sheetData>
    <row r="1" spans="2:9" ht="39" customHeight="1">
      <c r="B1" s="262" t="s">
        <v>224</v>
      </c>
      <c r="C1" s="262"/>
      <c r="D1" s="119"/>
      <c r="E1" s="119"/>
      <c r="F1" s="119"/>
      <c r="G1" s="119"/>
      <c r="H1" s="119"/>
      <c r="I1" s="119"/>
    </row>
    <row r="2" ht="15.75">
      <c r="C2" s="118"/>
    </row>
    <row r="3" spans="1:3" ht="30" customHeight="1">
      <c r="A3" s="293" t="s">
        <v>225</v>
      </c>
      <c r="B3" s="262"/>
      <c r="C3" s="262"/>
    </row>
    <row r="4" ht="15.75">
      <c r="A4" s="120"/>
    </row>
    <row r="5" ht="16.5" thickBot="1">
      <c r="A5" s="120"/>
    </row>
    <row r="6" spans="1:5" ht="36.75" customHeight="1">
      <c r="A6" s="294" t="s">
        <v>3</v>
      </c>
      <c r="B6" s="296" t="s">
        <v>75</v>
      </c>
      <c r="C6" s="121" t="s">
        <v>192</v>
      </c>
      <c r="D6" s="121" t="s">
        <v>193</v>
      </c>
      <c r="E6" s="287" t="s">
        <v>201</v>
      </c>
    </row>
    <row r="7" spans="1:5" ht="33" customHeight="1" thickBot="1">
      <c r="A7" s="295"/>
      <c r="B7" s="297"/>
      <c r="C7" s="122" t="s">
        <v>76</v>
      </c>
      <c r="D7" s="122" t="s">
        <v>76</v>
      </c>
      <c r="E7" s="288"/>
    </row>
    <row r="8" spans="1:5" ht="66" customHeight="1" thickBot="1">
      <c r="A8" s="123" t="s">
        <v>77</v>
      </c>
      <c r="B8" s="124" t="s">
        <v>78</v>
      </c>
      <c r="C8" s="125">
        <f>C9</f>
        <v>184000</v>
      </c>
      <c r="D8" s="125">
        <f>D9</f>
        <v>61176.970000000205</v>
      </c>
      <c r="E8" s="187">
        <f>D8/C8*100</f>
        <v>33.24835326086968</v>
      </c>
    </row>
    <row r="9" spans="1:5" ht="57" customHeight="1" thickBot="1">
      <c r="A9" s="123" t="s">
        <v>79</v>
      </c>
      <c r="B9" s="124" t="s">
        <v>80</v>
      </c>
      <c r="C9" s="125">
        <f>C15+C10</f>
        <v>184000</v>
      </c>
      <c r="D9" s="125">
        <f>D15+D10</f>
        <v>61176.970000000205</v>
      </c>
      <c r="E9" s="187">
        <f aca="true" t="shared" si="0" ref="E9:E18">D9/C9*100</f>
        <v>33.24835326086968</v>
      </c>
    </row>
    <row r="10" spans="1:5" ht="16.5" customHeight="1" thickBot="1">
      <c r="A10" s="289" t="s">
        <v>81</v>
      </c>
      <c r="B10" s="291" t="s">
        <v>82</v>
      </c>
      <c r="C10" s="285">
        <f>C12</f>
        <v>-2792000</v>
      </c>
      <c r="D10" s="285">
        <f>D12</f>
        <v>-2621107.77</v>
      </c>
      <c r="E10" s="187">
        <f t="shared" si="0"/>
        <v>93.87921812320917</v>
      </c>
    </row>
    <row r="11" spans="1:5" ht="23.25" customHeight="1" thickBot="1">
      <c r="A11" s="290"/>
      <c r="B11" s="292"/>
      <c r="C11" s="286"/>
      <c r="D11" s="286"/>
      <c r="E11" s="187"/>
    </row>
    <row r="12" spans="1:5" ht="37.5" customHeight="1" thickBot="1">
      <c r="A12" s="126" t="s">
        <v>83</v>
      </c>
      <c r="B12" s="127" t="s">
        <v>84</v>
      </c>
      <c r="C12" s="128">
        <f>C13</f>
        <v>-2792000</v>
      </c>
      <c r="D12" s="128">
        <f>D13</f>
        <v>-2621107.77</v>
      </c>
      <c r="E12" s="187">
        <f t="shared" si="0"/>
        <v>93.87921812320917</v>
      </c>
    </row>
    <row r="13" spans="1:5" ht="45.75" customHeight="1" thickBot="1">
      <c r="A13" s="126" t="s">
        <v>85</v>
      </c>
      <c r="B13" s="127" t="s">
        <v>86</v>
      </c>
      <c r="C13" s="128">
        <f>C14</f>
        <v>-2792000</v>
      </c>
      <c r="D13" s="128">
        <f>D14</f>
        <v>-2621107.77</v>
      </c>
      <c r="E13" s="187">
        <f t="shared" si="0"/>
        <v>93.87921812320917</v>
      </c>
    </row>
    <row r="14" spans="1:5" ht="59.25" customHeight="1" thickBot="1">
      <c r="A14" s="126" t="s">
        <v>87</v>
      </c>
      <c r="B14" s="127" t="s">
        <v>88</v>
      </c>
      <c r="C14" s="128">
        <f>-дох!L49</f>
        <v>-2792000</v>
      </c>
      <c r="D14" s="128">
        <f>-дох!M49</f>
        <v>-2621107.77</v>
      </c>
      <c r="E14" s="187">
        <f t="shared" si="0"/>
        <v>93.87921812320917</v>
      </c>
    </row>
    <row r="15" spans="1:5" ht="36" customHeight="1" thickBot="1">
      <c r="A15" s="123" t="s">
        <v>89</v>
      </c>
      <c r="B15" s="124" t="s">
        <v>90</v>
      </c>
      <c r="C15" s="125">
        <f aca="true" t="shared" si="1" ref="C15:D17">C16</f>
        <v>2976000</v>
      </c>
      <c r="D15" s="125">
        <f t="shared" si="1"/>
        <v>2682284.74</v>
      </c>
      <c r="E15" s="187">
        <f t="shared" si="0"/>
        <v>90.13053561827957</v>
      </c>
    </row>
    <row r="16" spans="1:5" ht="42" customHeight="1" thickBot="1">
      <c r="A16" s="126" t="s">
        <v>91</v>
      </c>
      <c r="B16" s="127" t="s">
        <v>92</v>
      </c>
      <c r="C16" s="129">
        <f t="shared" si="1"/>
        <v>2976000</v>
      </c>
      <c r="D16" s="129">
        <f t="shared" si="1"/>
        <v>2682284.74</v>
      </c>
      <c r="E16" s="187">
        <f t="shared" si="0"/>
        <v>90.13053561827957</v>
      </c>
    </row>
    <row r="17" spans="1:5" ht="42" customHeight="1" thickBot="1">
      <c r="A17" s="126" t="s">
        <v>93</v>
      </c>
      <c r="B17" s="127" t="s">
        <v>94</v>
      </c>
      <c r="C17" s="129">
        <f t="shared" si="1"/>
        <v>2976000</v>
      </c>
      <c r="D17" s="129">
        <f t="shared" si="1"/>
        <v>2682284.74</v>
      </c>
      <c r="E17" s="187">
        <f t="shared" si="0"/>
        <v>90.13053561827957</v>
      </c>
    </row>
    <row r="18" spans="1:5" ht="53.25" customHeight="1" thickBot="1">
      <c r="A18" s="126" t="s">
        <v>95</v>
      </c>
      <c r="B18" s="127" t="s">
        <v>96</v>
      </c>
      <c r="C18" s="129">
        <f>ведомст!I98</f>
        <v>2976000</v>
      </c>
      <c r="D18" s="129">
        <f>ведомст!J98</f>
        <v>2682284.74</v>
      </c>
      <c r="E18" s="187">
        <f t="shared" si="0"/>
        <v>90.13053561827957</v>
      </c>
    </row>
    <row r="19" ht="12.75">
      <c r="A19" s="3"/>
    </row>
    <row r="21" ht="15">
      <c r="A21" s="130"/>
    </row>
  </sheetData>
  <sheetProtection/>
  <mergeCells count="9">
    <mergeCell ref="B1:C1"/>
    <mergeCell ref="D10:D11"/>
    <mergeCell ref="E6:E7"/>
    <mergeCell ref="A10:A11"/>
    <mergeCell ref="B10:B11"/>
    <mergeCell ref="C10:C11"/>
    <mergeCell ref="A3:C3"/>
    <mergeCell ref="A6:A7"/>
    <mergeCell ref="B6:B7"/>
  </mergeCells>
  <printOptions/>
  <pageMargins left="0.49" right="0.1968503937007874" top="0.1968503937007874" bottom="0.1968503937007874" header="0.23" footer="0.1968503937007874"/>
  <pageSetup horizontalDpi="600" verticalDpi="600" orientation="portrait" paperSize="9" r:id="rId1"/>
  <headerFooter alignWithMargins="0">
    <oddFooter>&amp;CСтраница &amp;P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RePack by SPecialiST</cp:lastModifiedBy>
  <cp:lastPrinted>2014-04-11T07:03:36Z</cp:lastPrinted>
  <dcterms:created xsi:type="dcterms:W3CDTF">2004-09-08T10:28:32Z</dcterms:created>
  <dcterms:modified xsi:type="dcterms:W3CDTF">2014-04-11T07:03:42Z</dcterms:modified>
  <cp:category/>
  <cp:version/>
  <cp:contentType/>
  <cp:contentStatus/>
</cp:coreProperties>
</file>