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7505" windowHeight="10905" activeTab="0"/>
  </bookViews>
  <sheets>
    <sheet name="прилож.7" sheetId="1" r:id="rId1"/>
  </sheets>
  <definedNames>
    <definedName name="_xlnm._FilterDatabase" localSheetId="0" hidden="1">'прилож.7'!$A$7:$F$303</definedName>
    <definedName name="_xlnm.Print_Area" localSheetId="0">'прилож.7'!$A$1:$F$303</definedName>
  </definedNames>
  <calcPr fullCalcOnLoad="1"/>
</workbook>
</file>

<file path=xl/sharedStrings.xml><?xml version="1.0" encoding="utf-8"?>
<sst xmlns="http://schemas.openxmlformats.org/spreadsheetml/2006/main" count="993" uniqueCount="341">
  <si>
    <t>Наименование</t>
  </si>
  <si>
    <t>07</t>
  </si>
  <si>
    <t>01</t>
  </si>
  <si>
    <t>02</t>
  </si>
  <si>
    <t>09</t>
  </si>
  <si>
    <t>Подпрограмма "Энергосбережение и повышение энергетической эффективности"</t>
  </si>
  <si>
    <t>08</t>
  </si>
  <si>
    <t>10</t>
  </si>
  <si>
    <t>03</t>
  </si>
  <si>
    <t>06</t>
  </si>
  <si>
    <t>05</t>
  </si>
  <si>
    <t>Муниципальная программа "Управление муниципальными финансами"</t>
  </si>
  <si>
    <t>14</t>
  </si>
  <si>
    <t>04</t>
  </si>
  <si>
    <t>12</t>
  </si>
  <si>
    <t>Раздел</t>
  </si>
  <si>
    <t>Подраздел</t>
  </si>
  <si>
    <t>Целевая статья</t>
  </si>
  <si>
    <t>Вид расходов</t>
  </si>
  <si>
    <t>Осуществление полномочий местной администрацией (исполнительно-распорядительного органа муниципального образования)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</si>
  <si>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</si>
  <si>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13</t>
  </si>
  <si>
    <t>Реализация государственных функций, связанных с общегосударственным управлением</t>
  </si>
  <si>
    <t>Дошкольное образование</t>
  </si>
  <si>
    <t>Оказание платных услуг по ДДОУ</t>
  </si>
  <si>
    <t>Расходы на содержание и обеспечение деятельности дошкольных учреждений</t>
  </si>
  <si>
    <t>Доплаты к пенсиям муниципальных служащих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</si>
  <si>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</si>
  <si>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10 </t>
  </si>
  <si>
    <t>Обслуживание муниципального долга</t>
  </si>
  <si>
    <t>730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</si>
  <si>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</si>
  <si>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</si>
  <si>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</si>
  <si>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Расходы на обеспечение деятельности учреждений, обеспечивающих предоставление услуг в сфере образования</t>
  </si>
  <si>
    <t>Своевременная уплата процентов по долговым обязательствам</t>
  </si>
  <si>
    <t>Подпрограмма "Функционирование администрации"</t>
  </si>
  <si>
    <t>Муниципальная программа "Осуществление полномочий местной администрацией"</t>
  </si>
  <si>
    <t>Поддержка периодических изданий,  учрежденных органами  законодательной и исполнительной власти</t>
  </si>
  <si>
    <t>Всего по муниципальным программам</t>
  </si>
  <si>
    <t>810</t>
  </si>
  <si>
    <t>Подпрограмма " Комплексная безопасность муниципальных образовательных организаций"</t>
  </si>
  <si>
    <t>Судебная система</t>
  </si>
  <si>
    <t>Другие общегосударственные вопросы</t>
  </si>
  <si>
    <t xml:space="preserve"> </t>
  </si>
  <si>
    <t>Жилищное хозяйство</t>
  </si>
  <si>
    <t>Мероприятия в сфере жилищного хозяйства</t>
  </si>
  <si>
    <t>Мероприятия по капитальному ремонту жилых домов</t>
  </si>
  <si>
    <t>Пенсионное обеспечение</t>
  </si>
  <si>
    <t>09 0 00 00000</t>
  </si>
  <si>
    <t>11 0 00 00000</t>
  </si>
  <si>
    <t>01 0 00 00000</t>
  </si>
  <si>
    <t>01 1 00 00000</t>
  </si>
  <si>
    <t>01 3 00 00000</t>
  </si>
  <si>
    <t xml:space="preserve"> 02 0 00 00000</t>
  </si>
  <si>
    <t>03 0 00 00000</t>
  </si>
  <si>
    <t>03 1 00 00000</t>
  </si>
  <si>
    <t>04 0 00 00000</t>
  </si>
  <si>
    <t>05 0 00 00000</t>
  </si>
  <si>
    <t>06 0 00 00000</t>
  </si>
  <si>
    <t>06 1 00 00000</t>
  </si>
  <si>
    <t>08 0 00 00000</t>
  </si>
  <si>
    <t>08 1 00 00000</t>
  </si>
  <si>
    <t>08 2 00 00000</t>
  </si>
  <si>
    <t>Основное мероприятие "Реализация образовательной программы дошкольного образования"</t>
  </si>
  <si>
    <t>01 1 01 00000</t>
  </si>
  <si>
    <t>01 1 01 21110</t>
  </si>
  <si>
    <t>01 1 01 23400</t>
  </si>
  <si>
    <t>01 1 01 24200</t>
  </si>
  <si>
    <t>Основное мероприятие «Реализация образовательных программ начального общего, основного общего, среднего общего, дополнительного  образования»</t>
  </si>
  <si>
    <t>01 1 02 00000</t>
  </si>
  <si>
    <t>01 1 02 21120</t>
  </si>
  <si>
    <t>01 1 02 24210</t>
  </si>
  <si>
    <t>01 1 02 24230</t>
  </si>
  <si>
    <t>Основное мероприятие «Совершенствование социальной поддержки семьи и детей»</t>
  </si>
  <si>
    <t>01 3 01 00000</t>
  </si>
  <si>
    <t>Основное мероприятие «Создание эффективной системы энергоснабжения и контроля потребления топливно-энергетических ресурсов"</t>
  </si>
  <si>
    <t>01 4 00 00000</t>
  </si>
  <si>
    <t>01 4 01 00000</t>
  </si>
  <si>
    <t>02 0 01 00000</t>
  </si>
  <si>
    <t>03 1 01 00000</t>
  </si>
  <si>
    <t>03 1 01 24420</t>
  </si>
  <si>
    <t>03 3 00 00000</t>
  </si>
  <si>
    <t>03 3 01 00000</t>
  </si>
  <si>
    <t>04 0 01 00000</t>
  </si>
  <si>
    <t>05 0 01 00000</t>
  </si>
  <si>
    <t>Основное мероприятие "Обеспечение сбалансированности и устойчивости бюджетной системы"</t>
  </si>
  <si>
    <t>06 1 01 70650</t>
  </si>
  <si>
    <t>08 1 01 00000</t>
  </si>
  <si>
    <t>08 1 01 42140</t>
  </si>
  <si>
    <t>08 1 01 75010</t>
  </si>
  <si>
    <t>08 1 01 22030</t>
  </si>
  <si>
    <t>08 2 01 00000</t>
  </si>
  <si>
    <t>09 0 01 00000</t>
  </si>
  <si>
    <t>11 0 01 00000</t>
  </si>
  <si>
    <t>01 1 01 42100</t>
  </si>
  <si>
    <t>01 2 00 00000</t>
  </si>
  <si>
    <t>01 2 01 00000</t>
  </si>
  <si>
    <t>Основное мероприятие - реализация мероприятий по обеспечению безопасных условий в образовательных учреждениях</t>
  </si>
  <si>
    <t>08 1 01 51200</t>
  </si>
  <si>
    <t>01 1 02 42100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</si>
  <si>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</si>
  <si>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Общее образование</t>
  </si>
  <si>
    <t>Дополнительное образование детей</t>
  </si>
  <si>
    <t>Другие вопросы в области образования</t>
  </si>
  <si>
    <t>Премии и гранты</t>
  </si>
  <si>
    <t>350</t>
  </si>
  <si>
    <t>01 1 01 42190</t>
  </si>
  <si>
    <t>01 1 02 42190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</si>
  <si>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</si>
  <si>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01 1 02 43200</t>
  </si>
  <si>
    <t>01 1 02 S3200</t>
  </si>
  <si>
    <t>01 2 01 43210</t>
  </si>
  <si>
    <t>01 2 01 S3210</t>
  </si>
  <si>
    <t>Сумма,руб.</t>
  </si>
  <si>
    <t>Всего расходы</t>
  </si>
  <si>
    <t>Резервные средства</t>
  </si>
  <si>
    <t>870</t>
  </si>
  <si>
    <t>Софинансирование субсидии на реализацию мероприятий государственной программы РК " Развитие образования"</t>
  </si>
  <si>
    <t>12 0 00 00000</t>
  </si>
  <si>
    <t>Благоустройство</t>
  </si>
  <si>
    <t>Софинансирование субсидии на реализацию мероприятий гос. программы РК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</si>
  <si>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03 1 01 S3250</t>
  </si>
  <si>
    <t>Расходы на обеспечение деятельности учреждения физической культуры</t>
  </si>
  <si>
    <t>05 0 01 24820</t>
  </si>
  <si>
    <t>08 1 01 12020</t>
  </si>
  <si>
    <t>240</t>
  </si>
  <si>
    <t>Иные закупки товаров, работ и услуг для обеспечения государственных (муниципальных) нужд</t>
  </si>
  <si>
    <t>110</t>
  </si>
  <si>
    <t>Расходы на выплаты персоналу казенных учреждений</t>
  </si>
  <si>
    <t>320</t>
  </si>
  <si>
    <t>Социальные выплаты гражданам, кроме публичных нормативных социальных выплат</t>
  </si>
  <si>
    <t>610</t>
  </si>
  <si>
    <t>Субсидии бюджетным учреждениям</t>
  </si>
  <si>
    <t>830</t>
  </si>
  <si>
    <t>Исполнение судебных актов</t>
  </si>
  <si>
    <t>850</t>
  </si>
  <si>
    <t>Уплата налогов, сборов и иных платежей</t>
  </si>
  <si>
    <t>310</t>
  </si>
  <si>
    <t>Публичные нормативные социальные выплаты гражданам</t>
  </si>
  <si>
    <t>120</t>
  </si>
  <si>
    <t>Расходы на выплаты персоналу государственных (муниципальных) органов</t>
  </si>
  <si>
    <t>410</t>
  </si>
  <si>
    <t>Бюджетные инвестиции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</si>
  <si>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</si>
  <si>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участие в национальном проекте "Образование" и региональном проекте "Успех каждого ребенка"</t>
  </si>
  <si>
    <t>01 1 02 24231</t>
  </si>
  <si>
    <t>Софинансирование за счет средств местного бюджета 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</si>
  <si>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620</t>
  </si>
  <si>
    <t>Субсидии автономным учреждениям</t>
  </si>
  <si>
    <t>Софинансирование за счет средств местного бюджета субсидии на развитие и поддержку малого и среднего предпринимательства</t>
  </si>
  <si>
    <t>Резервные фонды местных администраций</t>
  </si>
  <si>
    <t>12 0 00 70500</t>
  </si>
  <si>
    <t>13 0 00 00000</t>
  </si>
  <si>
    <t>13 0 01 00000</t>
  </si>
  <si>
    <t>Расходы на выплаты персоналу  учреждений</t>
  </si>
  <si>
    <t>Расходы на выплаты персоналу учреждений</t>
  </si>
  <si>
    <t>Расходы на выплаты персоналу казенных  учреждений</t>
  </si>
  <si>
    <t>01 1 02 L3040</t>
  </si>
  <si>
    <t>Мероприятия в области коммунального хозяйства</t>
  </si>
  <si>
    <t>08 1 01 42200</t>
  </si>
  <si>
    <t>08 1 01 20223</t>
  </si>
  <si>
    <t>01 1 02 20223</t>
  </si>
  <si>
    <t>01 1 01 20223</t>
  </si>
  <si>
    <t>03 1 01 20223</t>
  </si>
  <si>
    <t>Расходы на обеспечение деятельности учреждений культуры в части оплаты коммунальных услуг</t>
  </si>
  <si>
    <t>05 0 01 20223</t>
  </si>
  <si>
    <t>Содержание МКУ "Служба по вопросам похоронного дела"</t>
  </si>
  <si>
    <t>Другие вопросы в области жилищно-коммунального хозяйства</t>
  </si>
  <si>
    <t>14 0 00 00000</t>
  </si>
  <si>
    <t>14 0 01 00000</t>
  </si>
  <si>
    <t xml:space="preserve">Основное мероприятие "Оказание консультативной, информационной, имущественной и финансовой поддержки малому и среднему предпринимательству на муниципальном уровне" </t>
  </si>
  <si>
    <t>Расходы за счет 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</si>
  <si>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Расходы за счет субвенции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</si>
  <si>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Расходы на реализацию мероприятий государственной программы РК " Развитие образования"</t>
  </si>
  <si>
    <t>Расходы за счет субсидии на организацию бесплатного горячего питания обучающихся</t>
  </si>
  <si>
    <t>Расходы за счет субсидии на реализацию мероприятий государственной программы РК " Развитие образования"</t>
  </si>
  <si>
    <t>Расходы за счет субсидии на организацию отдыха детей в каникулярное время</t>
  </si>
  <si>
    <t>Софинансирование за счет средств местного бюджета субсидии на организацию отдыха детей в каникулярное время</t>
  </si>
  <si>
    <t>Расходы за счет 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</si>
  <si>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Расходы на содержание МКУ "ЦУМИ И ЗР СУОЯРВСКОГО РАЙОНА"</t>
  </si>
  <si>
    <t>Социальное обеспечение</t>
  </si>
  <si>
    <t>Реализация мероприятий госпрограммы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</si>
  <si>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03 1 01 43250</t>
  </si>
  <si>
    <t xml:space="preserve">Организация и содержание мест захоронения </t>
  </si>
  <si>
    <t>09 0 01 S3240</t>
  </si>
  <si>
    <t xml:space="preserve">к решению Совета Суоярвского муниципального   </t>
  </si>
  <si>
    <t>округа "О бюджете Суоярвского муниципального округа на 2023 год и плановый период 2024 и 2025 года"</t>
  </si>
  <si>
    <t xml:space="preserve">Развитие общего и дополнительного образования                                    Подпрограмма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 </t>
  </si>
  <si>
    <t>Основное мероприятие «Организация оздоровительных и профильных лагерей, смен, трудоустройство детей в каникулярное время"</t>
  </si>
  <si>
    <r>
  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расходов бюджета Суоярвского муниципального округа на 2023 год</t>
    </r>
  </si>
  <si>
    <t>Муниципальная программа "Молодежь Суоярвского муниципального округа"</t>
  </si>
  <si>
    <t>Основное мероприятие «Реализация приоритетных направлений молодежной политики Суоярвского муниципального округа»</t>
  </si>
  <si>
    <t>Муниципальная программа "Развитие культуры Суоярвского муниципального округа"</t>
  </si>
  <si>
    <t>Подпрограмма "Организация библиотечного обслуживания населения Суоярвского муниципального округа, проведение кинопоказа для населения, организация выдачи архивных справок для населения"</t>
  </si>
  <si>
    <t>Основное мероприятие «Организация культурно-досуговой деятельности"</t>
  </si>
  <si>
    <t>Подпрограмма "Организация культурно-досуговой деятельности в Суоярвском муниципальном округе"</t>
  </si>
  <si>
    <t>Муниципальная программа "Развитие физической культуры и спорта в Суоярвском муниципальном округе"</t>
  </si>
  <si>
    <t>Основное мероприятие " Развитие массовой физической культуры и спорта"</t>
  </si>
  <si>
    <t>Подпрограмма "Управление муниципальным долгом Суоярвского муниципального округа"</t>
  </si>
  <si>
    <t>Основное мероприятие "Повышение эффективности муниципального управления в администрации Суоярвского муниципального округа"</t>
  </si>
  <si>
    <t>Подпрограмма "Социальная поддержка"</t>
  </si>
  <si>
    <t>Основное мероприятие "Создание условий для роста благосостояния граждан -  получателей мер социальной поддержки"</t>
  </si>
  <si>
    <t>Муниципальная программа "Развитие и поддержка малого и среднего предпринимательства, а также физических лиц, применяющих специальный налоговый режим «Налог на профессиональный доход» на территории Суоярвского муниципального округа"</t>
  </si>
  <si>
    <t>Муниципальная программа "Профилактика правонарушений и преступлений в Суоярвском  муниципальном округе"</t>
  </si>
  <si>
    <t>Основное мероприятие "Совершенствование системы профилактики правонарушений, обеспечение правопорядка и общественной безопасности граждан"</t>
  </si>
  <si>
    <t>Муниципальная программа "Обеспечение безопасности жизнедеятельности населения Суоярвского муниципального округа"</t>
  </si>
  <si>
    <t>Основное мероприятие: "Мероприятия по предупреждению и ликвидации чрезвычайных ситуаций"</t>
  </si>
  <si>
    <t>Муниципальная программа "Профилактика терроризма и экстремизма, а также минимизация и (или) ликвидация последствий его проявления на территории Суоярвского муниципального округа"</t>
  </si>
  <si>
    <t>Основное мероприятие "Создание и совершенствование системы по участию муниципального округа в профилактике терроризма и экстремизма, а также минимизации и (или) ликвидации последствий проявлений терроризма и экстремизма на территории Суоярвского муниципального округа"</t>
  </si>
  <si>
    <t xml:space="preserve">Подпрограмма "Организация отдыха и оздоровление детей"           </t>
  </si>
  <si>
    <t>Обеспечение деятельности дворцов и домов культуры, других учреждений культуры.</t>
  </si>
  <si>
    <t>03 3 01 24400</t>
  </si>
  <si>
    <t>03 3 01 20223</t>
  </si>
  <si>
    <t>Расходы на обеспечение деятельности учреждений в части оплаты коммунальных услуг</t>
  </si>
  <si>
    <t xml:space="preserve">Расходы на льготное питание </t>
  </si>
  <si>
    <t>Расходы за счет субвенции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организациях,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</si>
  <si>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06 1 01 00000</t>
  </si>
  <si>
    <t>Расходы за счет субвенции для финансового обеспечения переданных исполнительно-распорядительным органам муниципальных образований гос.полномочий по составленгию (изменению) списков кандидатов в присяжные заседатели федеральных судов общей юрисдикции в РФ</t>
  </si>
  <si>
    <t xml:space="preserve">Расходы за счет единой субвенции </t>
  </si>
  <si>
    <t>Расходы за счет 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</si>
  <si>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08 2 01 84910</t>
  </si>
  <si>
    <t>08 2 01 42200</t>
  </si>
  <si>
    <t>08 2 01 R0820</t>
  </si>
  <si>
    <t>08 1 01 74570</t>
  </si>
  <si>
    <t>Муниципальная программа "Развитие транспортной   инфраструктуры и осуществления дорожной деятельности на территории Суоярвского муниципального округа"</t>
  </si>
  <si>
    <t>Основное мероприятие "Повышение уровня безопасности движения, доступности и качества оказываемых услуг транспортного комплекса для населения."</t>
  </si>
  <si>
    <t>04 0 01 70610</t>
  </si>
  <si>
    <t>Муниципальная программа "Комплексное развитие жилищно-коммунальной сферы Суоярвского муниципального округа и управление недвижимостью"</t>
  </si>
  <si>
    <t>Подпрограмма "Развитие коммунальной сферы Суоярвского муниципального округа"</t>
  </si>
  <si>
    <t>Основное мероприятие "Сбалансированное, перспективное развития систем коммунальной инфраструктуры Суоярвского муниципального округа."</t>
  </si>
  <si>
    <t>07 0 00 00000</t>
  </si>
  <si>
    <t>07 1 00 00000</t>
  </si>
  <si>
    <t>07 1 01 00000</t>
  </si>
  <si>
    <t>Подпрограмма " Управление муниципальным имуществом и земельными ресурсами Суоярвского муниципального округа"</t>
  </si>
  <si>
    <t>Основное мероприятие "Повышение эффективности управления, распоряжения и использования имущества и земельных ресурсов"</t>
  </si>
  <si>
    <t>07 1 01 22040</t>
  </si>
  <si>
    <t>07 1 01 75010</t>
  </si>
  <si>
    <t>Мероприятия по переселению граждан из аварийного жилищного фонда за счет субсидии из бюджета РК (фонд реформирования ЖКХ )</t>
  </si>
  <si>
    <t xml:space="preserve">Мероприятия по переселению граждан из аварийного жилищного фонда за счет субсидии из бюджета РК </t>
  </si>
  <si>
    <t>07 1 F3 67483</t>
  </si>
  <si>
    <t>07 1 F3 67484</t>
  </si>
  <si>
    <t>07 1 01 73500</t>
  </si>
  <si>
    <t>07 1 01 73600</t>
  </si>
  <si>
    <t>07 2 00 00000</t>
  </si>
  <si>
    <t>07 2 01 00000</t>
  </si>
  <si>
    <t>07 2 01 73510</t>
  </si>
  <si>
    <t>Подпрограмма " Благоустройство территорий Суоярвского муниципального округа"</t>
  </si>
  <si>
    <t>07 3 00 00000</t>
  </si>
  <si>
    <t>07 3 01 00000</t>
  </si>
  <si>
    <t>Основное мероприятие "Повышение качества городской среды за счет благоустройства территории муниципального округа, надежного функционирования объектов внешнего благоустройства"</t>
  </si>
  <si>
    <t>Софинансирование иных межбюджетных трансфертов на реализацию проекта "Народный бюджет" за счет средств местного бюджета</t>
  </si>
  <si>
    <t>07 3 01 S4200</t>
  </si>
  <si>
    <t>Софинансирование реализации мероприятий по ликвидации мест несанкционированного размещения отходов производства и потребления</t>
  </si>
  <si>
    <t>Софинансирование cубсидии на поддержку местных инициатив граждан, проживающих в городских и сельских поселениях РК за счет местного бюджета</t>
  </si>
  <si>
    <t>Уличное освещение на территории поселения</t>
  </si>
  <si>
    <t>Прочие мероприятия по благоустройству</t>
  </si>
  <si>
    <t>Реализация программ формирования современной городской среды за счет своих средств</t>
  </si>
  <si>
    <t>Софинансирование иных межбюджетных трансфертов на поддержку развития территориального самоуправления  за счет средств местного бюджета</t>
  </si>
  <si>
    <t>07 3 01 S3400</t>
  </si>
  <si>
    <t>07 3 01 S3140</t>
  </si>
  <si>
    <t>07 3 01 76010</t>
  </si>
  <si>
    <t>07 3 01 76040</t>
  </si>
  <si>
    <t>07 3 01 76050</t>
  </si>
  <si>
    <t>07 3 01 S4070</t>
  </si>
  <si>
    <t>07 3 01 26040</t>
  </si>
  <si>
    <t>12 0 00 77950</t>
  </si>
  <si>
    <t>Муниципальная программа "Формирование современной городской среды на территории Суоярвского муниципального округа"</t>
  </si>
  <si>
    <t>Основное мероприятие "Повышение качества и комфорта городской среды на территории Суоярвского муниципального  округа"</t>
  </si>
  <si>
    <t>13 0 01 75550</t>
  </si>
  <si>
    <t>Реализация программ формирования современной городской среды в рамках нацпроекта</t>
  </si>
  <si>
    <t>13 0 F2 55550</t>
  </si>
  <si>
    <t xml:space="preserve">Расходы за счет иных межбюджетных трансфертов на реализацию мероприятий на ежемесячное денежное вознаграждение за классное руководство педагогическим работникам государственных и муниципальных </t>
  </si>
  <si>
    <t>01 1 02 53030</t>
  </si>
  <si>
    <t>Реализация мероприятий по модернизации  школьных систем  образования</t>
  </si>
  <si>
    <t>01 1 02 L7500</t>
  </si>
  <si>
    <t>03 3 01 S3250</t>
  </si>
  <si>
    <t>Софинансирование за счет средств местного бюджета  субсидии на реализацию мероприятий госпрограммы РК "Развитие физической культуры, спорта, и совершенствование молодежной политики" (в целях развития системы спортивной подготовки) за счет своих</t>
  </si>
  <si>
    <t>08 1 01 70001</t>
  </si>
  <si>
    <t>Расходы за счет субвенции на осуществление отдельных государственных полномочий Республики Карелия по организации мероприятий при осуществлении деятельности по обращению с животными без владельцев</t>
  </si>
  <si>
    <t>07 3 01 42180</t>
  </si>
  <si>
    <t>Приложение № 7</t>
  </si>
  <si>
    <t>03 3 01 43250</t>
  </si>
  <si>
    <t>Расходы на реализацию мероприятий государственной программы Республики Карелия "Развитие транспортной системы"(в целях реализации мероприятий по повышению безопастности дорожного движения) за счет субсидии из бюджета РК</t>
  </si>
  <si>
    <t>04 0 01 43180</t>
  </si>
  <si>
    <t>Расходы на софинансирование субсидии на реализацию мероприятий государственной программы Республики Карелия "Развитие транспортной системы"(в целях реализации мероприятий по повышению безопастности дорожного движения)</t>
  </si>
  <si>
    <t>04 0 01 S3180</t>
  </si>
  <si>
    <t>05 0 01 S3230</t>
  </si>
  <si>
    <t>08 1 01 51180</t>
  </si>
  <si>
    <t>Осуществление первичного воинского учета на территориях, где отсутствуют военные комиссариаты</t>
  </si>
  <si>
    <t>Муниципальная программа "Развитие образования Суоярвского муниципального округа"</t>
  </si>
  <si>
    <t>Основное мероприятие «Организация деятельности централизованной бухгалтерии по предоставлению услуг бухгалтерского учета»</t>
  </si>
  <si>
    <t>01 1 03 00000</t>
  </si>
  <si>
    <t>Обеспечение реализации программы и прочие мероприятия в области образования</t>
  </si>
  <si>
    <t>01 1 04 00000</t>
  </si>
  <si>
    <t>01 1 03 24350</t>
  </si>
  <si>
    <t>01 1 03 77950</t>
  </si>
  <si>
    <t>01 1 03 42190</t>
  </si>
  <si>
    <t>Охрана семьи и детства</t>
  </si>
  <si>
    <t>01 1 04 42100</t>
  </si>
  <si>
    <t>01 1 04 43210</t>
  </si>
  <si>
    <t>01 1 04 S3210</t>
  </si>
  <si>
    <t>01 1 04 42030</t>
  </si>
  <si>
    <t>Реализация мероприятий по финансированию трудоустройства подростков в каникулярное время</t>
  </si>
  <si>
    <t>01 2 01 70795</t>
  </si>
  <si>
    <t>01 3 01 77940</t>
  </si>
  <si>
    <t>01 4 01 77930</t>
  </si>
  <si>
    <t>02 0 01 77920</t>
  </si>
  <si>
    <t>Расходы на  обеспечение мероприятий по подписке периодических изданий</t>
  </si>
  <si>
    <t>03 1 01 70226</t>
  </si>
  <si>
    <t>Основное мероприятие «Развитие библиотечного, музейного  дела и кинематографии"</t>
  </si>
  <si>
    <t>05 0 01 77980</t>
  </si>
  <si>
    <t>Обеспечение реализации программы и прочие мероприятия в области развития физкультуры и спорта</t>
  </si>
  <si>
    <t>08 2 01 77910</t>
  </si>
  <si>
    <t>Расходы на обеспечение мероприятий , направленных на профилактику правонарушений, обеспечение правопорядка и общественной безопасности граждан</t>
  </si>
  <si>
    <t>11 0 01 77900</t>
  </si>
  <si>
    <t>Реализация прочих мероприятий, направленных на повышение    безопасности населения, объектов экономики</t>
  </si>
  <si>
    <t>12 0 00 77960</t>
  </si>
  <si>
    <t>Национальный проект "Формирование комфортной городской среды"</t>
  </si>
  <si>
    <t>13 0 F2 00000</t>
  </si>
  <si>
    <t>14 0 01 77970</t>
  </si>
  <si>
    <t>07 1 F2 00000</t>
  </si>
  <si>
    <t>Национальный проект "Обеспечение устойчивого сокращения непригодного для проживания жилищного фонда "</t>
  </si>
  <si>
    <t>Приведение в нормативное состояние образовательные учреждения в рамках подпрограммы "Комплексная безопасность муниципальных образовательных организаций"</t>
  </si>
  <si>
    <t>Расходы на энергосберегающие мероприятия и снижение энергоёмкости в рамках подпрограммы "Энергосбережение и повышение энергетической эффективности"</t>
  </si>
  <si>
    <t>Признание и поддержка талантливой молодежи в рамках муниципальной программы "Молодежь Суоярвского муниципального округа"</t>
  </si>
  <si>
    <t>Мероприятия в рамках подпрограммы "Социальная поддержка"</t>
  </si>
  <si>
    <t>Реализация мероприятий по ликвидации муниципальных образований</t>
  </si>
  <si>
    <t>Расходы на содержание МКУ "Центр  информационно-хозяйственного обслуживания"</t>
  </si>
  <si>
    <t>Прочие мероприятия в рамках муниципальной программы "Профилактика терроризма и экстремизма,на территории Суоярвского муниципального округа"</t>
  </si>
  <si>
    <t>Содержание автомобильных дорог и инженерных сооружений на них в границах округа</t>
  </si>
  <si>
    <t>Расходы на обеспечение деятельности дошкольных учреждений в части оплаты коммунальных услуг</t>
  </si>
  <si>
    <t>Расходы на  обеспечение деятельности учреждения МУК "Суоярвская ЦБС"</t>
  </si>
  <si>
    <t>Расходы за счет единой субвенции бюджетам муниципальных округов</t>
  </si>
  <si>
    <t>Функционирование  высшего должностного  лица  субъекта РФ  и  органа  местного  самоуправления</t>
  </si>
  <si>
    <t>Глава  муниципального  образования</t>
  </si>
  <si>
    <t>08 1 01 10100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</si>
  <si>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</si>
  <si>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Возмещение расходов, связанных  с  осуществлением  депутатской  деятельности  депутатам  представительного  органа</t>
  </si>
  <si>
    <t>08 1 01 12010</t>
  </si>
  <si>
    <t>Реализация государственных функций, связанных с общегосударственным управлением (представительские расходы)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</si>
</sst>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\.00\.0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name val="Calibri"/>
      <family val="2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color indexed="2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92D05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top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6" fillId="32" borderId="10" xfId="0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wrapText="1"/>
    </xf>
    <xf numFmtId="0" fontId="8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wrapText="1"/>
    </xf>
    <xf numFmtId="4" fontId="2" fillId="33" borderId="14" xfId="0" applyNumberFormat="1" applyFont="1" applyFill="1" applyBorder="1" applyAlignment="1">
      <alignment horizontal="right"/>
    </xf>
    <xf numFmtId="4" fontId="9" fillId="32" borderId="14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4" fontId="9" fillId="33" borderId="14" xfId="0" applyNumberFormat="1" applyFont="1" applyFill="1" applyBorder="1" applyAlignment="1">
      <alignment horizontal="right"/>
    </xf>
    <xf numFmtId="4" fontId="8" fillId="33" borderId="0" xfId="0" applyNumberFormat="1" applyFont="1" applyFill="1" applyAlignment="1">
      <alignment/>
    </xf>
    <xf numFmtId="49" fontId="9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 applyProtection="1">
      <alignment horizontal="center"/>
      <protection locked="0"/>
    </xf>
    <xf numFmtId="49" fontId="7" fillId="0" borderId="16" xfId="0" applyNumberFormat="1" applyFont="1" applyFill="1" applyBorder="1" applyAlignment="1" applyProtection="1">
      <alignment horizontal="center"/>
      <protection locked="0"/>
    </xf>
    <xf numFmtId="49" fontId="9" fillId="0" borderId="16" xfId="0" applyNumberFormat="1" applyFont="1" applyFill="1" applyBorder="1" applyAlignment="1" applyProtection="1">
      <alignment horizont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2" fillId="0" borderId="16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Border="1" applyAlignment="1">
      <alignment horizontal="center"/>
    </xf>
    <xf numFmtId="49" fontId="6" fillId="0" borderId="16" xfId="0" applyNumberFormat="1" applyFont="1" applyFill="1" applyBorder="1" applyAlignment="1" applyProtection="1">
      <alignment horizontal="center"/>
      <protection locked="0"/>
    </xf>
    <xf numFmtId="49" fontId="7" fillId="0" borderId="1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49" fontId="9" fillId="34" borderId="16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6" fillId="32" borderId="16" xfId="0" applyNumberFormat="1" applyFont="1" applyFill="1" applyBorder="1" applyAlignment="1">
      <alignment horizontal="center"/>
    </xf>
    <xf numFmtId="49" fontId="9" fillId="32" borderId="1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left" vertical="center" wrapText="1"/>
    </xf>
    <xf numFmtId="49" fontId="9" fillId="35" borderId="16" xfId="0" applyNumberFormat="1" applyFont="1" applyFill="1" applyBorder="1" applyAlignment="1">
      <alignment horizontal="center"/>
    </xf>
    <xf numFmtId="4" fontId="9" fillId="35" borderId="14" xfId="0" applyNumberFormat="1" applyFont="1" applyFill="1" applyBorder="1" applyAlignment="1">
      <alignment horizontal="right"/>
    </xf>
    <xf numFmtId="49" fontId="9" fillId="35" borderId="20" xfId="0" applyNumberFormat="1" applyFont="1" applyFill="1" applyBorder="1" applyAlignment="1">
      <alignment horizontal="center"/>
    </xf>
    <xf numFmtId="0" fontId="9" fillId="35" borderId="21" xfId="0" applyFont="1" applyFill="1" applyBorder="1" applyAlignment="1">
      <alignment horizontal="left" vertical="center" wrapText="1"/>
    </xf>
    <xf numFmtId="49" fontId="9" fillId="35" borderId="22" xfId="0" applyNumberFormat="1" applyFont="1" applyFill="1" applyBorder="1" applyAlignment="1">
      <alignment horizontal="center"/>
    </xf>
    <xf numFmtId="4" fontId="9" fillId="35" borderId="23" xfId="0" applyNumberFormat="1" applyFont="1" applyFill="1" applyBorder="1" applyAlignment="1">
      <alignment horizontal="right"/>
    </xf>
    <xf numFmtId="4" fontId="2" fillId="36" borderId="14" xfId="0" applyNumberFormat="1" applyFont="1" applyFill="1" applyBorder="1" applyAlignment="1">
      <alignment horizontal="right"/>
    </xf>
    <xf numFmtId="4" fontId="9" fillId="33" borderId="24" xfId="0" applyNumberFormat="1" applyFont="1" applyFill="1" applyBorder="1" applyAlignment="1">
      <alignment horizontal="right"/>
    </xf>
    <xf numFmtId="4" fontId="3" fillId="33" borderId="14" xfId="0" applyNumberFormat="1" applyFont="1" applyFill="1" applyBorder="1" applyAlignment="1">
      <alignment horizontal="right"/>
    </xf>
    <xf numFmtId="4" fontId="2" fillId="33" borderId="25" xfId="0" applyNumberFormat="1" applyFont="1" applyFill="1" applyBorder="1" applyAlignment="1">
      <alignment horizontal="right" wrapText="1"/>
    </xf>
    <xf numFmtId="49" fontId="2" fillId="33" borderId="16" xfId="0" applyNumberFormat="1" applyFont="1" applyFill="1" applyBorder="1" applyAlignment="1" applyProtection="1">
      <alignment horizontal="center"/>
      <protection locked="0"/>
    </xf>
    <xf numFmtId="49" fontId="2" fillId="33" borderId="16" xfId="0" applyNumberFormat="1" applyFont="1" applyFill="1" applyBorder="1" applyAlignment="1" applyProtection="1">
      <alignment horizontal="center"/>
      <protection/>
    </xf>
    <xf numFmtId="4" fontId="9" fillId="33" borderId="14" xfId="0" applyNumberFormat="1" applyFont="1" applyFill="1" applyBorder="1" applyAlignment="1">
      <alignment horizontal="right" wrapText="1"/>
    </xf>
    <xf numFmtId="4" fontId="2" fillId="33" borderId="14" xfId="0" applyNumberFormat="1" applyFont="1" applyFill="1" applyBorder="1" applyAlignment="1">
      <alignment horizontal="right" wrapText="1"/>
    </xf>
    <xf numFmtId="4" fontId="2" fillId="36" borderId="26" xfId="0" applyNumberFormat="1" applyFont="1" applyFill="1" applyBorder="1" applyAlignment="1">
      <alignment horizontal="right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" fontId="2" fillId="33" borderId="14" xfId="0" applyNumberFormat="1" applyFont="1" applyFill="1" applyBorder="1" applyAlignment="1" applyProtection="1">
      <alignment horizontal="right"/>
      <protection locked="0"/>
    </xf>
    <xf numFmtId="0" fontId="12" fillId="0" borderId="10" xfId="0" applyFont="1" applyFill="1" applyBorder="1" applyAlignment="1">
      <alignment horizontal="left" vertical="center" wrapText="1"/>
    </xf>
    <xf numFmtId="4" fontId="9" fillId="0" borderId="14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 wrapText="1"/>
    </xf>
    <xf numFmtId="0" fontId="2" fillId="0" borderId="10" xfId="0" applyFont="1" applyBorder="1" applyAlignment="1">
      <alignment horizontal="left" vertical="top" wrapText="1"/>
    </xf>
    <xf numFmtId="49" fontId="2" fillId="0" borderId="16" xfId="0" applyNumberFormat="1" applyFont="1" applyBorder="1" applyAlignment="1" applyProtection="1">
      <alignment horizontal="right"/>
      <protection locked="0"/>
    </xf>
    <xf numFmtId="0" fontId="2" fillId="0" borderId="10" xfId="0" applyFont="1" applyFill="1" applyBorder="1" applyAlignment="1">
      <alignment horizontal="left" vertical="top" wrapText="1"/>
    </xf>
    <xf numFmtId="49" fontId="14" fillId="0" borderId="16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Fill="1" applyBorder="1" applyAlignment="1" applyProtection="1">
      <alignment horizontal="right"/>
      <protection locked="0"/>
    </xf>
    <xf numFmtId="4" fontId="2" fillId="0" borderId="14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left" vertical="center" wrapText="1"/>
    </xf>
    <xf numFmtId="49" fontId="13" fillId="0" borderId="16" xfId="0" applyNumberFormat="1" applyFont="1" applyBorder="1" applyAlignment="1" applyProtection="1">
      <alignment horizontal="right"/>
      <protection locked="0"/>
    </xf>
    <xf numFmtId="49" fontId="13" fillId="0" borderId="16" xfId="0" applyNumberFormat="1" applyFont="1" applyFill="1" applyBorder="1" applyAlignment="1" applyProtection="1">
      <alignment horizontal="center"/>
      <protection/>
    </xf>
    <xf numFmtId="49" fontId="13" fillId="0" borderId="16" xfId="0" applyNumberFormat="1" applyFont="1" applyFill="1" applyBorder="1" applyAlignment="1" applyProtection="1">
      <alignment horizontal="center"/>
      <protection locked="0"/>
    </xf>
    <xf numFmtId="4" fontId="13" fillId="33" borderId="14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3" fillId="0" borderId="16" xfId="0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49" fontId="14" fillId="0" borderId="16" xfId="0" applyNumberFormat="1" applyFont="1" applyBorder="1" applyAlignment="1" applyProtection="1">
      <alignment horizontal="center" vertical="center"/>
      <protection locked="0"/>
    </xf>
    <xf numFmtId="4" fontId="14" fillId="0" borderId="14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49" fontId="9" fillId="0" borderId="29" xfId="0" applyNumberFormat="1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>
      <alignment horizontal="center"/>
    </xf>
    <xf numFmtId="49" fontId="9" fillId="0" borderId="21" xfId="0" applyNumberFormat="1" applyFont="1" applyFill="1" applyBorder="1" applyAlignment="1" applyProtection="1">
      <alignment horizontal="center" vertical="center" textRotation="90" wrapText="1"/>
      <protection/>
    </xf>
    <xf numFmtId="49" fontId="9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9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9" fillId="0" borderId="22" xfId="0" applyNumberFormat="1" applyFont="1" applyFill="1" applyBorder="1" applyAlignment="1" applyProtection="1">
      <alignment horizontal="center" vertical="center" textRotation="90" wrapText="1"/>
      <protection/>
    </xf>
    <xf numFmtId="49" fontId="9" fillId="0" borderId="16" xfId="0" applyNumberFormat="1" applyFont="1" applyFill="1" applyBorder="1" applyAlignment="1" applyProtection="1">
      <alignment horizontal="center" vertical="center" textRotation="90" wrapText="1"/>
      <protection/>
    </xf>
    <xf numFmtId="49" fontId="9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58" fillId="0" borderId="13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2"/>
  <sheetViews>
    <sheetView tabSelected="1" zoomScalePageLayoutView="0" workbookViewId="0" topLeftCell="A296">
      <selection activeCell="L303" sqref="L303"/>
    </sheetView>
  </sheetViews>
  <sheetFormatPr defaultColWidth="9.140625" defaultRowHeight="15"/>
  <cols>
    <col min="1" max="1" width="76.28125" style="7" customWidth="1"/>
    <col min="2" max="2" width="14.57421875" style="8" customWidth="1"/>
    <col min="3" max="3" width="6.421875" style="8" hidden="1" customWidth="1"/>
    <col min="4" max="4" width="5.140625" style="8" hidden="1" customWidth="1"/>
    <col min="5" max="5" width="6.421875" style="8" customWidth="1"/>
    <col min="6" max="6" width="18.8515625" style="7" customWidth="1"/>
    <col min="7" max="7" width="0.13671875" style="7" customWidth="1"/>
    <col min="8" max="8" width="17.421875" style="7" hidden="1" customWidth="1"/>
    <col min="9" max="9" width="17.140625" style="7" hidden="1" customWidth="1"/>
    <col min="10" max="10" width="14.140625" style="7" customWidth="1"/>
    <col min="11" max="11" width="10.00390625" style="7" bestFit="1" customWidth="1"/>
    <col min="12" max="16384" width="9.140625" style="7" customWidth="1"/>
  </cols>
  <sheetData>
    <row r="1" spans="2:6" ht="15">
      <c r="B1" s="105" t="s">
        <v>281</v>
      </c>
      <c r="C1" s="106"/>
      <c r="D1" s="106"/>
      <c r="E1" s="106"/>
      <c r="F1" s="106"/>
    </row>
    <row r="2" spans="2:6" ht="15">
      <c r="B2" s="105" t="s">
        <v>186</v>
      </c>
      <c r="C2" s="106"/>
      <c r="D2" s="106"/>
      <c r="E2" s="106"/>
      <c r="F2" s="106"/>
    </row>
    <row r="3" spans="2:6" ht="42" customHeight="1">
      <c r="B3" s="107" t="s">
        <v>187</v>
      </c>
      <c r="C3" s="106"/>
      <c r="D3" s="106"/>
      <c r="E3" s="106"/>
      <c r="F3" s="106"/>
    </row>
    <row r="4" ht="15" customHeight="1">
      <c r="F4" s="3"/>
    </row>
    <row r="5" spans="1:6" ht="47.25" customHeight="1">
      <c r="A5" s="108" t="s">
        <v>190</v>
      </c>
      <c r="B5" s="108"/>
      <c r="C5" s="108"/>
      <c r="D5" s="108"/>
      <c r="E5" s="108"/>
      <c r="F5" s="108"/>
    </row>
    <row r="6" spans="1:10" ht="15.75" thickBot="1">
      <c r="A6" s="4"/>
      <c r="B6" s="5"/>
      <c r="C6" s="5"/>
      <c r="D6" s="5"/>
      <c r="E6" s="5"/>
      <c r="F6" s="6"/>
      <c r="J6" s="21"/>
    </row>
    <row r="7" spans="1:10" ht="12.75" customHeight="1">
      <c r="A7" s="111" t="s">
        <v>0</v>
      </c>
      <c r="B7" s="113" t="s">
        <v>17</v>
      </c>
      <c r="C7" s="115" t="s">
        <v>15</v>
      </c>
      <c r="D7" s="118" t="s">
        <v>16</v>
      </c>
      <c r="E7" s="118" t="s">
        <v>18</v>
      </c>
      <c r="F7" s="109" t="s">
        <v>114</v>
      </c>
      <c r="J7" s="21"/>
    </row>
    <row r="8" spans="1:10" ht="15">
      <c r="A8" s="112"/>
      <c r="B8" s="114"/>
      <c r="C8" s="116"/>
      <c r="D8" s="119"/>
      <c r="E8" s="119"/>
      <c r="F8" s="110"/>
      <c r="J8" s="21"/>
    </row>
    <row r="9" spans="1:10" ht="15">
      <c r="A9" s="112"/>
      <c r="B9" s="114"/>
      <c r="C9" s="116"/>
      <c r="D9" s="119"/>
      <c r="E9" s="119"/>
      <c r="F9" s="110"/>
      <c r="J9" s="21"/>
    </row>
    <row r="10" spans="1:10" ht="15">
      <c r="A10" s="112"/>
      <c r="B10" s="114"/>
      <c r="C10" s="116"/>
      <c r="D10" s="119"/>
      <c r="E10" s="119"/>
      <c r="F10" s="110"/>
      <c r="J10" s="21"/>
    </row>
    <row r="11" spans="1:10" ht="15">
      <c r="A11" s="112"/>
      <c r="B11" s="114"/>
      <c r="C11" s="116"/>
      <c r="D11" s="119"/>
      <c r="E11" s="119"/>
      <c r="F11" s="110"/>
      <c r="J11" s="21"/>
    </row>
    <row r="12" spans="1:10" ht="15.75" thickBot="1">
      <c r="A12" s="112"/>
      <c r="B12" s="114"/>
      <c r="C12" s="117"/>
      <c r="D12" s="120"/>
      <c r="E12" s="121"/>
      <c r="F12" s="110"/>
      <c r="J12" s="21"/>
    </row>
    <row r="13" spans="1:10" ht="34.5" customHeight="1">
      <c r="A13" s="62" t="s">
        <v>290</v>
      </c>
      <c r="B13" s="63" t="s">
        <v>51</v>
      </c>
      <c r="C13" s="63"/>
      <c r="D13" s="63"/>
      <c r="E13" s="63"/>
      <c r="F13" s="64">
        <f>F14+F106+F116+F120</f>
        <v>551368063.98</v>
      </c>
      <c r="H13" s="9"/>
      <c r="J13" s="21"/>
    </row>
    <row r="14" spans="1:8" ht="60.75" customHeight="1">
      <c r="A14" s="12" t="s">
        <v>188</v>
      </c>
      <c r="B14" s="32" t="s">
        <v>52</v>
      </c>
      <c r="C14" s="32"/>
      <c r="D14" s="32"/>
      <c r="E14" s="32"/>
      <c r="F14" s="30">
        <f>F15+F36+F81+F91</f>
        <v>548948063.98</v>
      </c>
      <c r="H14" s="9"/>
    </row>
    <row r="15" spans="1:10" ht="30.75" customHeight="1">
      <c r="A15" s="76" t="s">
        <v>64</v>
      </c>
      <c r="B15" s="32" t="s">
        <v>65</v>
      </c>
      <c r="C15" s="32"/>
      <c r="D15" s="32"/>
      <c r="E15" s="32"/>
      <c r="F15" s="30">
        <f>F16</f>
        <v>100842000</v>
      </c>
      <c r="H15" s="9"/>
      <c r="J15" s="80"/>
    </row>
    <row r="16" spans="1:10" ht="14.25" customHeight="1">
      <c r="A16" s="12" t="s">
        <v>23</v>
      </c>
      <c r="B16" s="33"/>
      <c r="C16" s="34" t="s">
        <v>1</v>
      </c>
      <c r="D16" s="34" t="s">
        <v>2</v>
      </c>
      <c r="E16" s="35"/>
      <c r="F16" s="27">
        <f>F17+F19+F21+F23+F29+F33</f>
        <v>100842000</v>
      </c>
      <c r="J16" s="81"/>
    </row>
    <row r="17" spans="1:10" ht="29.25" customHeight="1">
      <c r="A17" s="1" t="s">
        <v>331</v>
      </c>
      <c r="B17" s="36" t="s">
        <v>163</v>
      </c>
      <c r="C17" s="36"/>
      <c r="D17" s="36"/>
      <c r="E17" s="36"/>
      <c r="F17" s="27">
        <f>F18</f>
        <v>8322000</v>
      </c>
      <c r="J17" s="81"/>
    </row>
    <row r="18" spans="1:10" ht="27" customHeight="1">
      <c r="A18" s="1" t="s">
        <v>127</v>
      </c>
      <c r="B18" s="36" t="s">
        <v>163</v>
      </c>
      <c r="C18" s="36"/>
      <c r="D18" s="36"/>
      <c r="E18" s="36" t="s">
        <v>126</v>
      </c>
      <c r="F18" s="27">
        <v>8322000</v>
      </c>
      <c r="J18" s="81"/>
    </row>
    <row r="19" spans="1:6" ht="15.75" customHeight="1">
      <c r="A19" s="13" t="s">
        <v>24</v>
      </c>
      <c r="B19" s="36" t="s">
        <v>66</v>
      </c>
      <c r="C19" s="36" t="s">
        <v>1</v>
      </c>
      <c r="D19" s="36" t="s">
        <v>2</v>
      </c>
      <c r="E19" s="36"/>
      <c r="F19" s="27">
        <f>F20</f>
        <v>12000000</v>
      </c>
    </row>
    <row r="20" spans="1:6" ht="24" customHeight="1">
      <c r="A20" s="1" t="s">
        <v>127</v>
      </c>
      <c r="B20" s="36" t="s">
        <v>66</v>
      </c>
      <c r="C20" s="37" t="s">
        <v>1</v>
      </c>
      <c r="D20" s="37" t="s">
        <v>2</v>
      </c>
      <c r="E20" s="36" t="s">
        <v>126</v>
      </c>
      <c r="F20" s="27">
        <v>12000000</v>
      </c>
    </row>
    <row r="21" spans="1:6" ht="15" customHeight="1">
      <c r="A21" s="13" t="s">
        <v>215</v>
      </c>
      <c r="B21" s="36" t="s">
        <v>67</v>
      </c>
      <c r="C21" s="36" t="s">
        <v>1</v>
      </c>
      <c r="D21" s="36" t="s">
        <v>2</v>
      </c>
      <c r="E21" s="36"/>
      <c r="F21" s="27">
        <f>F22</f>
        <v>200000</v>
      </c>
    </row>
    <row r="22" spans="1:9" ht="24" customHeight="1">
      <c r="A22" s="1" t="s">
        <v>127</v>
      </c>
      <c r="B22" s="36" t="s">
        <v>67</v>
      </c>
      <c r="C22" s="37" t="s">
        <v>1</v>
      </c>
      <c r="D22" s="37" t="s">
        <v>2</v>
      </c>
      <c r="E22" s="36" t="s">
        <v>126</v>
      </c>
      <c r="F22" s="27">
        <v>200000</v>
      </c>
      <c r="I22" s="9"/>
    </row>
    <row r="23" spans="1:6" ht="15.75" customHeight="1">
      <c r="A23" s="13" t="s">
        <v>25</v>
      </c>
      <c r="B23" s="36" t="s">
        <v>68</v>
      </c>
      <c r="C23" s="36" t="s">
        <v>1</v>
      </c>
      <c r="D23" s="36" t="s">
        <v>2</v>
      </c>
      <c r="E23" s="36"/>
      <c r="F23" s="27">
        <f>SUM(F24:F28)</f>
        <v>14859000</v>
      </c>
    </row>
    <row r="24" spans="1:6" ht="16.5" customHeight="1">
      <c r="A24" s="1" t="s">
        <v>155</v>
      </c>
      <c r="B24" s="36" t="s">
        <v>68</v>
      </c>
      <c r="C24" s="37" t="s">
        <v>1</v>
      </c>
      <c r="D24" s="37" t="s">
        <v>2</v>
      </c>
      <c r="E24" s="36" t="s">
        <v>128</v>
      </c>
      <c r="F24" s="27">
        <f>10084000+210000+3045000</f>
        <v>13339000</v>
      </c>
    </row>
    <row r="25" spans="1:6" ht="18" customHeight="1">
      <c r="A25" s="1" t="s">
        <v>127</v>
      </c>
      <c r="B25" s="36" t="s">
        <v>68</v>
      </c>
      <c r="C25" s="37" t="s">
        <v>1</v>
      </c>
      <c r="D25" s="37" t="s">
        <v>2</v>
      </c>
      <c r="E25" s="36" t="s">
        <v>126</v>
      </c>
      <c r="F25" s="27">
        <v>1000000</v>
      </c>
    </row>
    <row r="26" spans="1:6" ht="17.25" customHeight="1">
      <c r="A26" s="1" t="s">
        <v>133</v>
      </c>
      <c r="B26" s="36" t="s">
        <v>68</v>
      </c>
      <c r="C26" s="37" t="s">
        <v>1</v>
      </c>
      <c r="D26" s="37" t="s">
        <v>2</v>
      </c>
      <c r="E26" s="36" t="s">
        <v>132</v>
      </c>
      <c r="F26" s="27">
        <v>400000</v>
      </c>
    </row>
    <row r="27" spans="1:6" ht="15" customHeight="1">
      <c r="A27" s="2" t="s">
        <v>135</v>
      </c>
      <c r="B27" s="36" t="s">
        <v>68</v>
      </c>
      <c r="C27" s="37" t="s">
        <v>1</v>
      </c>
      <c r="D27" s="37" t="s">
        <v>2</v>
      </c>
      <c r="E27" s="36" t="s">
        <v>134</v>
      </c>
      <c r="F27" s="27">
        <v>10000</v>
      </c>
    </row>
    <row r="28" spans="1:6" ht="16.5" customHeight="1">
      <c r="A28" s="1" t="s">
        <v>137</v>
      </c>
      <c r="B28" s="36" t="s">
        <v>68</v>
      </c>
      <c r="C28" s="37" t="s">
        <v>1</v>
      </c>
      <c r="D28" s="37" t="s">
        <v>2</v>
      </c>
      <c r="E28" s="36" t="s">
        <v>136</v>
      </c>
      <c r="F28" s="27">
        <f>80000+30000</f>
        <v>110000</v>
      </c>
    </row>
    <row r="29" spans="1:6" ht="96.75" customHeight="1">
      <c r="A29" s="13" t="s">
        <v>216</v>
      </c>
      <c r="B29" s="36" t="s">
        <v>107</v>
      </c>
      <c r="C29" s="37" t="s">
        <v>1</v>
      </c>
      <c r="D29" s="37" t="s">
        <v>2</v>
      </c>
      <c r="E29" s="36"/>
      <c r="F29" s="27">
        <f>SUM(F30:F32)</f>
        <v>65128000</v>
      </c>
    </row>
    <row r="30" spans="1:6" ht="18" customHeight="1">
      <c r="A30" s="1" t="s">
        <v>156</v>
      </c>
      <c r="B30" s="36" t="s">
        <v>107</v>
      </c>
      <c r="C30" s="37" t="s">
        <v>1</v>
      </c>
      <c r="D30" s="37" t="s">
        <v>2</v>
      </c>
      <c r="E30" s="36" t="s">
        <v>128</v>
      </c>
      <c r="F30" s="27">
        <v>60527000</v>
      </c>
    </row>
    <row r="31" spans="1:6" ht="21" customHeight="1">
      <c r="A31" s="1" t="s">
        <v>127</v>
      </c>
      <c r="B31" s="36" t="s">
        <v>107</v>
      </c>
      <c r="C31" s="37" t="s">
        <v>1</v>
      </c>
      <c r="D31" s="37" t="s">
        <v>2</v>
      </c>
      <c r="E31" s="36" t="s">
        <v>126</v>
      </c>
      <c r="F31" s="27">
        <v>601000</v>
      </c>
    </row>
    <row r="32" spans="1:6" ht="21" customHeight="1">
      <c r="A32" s="1" t="s">
        <v>133</v>
      </c>
      <c r="B32" s="36" t="s">
        <v>107</v>
      </c>
      <c r="C32" s="37" t="s">
        <v>1</v>
      </c>
      <c r="D32" s="37" t="s">
        <v>2</v>
      </c>
      <c r="E32" s="36" t="s">
        <v>132</v>
      </c>
      <c r="F32" s="27">
        <v>4000000</v>
      </c>
    </row>
    <row r="33" spans="1:6" ht="81.75" customHeight="1">
      <c r="A33" s="13" t="s">
        <v>172</v>
      </c>
      <c r="B33" s="36" t="s">
        <v>95</v>
      </c>
      <c r="C33" s="39" t="s">
        <v>1</v>
      </c>
      <c r="D33" s="36" t="s">
        <v>2</v>
      </c>
      <c r="E33" s="36"/>
      <c r="F33" s="27">
        <f>SUM(F34:F35)</f>
        <v>333000</v>
      </c>
    </row>
    <row r="34" spans="1:6" ht="16.5" customHeight="1">
      <c r="A34" s="1" t="s">
        <v>155</v>
      </c>
      <c r="B34" s="36" t="s">
        <v>95</v>
      </c>
      <c r="C34" s="39" t="s">
        <v>1</v>
      </c>
      <c r="D34" s="36" t="s">
        <v>2</v>
      </c>
      <c r="E34" s="36" t="s">
        <v>128</v>
      </c>
      <c r="F34" s="27">
        <f>151000+56000</f>
        <v>207000</v>
      </c>
    </row>
    <row r="35" spans="1:6" ht="22.5" customHeight="1">
      <c r="A35" s="1" t="s">
        <v>127</v>
      </c>
      <c r="B35" s="36" t="s">
        <v>95</v>
      </c>
      <c r="C35" s="39" t="s">
        <v>1</v>
      </c>
      <c r="D35" s="36" t="s">
        <v>2</v>
      </c>
      <c r="E35" s="36" t="s">
        <v>126</v>
      </c>
      <c r="F35" s="27">
        <v>126000</v>
      </c>
    </row>
    <row r="36" spans="1:6" ht="50.25" customHeight="1">
      <c r="A36" s="76" t="s">
        <v>69</v>
      </c>
      <c r="B36" s="35" t="s">
        <v>70</v>
      </c>
      <c r="C36" s="32"/>
      <c r="D36" s="32"/>
      <c r="E36" s="32"/>
      <c r="F36" s="30">
        <f>F37+F70</f>
        <v>418592629.45</v>
      </c>
    </row>
    <row r="37" spans="1:6" ht="17.25" customHeight="1">
      <c r="A37" s="12" t="s">
        <v>102</v>
      </c>
      <c r="B37" s="41"/>
      <c r="C37" s="42" t="s">
        <v>1</v>
      </c>
      <c r="D37" s="42" t="s">
        <v>3</v>
      </c>
      <c r="E37" s="42"/>
      <c r="F37" s="30">
        <f>F38+F40+F43+F49+F53+F57+F59+F62+F65+F68</f>
        <v>402632934.33</v>
      </c>
    </row>
    <row r="38" spans="1:6" ht="16.5" customHeight="1">
      <c r="A38" s="1" t="s">
        <v>31</v>
      </c>
      <c r="B38" s="36" t="s">
        <v>71</v>
      </c>
      <c r="C38" s="37" t="s">
        <v>1</v>
      </c>
      <c r="D38" s="37" t="s">
        <v>3</v>
      </c>
      <c r="E38" s="36"/>
      <c r="F38" s="27">
        <f>F39</f>
        <v>1040000</v>
      </c>
    </row>
    <row r="39" spans="1:6" ht="28.5" customHeight="1">
      <c r="A39" s="1" t="s">
        <v>127</v>
      </c>
      <c r="B39" s="36" t="s">
        <v>71</v>
      </c>
      <c r="C39" s="37" t="s">
        <v>1</v>
      </c>
      <c r="D39" s="37" t="s">
        <v>3</v>
      </c>
      <c r="E39" s="36" t="s">
        <v>126</v>
      </c>
      <c r="F39" s="27">
        <v>1040000</v>
      </c>
    </row>
    <row r="40" spans="1:6" ht="30.75" customHeight="1">
      <c r="A40" s="13" t="s">
        <v>214</v>
      </c>
      <c r="B40" s="36" t="s">
        <v>162</v>
      </c>
      <c r="C40" s="37"/>
      <c r="D40" s="37"/>
      <c r="E40" s="36"/>
      <c r="F40" s="27">
        <f>F41+F42</f>
        <v>35450000</v>
      </c>
    </row>
    <row r="41" spans="1:6" ht="31.5" customHeight="1">
      <c r="A41" s="1" t="s">
        <v>127</v>
      </c>
      <c r="B41" s="36" t="s">
        <v>162</v>
      </c>
      <c r="C41" s="37"/>
      <c r="D41" s="37"/>
      <c r="E41" s="36" t="s">
        <v>126</v>
      </c>
      <c r="F41" s="27">
        <v>22950000</v>
      </c>
    </row>
    <row r="42" spans="1:6" ht="20.25" customHeight="1">
      <c r="A42" s="1" t="s">
        <v>133</v>
      </c>
      <c r="B42" s="36" t="s">
        <v>162</v>
      </c>
      <c r="C42" s="37"/>
      <c r="D42" s="37"/>
      <c r="E42" s="36" t="s">
        <v>132</v>
      </c>
      <c r="F42" s="27">
        <v>12500000</v>
      </c>
    </row>
    <row r="43" spans="1:6" ht="16.5" customHeight="1">
      <c r="A43" s="13" t="s">
        <v>32</v>
      </c>
      <c r="B43" s="36" t="s">
        <v>72</v>
      </c>
      <c r="C43" s="37" t="s">
        <v>1</v>
      </c>
      <c r="D43" s="37" t="s">
        <v>3</v>
      </c>
      <c r="E43" s="37"/>
      <c r="F43" s="27">
        <f>SUM(F44:F48)</f>
        <v>28336000</v>
      </c>
    </row>
    <row r="44" spans="1:6" ht="18" customHeight="1">
      <c r="A44" s="1" t="s">
        <v>155</v>
      </c>
      <c r="B44" s="36" t="s">
        <v>72</v>
      </c>
      <c r="C44" s="37" t="s">
        <v>1</v>
      </c>
      <c r="D44" s="37" t="s">
        <v>3</v>
      </c>
      <c r="E44" s="36" t="s">
        <v>128</v>
      </c>
      <c r="F44" s="27">
        <f>12036000+300000+3635000</f>
        <v>15971000</v>
      </c>
    </row>
    <row r="45" spans="1:6" ht="27" customHeight="1">
      <c r="A45" s="1" t="s">
        <v>127</v>
      </c>
      <c r="B45" s="36" t="s">
        <v>72</v>
      </c>
      <c r="C45" s="37" t="s">
        <v>1</v>
      </c>
      <c r="D45" s="37" t="s">
        <v>3</v>
      </c>
      <c r="E45" s="36" t="s">
        <v>126</v>
      </c>
      <c r="F45" s="27">
        <v>3000000</v>
      </c>
    </row>
    <row r="46" spans="1:8" ht="20.25" customHeight="1">
      <c r="A46" s="1" t="s">
        <v>133</v>
      </c>
      <c r="B46" s="36" t="s">
        <v>72</v>
      </c>
      <c r="C46" s="37" t="s">
        <v>1</v>
      </c>
      <c r="D46" s="37" t="s">
        <v>3</v>
      </c>
      <c r="E46" s="36" t="s">
        <v>132</v>
      </c>
      <c r="F46" s="27">
        <v>9190000</v>
      </c>
      <c r="H46" s="9"/>
    </row>
    <row r="47" spans="1:6" ht="21" customHeight="1">
      <c r="A47" s="2" t="s">
        <v>135</v>
      </c>
      <c r="B47" s="36" t="s">
        <v>72</v>
      </c>
      <c r="C47" s="37" t="s">
        <v>1</v>
      </c>
      <c r="D47" s="37" t="s">
        <v>3</v>
      </c>
      <c r="E47" s="36" t="s">
        <v>134</v>
      </c>
      <c r="F47" s="27">
        <v>50000</v>
      </c>
    </row>
    <row r="48" spans="1:6" ht="18" customHeight="1">
      <c r="A48" s="1" t="s">
        <v>137</v>
      </c>
      <c r="B48" s="36" t="s">
        <v>72</v>
      </c>
      <c r="C48" s="37" t="s">
        <v>1</v>
      </c>
      <c r="D48" s="37" t="s">
        <v>3</v>
      </c>
      <c r="E48" s="36" t="s">
        <v>136</v>
      </c>
      <c r="F48" s="27">
        <v>125000</v>
      </c>
    </row>
    <row r="49" spans="1:6" ht="102" customHeight="1">
      <c r="A49" s="13" t="s">
        <v>216</v>
      </c>
      <c r="B49" s="36" t="s">
        <v>108</v>
      </c>
      <c r="C49" s="37" t="s">
        <v>1</v>
      </c>
      <c r="D49" s="37" t="s">
        <v>3</v>
      </c>
      <c r="E49" s="37"/>
      <c r="F49" s="27">
        <f>SUM(F50:F52)</f>
        <v>155713000</v>
      </c>
    </row>
    <row r="50" spans="1:6" ht="18" customHeight="1">
      <c r="A50" s="1" t="s">
        <v>155</v>
      </c>
      <c r="B50" s="36" t="s">
        <v>108</v>
      </c>
      <c r="C50" s="36" t="s">
        <v>128</v>
      </c>
      <c r="D50" s="65">
        <v>64564600</v>
      </c>
      <c r="E50" s="37" t="s">
        <v>128</v>
      </c>
      <c r="F50" s="27">
        <v>75882000</v>
      </c>
    </row>
    <row r="51" spans="1:6" ht="27" customHeight="1">
      <c r="A51" s="1" t="s">
        <v>127</v>
      </c>
      <c r="B51" s="36" t="s">
        <v>108</v>
      </c>
      <c r="C51" s="39" t="s">
        <v>1</v>
      </c>
      <c r="D51" s="36" t="s">
        <v>3</v>
      </c>
      <c r="E51" s="36" t="s">
        <v>126</v>
      </c>
      <c r="F51" s="27">
        <v>1506000</v>
      </c>
    </row>
    <row r="52" spans="1:6" ht="16.5" customHeight="1">
      <c r="A52" s="1" t="s">
        <v>133</v>
      </c>
      <c r="B52" s="36" t="s">
        <v>108</v>
      </c>
      <c r="C52" s="39" t="s">
        <v>1</v>
      </c>
      <c r="D52" s="36" t="s">
        <v>3</v>
      </c>
      <c r="E52" s="36" t="s">
        <v>132</v>
      </c>
      <c r="F52" s="27">
        <v>78325000</v>
      </c>
    </row>
    <row r="53" spans="1:6" ht="79.5" customHeight="1">
      <c r="A53" s="13" t="s">
        <v>173</v>
      </c>
      <c r="B53" s="36" t="s">
        <v>100</v>
      </c>
      <c r="C53" s="39" t="s">
        <v>1</v>
      </c>
      <c r="D53" s="36" t="s">
        <v>3</v>
      </c>
      <c r="E53" s="36"/>
      <c r="F53" s="27">
        <f>SUM(F54:F56)</f>
        <v>3565300</v>
      </c>
    </row>
    <row r="54" spans="1:6" ht="19.5" customHeight="1">
      <c r="A54" s="1" t="s">
        <v>156</v>
      </c>
      <c r="B54" s="36" t="s">
        <v>100</v>
      </c>
      <c r="C54" s="39" t="s">
        <v>1</v>
      </c>
      <c r="D54" s="36" t="s">
        <v>3</v>
      </c>
      <c r="E54" s="36" t="s">
        <v>128</v>
      </c>
      <c r="F54" s="27">
        <v>6500</v>
      </c>
    </row>
    <row r="55" spans="1:6" ht="31.5" customHeight="1">
      <c r="A55" s="1" t="s">
        <v>127</v>
      </c>
      <c r="B55" s="36" t="s">
        <v>100</v>
      </c>
      <c r="C55" s="39" t="s">
        <v>1</v>
      </c>
      <c r="D55" s="36" t="s">
        <v>3</v>
      </c>
      <c r="E55" s="36" t="s">
        <v>126</v>
      </c>
      <c r="F55" s="27">
        <v>1600000</v>
      </c>
    </row>
    <row r="56" spans="1:6" ht="20.25" customHeight="1">
      <c r="A56" s="1" t="s">
        <v>133</v>
      </c>
      <c r="B56" s="36" t="s">
        <v>100</v>
      </c>
      <c r="C56" s="39" t="s">
        <v>1</v>
      </c>
      <c r="D56" s="36" t="s">
        <v>3</v>
      </c>
      <c r="E56" s="36" t="s">
        <v>132</v>
      </c>
      <c r="F56" s="27">
        <v>1958800</v>
      </c>
    </row>
    <row r="57" spans="1:6" ht="29.25" customHeight="1">
      <c r="A57" s="13" t="s">
        <v>174</v>
      </c>
      <c r="B57" s="36" t="s">
        <v>110</v>
      </c>
      <c r="C57" s="37" t="s">
        <v>1</v>
      </c>
      <c r="D57" s="37" t="s">
        <v>3</v>
      </c>
      <c r="E57" s="36"/>
      <c r="F57" s="27">
        <f>SUM(F58:F58)</f>
        <v>2464000</v>
      </c>
    </row>
    <row r="58" spans="1:6" ht="34.5" customHeight="1">
      <c r="A58" s="1" t="s">
        <v>127</v>
      </c>
      <c r="B58" s="36" t="s">
        <v>110</v>
      </c>
      <c r="C58" s="37" t="s">
        <v>1</v>
      </c>
      <c r="D58" s="37" t="s">
        <v>3</v>
      </c>
      <c r="E58" s="36" t="s">
        <v>126</v>
      </c>
      <c r="F58" s="27">
        <v>2464000</v>
      </c>
    </row>
    <row r="59" spans="1:6" ht="39" customHeight="1">
      <c r="A59" s="1" t="s">
        <v>272</v>
      </c>
      <c r="B59" s="36" t="s">
        <v>273</v>
      </c>
      <c r="C59" s="37"/>
      <c r="D59" s="37"/>
      <c r="E59" s="36"/>
      <c r="F59" s="27">
        <f>SUM(F60:F61)</f>
        <v>15545900</v>
      </c>
    </row>
    <row r="60" spans="1:6" ht="18" customHeight="1">
      <c r="A60" s="1" t="s">
        <v>156</v>
      </c>
      <c r="B60" s="36" t="s">
        <v>273</v>
      </c>
      <c r="C60" s="37"/>
      <c r="D60" s="37"/>
      <c r="E60" s="36" t="s">
        <v>128</v>
      </c>
      <c r="F60" s="27">
        <f>5773045+1674622</f>
        <v>7447667</v>
      </c>
    </row>
    <row r="61" spans="1:6" ht="18" customHeight="1">
      <c r="A61" s="1" t="s">
        <v>133</v>
      </c>
      <c r="B61" s="36" t="s">
        <v>273</v>
      </c>
      <c r="C61" s="37"/>
      <c r="D61" s="37"/>
      <c r="E61" s="36" t="s">
        <v>132</v>
      </c>
      <c r="F61" s="27">
        <v>8098233</v>
      </c>
    </row>
    <row r="62" spans="1:6" ht="18" customHeight="1">
      <c r="A62" s="1" t="s">
        <v>175</v>
      </c>
      <c r="B62" s="38" t="s">
        <v>158</v>
      </c>
      <c r="C62" s="40"/>
      <c r="D62" s="37"/>
      <c r="E62" s="40"/>
      <c r="F62" s="75">
        <f>F63+F64</f>
        <v>7896700</v>
      </c>
    </row>
    <row r="63" spans="1:6" ht="24.75" customHeight="1">
      <c r="A63" s="1" t="s">
        <v>127</v>
      </c>
      <c r="B63" s="38" t="s">
        <v>158</v>
      </c>
      <c r="C63" s="40" t="s">
        <v>132</v>
      </c>
      <c r="D63" s="37"/>
      <c r="E63" s="40" t="s">
        <v>126</v>
      </c>
      <c r="F63" s="27">
        <v>1974175</v>
      </c>
    </row>
    <row r="64" spans="1:6" ht="18" customHeight="1">
      <c r="A64" s="26" t="s">
        <v>133</v>
      </c>
      <c r="B64" s="38" t="s">
        <v>158</v>
      </c>
      <c r="C64" s="40" t="s">
        <v>132</v>
      </c>
      <c r="D64" s="37"/>
      <c r="E64" s="40" t="s">
        <v>132</v>
      </c>
      <c r="F64" s="27">
        <v>5922525</v>
      </c>
    </row>
    <row r="65" spans="1:6" ht="18.75" customHeight="1">
      <c r="A65" s="18" t="s">
        <v>274</v>
      </c>
      <c r="B65" s="38" t="s">
        <v>275</v>
      </c>
      <c r="C65" s="40"/>
      <c r="D65" s="37"/>
      <c r="E65" s="40"/>
      <c r="F65" s="75">
        <f>F66+F67</f>
        <v>152348234.32999998</v>
      </c>
    </row>
    <row r="66" spans="1:6" ht="28.5" customHeight="1">
      <c r="A66" s="26" t="s">
        <v>127</v>
      </c>
      <c r="B66" s="38" t="s">
        <v>275</v>
      </c>
      <c r="C66" s="38" t="s">
        <v>126</v>
      </c>
      <c r="D66" s="37"/>
      <c r="E66" s="38" t="s">
        <v>126</v>
      </c>
      <c r="F66" s="27">
        <v>80344381.82</v>
      </c>
    </row>
    <row r="67" spans="1:6" ht="18" customHeight="1">
      <c r="A67" s="26" t="s">
        <v>133</v>
      </c>
      <c r="B67" s="38" t="s">
        <v>275</v>
      </c>
      <c r="C67" s="38"/>
      <c r="D67" s="37"/>
      <c r="E67" s="38" t="s">
        <v>132</v>
      </c>
      <c r="F67" s="27">
        <v>72003852.51</v>
      </c>
    </row>
    <row r="68" spans="1:6" ht="26.25" customHeight="1">
      <c r="A68" s="13" t="s">
        <v>109</v>
      </c>
      <c r="B68" s="36" t="s">
        <v>111</v>
      </c>
      <c r="C68" s="37" t="s">
        <v>1</v>
      </c>
      <c r="D68" s="37" t="s">
        <v>3</v>
      </c>
      <c r="E68" s="37"/>
      <c r="F68" s="27">
        <f>SUM(F69:F69)</f>
        <v>273800</v>
      </c>
    </row>
    <row r="69" spans="1:6" ht="24.75" customHeight="1">
      <c r="A69" s="1" t="s">
        <v>127</v>
      </c>
      <c r="B69" s="36" t="s">
        <v>111</v>
      </c>
      <c r="C69" s="39" t="s">
        <v>1</v>
      </c>
      <c r="D69" s="36" t="s">
        <v>3</v>
      </c>
      <c r="E69" s="36" t="s">
        <v>126</v>
      </c>
      <c r="F69" s="27">
        <v>273800</v>
      </c>
    </row>
    <row r="70" spans="1:7" ht="15.75">
      <c r="A70" s="12" t="s">
        <v>103</v>
      </c>
      <c r="B70" s="43"/>
      <c r="C70" s="42" t="s">
        <v>1</v>
      </c>
      <c r="D70" s="42" t="s">
        <v>8</v>
      </c>
      <c r="E70" s="34"/>
      <c r="F70" s="30">
        <f>F71+F73+F75+F77+F79</f>
        <v>15959695.120000001</v>
      </c>
      <c r="G70" s="10"/>
    </row>
    <row r="71" spans="1:7" ht="15.75">
      <c r="A71" s="13" t="s">
        <v>214</v>
      </c>
      <c r="B71" s="36" t="s">
        <v>162</v>
      </c>
      <c r="C71" s="37" t="s">
        <v>1</v>
      </c>
      <c r="D71" s="37" t="s">
        <v>8</v>
      </c>
      <c r="E71" s="36"/>
      <c r="F71" s="27">
        <f>F72</f>
        <v>1800000</v>
      </c>
      <c r="G71" s="10"/>
    </row>
    <row r="72" spans="1:7" ht="15.75">
      <c r="A72" s="1" t="s">
        <v>133</v>
      </c>
      <c r="B72" s="36" t="s">
        <v>162</v>
      </c>
      <c r="C72" s="37"/>
      <c r="D72" s="37"/>
      <c r="E72" s="36" t="s">
        <v>132</v>
      </c>
      <c r="F72" s="27">
        <v>1800000</v>
      </c>
      <c r="G72" s="10"/>
    </row>
    <row r="73" spans="1:7" ht="27" customHeight="1">
      <c r="A73" s="13" t="s">
        <v>33</v>
      </c>
      <c r="B73" s="36" t="s">
        <v>73</v>
      </c>
      <c r="C73" s="37" t="s">
        <v>1</v>
      </c>
      <c r="D73" s="37" t="s">
        <v>8</v>
      </c>
      <c r="E73" s="36"/>
      <c r="F73" s="27">
        <f>F74</f>
        <v>9400000</v>
      </c>
      <c r="G73" s="10"/>
    </row>
    <row r="74" spans="1:7" ht="15.75" customHeight="1">
      <c r="A74" s="1" t="s">
        <v>133</v>
      </c>
      <c r="B74" s="36" t="s">
        <v>73</v>
      </c>
      <c r="C74" s="37"/>
      <c r="D74" s="37"/>
      <c r="E74" s="36" t="s">
        <v>132</v>
      </c>
      <c r="F74" s="27">
        <v>9400000</v>
      </c>
      <c r="G74" s="10"/>
    </row>
    <row r="75" spans="1:7" ht="27" customHeight="1">
      <c r="A75" s="13" t="s">
        <v>145</v>
      </c>
      <c r="B75" s="36" t="s">
        <v>146</v>
      </c>
      <c r="C75" s="37"/>
      <c r="D75" s="37"/>
      <c r="E75" s="36"/>
      <c r="F75" s="27">
        <f>F76</f>
        <v>3176695.12</v>
      </c>
      <c r="G75" s="10"/>
    </row>
    <row r="76" spans="1:6" ht="18" customHeight="1">
      <c r="A76" s="1" t="s">
        <v>133</v>
      </c>
      <c r="B76" s="36" t="s">
        <v>146</v>
      </c>
      <c r="C76" s="37" t="s">
        <v>1</v>
      </c>
      <c r="D76" s="37" t="s">
        <v>8</v>
      </c>
      <c r="E76" s="36" t="s">
        <v>132</v>
      </c>
      <c r="F76" s="27">
        <v>3176695.12</v>
      </c>
    </row>
    <row r="77" spans="1:6" ht="30.75" customHeight="1">
      <c r="A77" s="18" t="s">
        <v>176</v>
      </c>
      <c r="B77" s="38" t="s">
        <v>110</v>
      </c>
      <c r="C77" s="37"/>
      <c r="D77" s="37"/>
      <c r="E77" s="38"/>
      <c r="F77" s="27">
        <f>F78</f>
        <v>1266400</v>
      </c>
    </row>
    <row r="78" spans="1:6" ht="16.5" customHeight="1">
      <c r="A78" s="1" t="s">
        <v>133</v>
      </c>
      <c r="B78" s="38" t="s">
        <v>110</v>
      </c>
      <c r="C78" s="37"/>
      <c r="D78" s="37"/>
      <c r="E78" s="40" t="s">
        <v>132</v>
      </c>
      <c r="F78" s="27">
        <v>1266400</v>
      </c>
    </row>
    <row r="79" spans="1:6" ht="27.75" customHeight="1">
      <c r="A79" s="13" t="s">
        <v>118</v>
      </c>
      <c r="B79" s="36" t="s">
        <v>111</v>
      </c>
      <c r="C79" s="37" t="s">
        <v>1</v>
      </c>
      <c r="D79" s="37" t="s">
        <v>8</v>
      </c>
      <c r="E79" s="36"/>
      <c r="F79" s="27">
        <f>F80</f>
        <v>316600</v>
      </c>
    </row>
    <row r="80" spans="1:6" ht="18" customHeight="1">
      <c r="A80" s="1" t="s">
        <v>133</v>
      </c>
      <c r="B80" s="36" t="s">
        <v>111</v>
      </c>
      <c r="C80" s="37" t="s">
        <v>1</v>
      </c>
      <c r="D80" s="37" t="s">
        <v>8</v>
      </c>
      <c r="E80" s="36" t="s">
        <v>132</v>
      </c>
      <c r="F80" s="27">
        <v>316600</v>
      </c>
    </row>
    <row r="81" spans="1:6" ht="32.25" customHeight="1">
      <c r="A81" s="76" t="s">
        <v>291</v>
      </c>
      <c r="B81" s="35" t="s">
        <v>292</v>
      </c>
      <c r="C81" s="37"/>
      <c r="D81" s="37"/>
      <c r="E81" s="36"/>
      <c r="F81" s="27">
        <f>F82</f>
        <v>13316934.530000001</v>
      </c>
    </row>
    <row r="82" spans="1:6" ht="15">
      <c r="A82" s="12" t="s">
        <v>104</v>
      </c>
      <c r="B82" s="34"/>
      <c r="C82" s="42" t="s">
        <v>1</v>
      </c>
      <c r="D82" s="34" t="s">
        <v>4</v>
      </c>
      <c r="E82" s="34"/>
      <c r="F82" s="30">
        <f>F83+F87+F89</f>
        <v>13316934.530000001</v>
      </c>
    </row>
    <row r="83" spans="1:6" ht="25.5">
      <c r="A83" s="13" t="s">
        <v>34</v>
      </c>
      <c r="B83" s="36" t="s">
        <v>295</v>
      </c>
      <c r="C83" s="37" t="s">
        <v>1</v>
      </c>
      <c r="D83" s="36" t="s">
        <v>4</v>
      </c>
      <c r="E83" s="36"/>
      <c r="F83" s="27">
        <f>SUM(F84:F86)</f>
        <v>6590934.53</v>
      </c>
    </row>
    <row r="84" spans="1:6" ht="17.25" customHeight="1">
      <c r="A84" s="1" t="s">
        <v>155</v>
      </c>
      <c r="B84" s="36" t="s">
        <v>295</v>
      </c>
      <c r="C84" s="37" t="s">
        <v>1</v>
      </c>
      <c r="D84" s="36" t="s">
        <v>4</v>
      </c>
      <c r="E84" s="36" t="s">
        <v>128</v>
      </c>
      <c r="F84" s="27">
        <f>4440000+100000+1340000</f>
        <v>5880000</v>
      </c>
    </row>
    <row r="85" spans="1:6" ht="28.5" customHeight="1">
      <c r="A85" s="1" t="s">
        <v>127</v>
      </c>
      <c r="B85" s="36" t="s">
        <v>295</v>
      </c>
      <c r="C85" s="37" t="s">
        <v>1</v>
      </c>
      <c r="D85" s="36" t="s">
        <v>4</v>
      </c>
      <c r="E85" s="36" t="s">
        <v>126</v>
      </c>
      <c r="F85" s="27">
        <v>699934.53</v>
      </c>
    </row>
    <row r="86" spans="1:6" ht="15">
      <c r="A86" s="1" t="s">
        <v>137</v>
      </c>
      <c r="B86" s="36" t="s">
        <v>295</v>
      </c>
      <c r="C86" s="37" t="s">
        <v>1</v>
      </c>
      <c r="D86" s="36" t="s">
        <v>4</v>
      </c>
      <c r="E86" s="36" t="s">
        <v>136</v>
      </c>
      <c r="F86" s="27">
        <f>11000</f>
        <v>11000</v>
      </c>
    </row>
    <row r="87" spans="1:6" ht="15.75" customHeight="1">
      <c r="A87" s="13" t="s">
        <v>293</v>
      </c>
      <c r="B87" s="36" t="s">
        <v>296</v>
      </c>
      <c r="C87" s="37" t="s">
        <v>1</v>
      </c>
      <c r="D87" s="36" t="s">
        <v>4</v>
      </c>
      <c r="E87" s="36"/>
      <c r="F87" s="27">
        <f>SUM(F88:F88)</f>
        <v>30000</v>
      </c>
    </row>
    <row r="88" spans="1:6" ht="26.25" customHeight="1">
      <c r="A88" s="1" t="s">
        <v>127</v>
      </c>
      <c r="B88" s="36" t="s">
        <v>296</v>
      </c>
      <c r="C88" s="37" t="s">
        <v>1</v>
      </c>
      <c r="D88" s="37" t="s">
        <v>4</v>
      </c>
      <c r="E88" s="36" t="s">
        <v>126</v>
      </c>
      <c r="F88" s="27">
        <v>30000</v>
      </c>
    </row>
    <row r="89" spans="1:6" ht="100.5" customHeight="1">
      <c r="A89" s="13" t="s">
        <v>216</v>
      </c>
      <c r="B89" s="36" t="s">
        <v>297</v>
      </c>
      <c r="C89" s="37" t="s">
        <v>1</v>
      </c>
      <c r="D89" s="37" t="s">
        <v>3</v>
      </c>
      <c r="E89" s="37"/>
      <c r="F89" s="27">
        <f>F90</f>
        <v>6696000</v>
      </c>
    </row>
    <row r="90" spans="1:6" ht="17.25" customHeight="1">
      <c r="A90" s="1" t="s">
        <v>155</v>
      </c>
      <c r="B90" s="36" t="s">
        <v>297</v>
      </c>
      <c r="C90" s="36" t="s">
        <v>128</v>
      </c>
      <c r="D90" s="65">
        <v>64564600</v>
      </c>
      <c r="E90" s="37" t="s">
        <v>128</v>
      </c>
      <c r="F90" s="27">
        <v>6696000</v>
      </c>
    </row>
    <row r="91" spans="1:6" ht="37.5" customHeight="1">
      <c r="A91" s="76" t="s">
        <v>74</v>
      </c>
      <c r="B91" s="35" t="s">
        <v>294</v>
      </c>
      <c r="C91" s="32"/>
      <c r="D91" s="35"/>
      <c r="E91" s="35"/>
      <c r="F91" s="30">
        <f>F92+F101</f>
        <v>16196500</v>
      </c>
    </row>
    <row r="92" spans="1:6" ht="21" customHeight="1">
      <c r="A92" s="17" t="s">
        <v>181</v>
      </c>
      <c r="B92" s="36"/>
      <c r="C92" s="36"/>
      <c r="D92" s="73"/>
      <c r="E92" s="37"/>
      <c r="F92" s="67">
        <f>F93+F95+F98</f>
        <v>10650000</v>
      </c>
    </row>
    <row r="93" spans="1:6" ht="78.75" customHeight="1">
      <c r="A93" s="13" t="s">
        <v>173</v>
      </c>
      <c r="B93" s="36" t="s">
        <v>299</v>
      </c>
      <c r="C93" s="39" t="s">
        <v>1</v>
      </c>
      <c r="D93" s="36" t="s">
        <v>3</v>
      </c>
      <c r="E93" s="36"/>
      <c r="F93" s="27">
        <f>F94</f>
        <v>10000</v>
      </c>
    </row>
    <row r="94" spans="1:6" ht="18" customHeight="1">
      <c r="A94" s="100" t="s">
        <v>131</v>
      </c>
      <c r="B94" s="36" t="s">
        <v>299</v>
      </c>
      <c r="C94" s="39" t="s">
        <v>1</v>
      </c>
      <c r="D94" s="36" t="s">
        <v>3</v>
      </c>
      <c r="E94" s="36" t="s">
        <v>130</v>
      </c>
      <c r="F94" s="27">
        <v>10000</v>
      </c>
    </row>
    <row r="95" spans="1:6" ht="39.75" customHeight="1">
      <c r="A95" s="13" t="s">
        <v>179</v>
      </c>
      <c r="B95" s="36" t="s">
        <v>300</v>
      </c>
      <c r="C95" s="37" t="s">
        <v>7</v>
      </c>
      <c r="D95" s="37" t="s">
        <v>8</v>
      </c>
      <c r="E95" s="37"/>
      <c r="F95" s="27">
        <f>F96+F97</f>
        <v>9576000</v>
      </c>
    </row>
    <row r="96" spans="1:6" ht="29.25" customHeight="1">
      <c r="A96" s="13" t="s">
        <v>131</v>
      </c>
      <c r="B96" s="36" t="s">
        <v>300</v>
      </c>
      <c r="C96" s="37" t="s">
        <v>7</v>
      </c>
      <c r="D96" s="37" t="s">
        <v>8</v>
      </c>
      <c r="E96" s="37" t="s">
        <v>130</v>
      </c>
      <c r="F96" s="27">
        <v>5550300</v>
      </c>
    </row>
    <row r="97" spans="1:6" ht="29.25" customHeight="1">
      <c r="A97" s="1" t="s">
        <v>133</v>
      </c>
      <c r="B97" s="36" t="s">
        <v>300</v>
      </c>
      <c r="C97" s="37" t="s">
        <v>7</v>
      </c>
      <c r="D97" s="37" t="s">
        <v>8</v>
      </c>
      <c r="E97" s="37" t="s">
        <v>132</v>
      </c>
      <c r="F97" s="27">
        <v>4025700</v>
      </c>
    </row>
    <row r="98" spans="1:6" ht="44.25" customHeight="1">
      <c r="A98" s="13" t="s">
        <v>147</v>
      </c>
      <c r="B98" s="38" t="s">
        <v>301</v>
      </c>
      <c r="C98" s="37" t="s">
        <v>7</v>
      </c>
      <c r="D98" s="37" t="s">
        <v>8</v>
      </c>
      <c r="E98" s="37"/>
      <c r="F98" s="27">
        <f>F99+F100</f>
        <v>1064000</v>
      </c>
    </row>
    <row r="99" spans="1:6" ht="29.25" customHeight="1">
      <c r="A99" s="13" t="s">
        <v>131</v>
      </c>
      <c r="B99" s="38" t="s">
        <v>301</v>
      </c>
      <c r="C99" s="37" t="s">
        <v>7</v>
      </c>
      <c r="D99" s="37" t="s">
        <v>8</v>
      </c>
      <c r="E99" s="37" t="s">
        <v>130</v>
      </c>
      <c r="F99" s="27">
        <v>616700</v>
      </c>
    </row>
    <row r="100" spans="1:6" ht="29.25" customHeight="1">
      <c r="A100" s="1" t="s">
        <v>133</v>
      </c>
      <c r="B100" s="38" t="s">
        <v>301</v>
      </c>
      <c r="C100" s="37"/>
      <c r="D100" s="37"/>
      <c r="E100" s="37" t="s">
        <v>132</v>
      </c>
      <c r="F100" s="27">
        <v>447300</v>
      </c>
    </row>
    <row r="101" spans="1:9" ht="29.25" customHeight="1">
      <c r="A101" s="123" t="s">
        <v>298</v>
      </c>
      <c r="B101" s="95"/>
      <c r="C101" s="95"/>
      <c r="D101" s="95"/>
      <c r="E101" s="95"/>
      <c r="F101" s="124">
        <f>F102</f>
        <v>5546500</v>
      </c>
      <c r="G101" s="122"/>
      <c r="H101" s="95"/>
      <c r="I101" s="96">
        <f>I102</f>
        <v>0</v>
      </c>
    </row>
    <row r="102" spans="1:6" ht="45" customHeight="1">
      <c r="A102" s="13" t="s">
        <v>27</v>
      </c>
      <c r="B102" s="36" t="s">
        <v>302</v>
      </c>
      <c r="C102" s="37" t="s">
        <v>7</v>
      </c>
      <c r="D102" s="37" t="s">
        <v>13</v>
      </c>
      <c r="E102" s="37"/>
      <c r="F102" s="27">
        <f>SUM(F103:F105)</f>
        <v>5546500</v>
      </c>
    </row>
    <row r="103" spans="1:6" ht="29.25" customHeight="1">
      <c r="A103" s="1" t="s">
        <v>127</v>
      </c>
      <c r="B103" s="36" t="s">
        <v>302</v>
      </c>
      <c r="C103" s="37" t="s">
        <v>7</v>
      </c>
      <c r="D103" s="37" t="s">
        <v>13</v>
      </c>
      <c r="E103" s="37" t="s">
        <v>126</v>
      </c>
      <c r="F103" s="97">
        <v>42500</v>
      </c>
    </row>
    <row r="104" spans="1:6" ht="29.25" customHeight="1">
      <c r="A104" s="13" t="s">
        <v>131</v>
      </c>
      <c r="B104" s="36" t="s">
        <v>302</v>
      </c>
      <c r="C104" s="37" t="s">
        <v>7</v>
      </c>
      <c r="D104" s="37" t="s">
        <v>13</v>
      </c>
      <c r="E104" s="37" t="s">
        <v>130</v>
      </c>
      <c r="F104" s="27">
        <v>5250000</v>
      </c>
    </row>
    <row r="105" spans="1:6" ht="29.25" customHeight="1">
      <c r="A105" s="1" t="s">
        <v>133</v>
      </c>
      <c r="B105" s="36" t="s">
        <v>302</v>
      </c>
      <c r="C105" s="37" t="s">
        <v>28</v>
      </c>
      <c r="D105" s="37" t="s">
        <v>13</v>
      </c>
      <c r="E105" s="37" t="s">
        <v>132</v>
      </c>
      <c r="F105" s="27">
        <v>254000</v>
      </c>
    </row>
    <row r="106" spans="1:6" ht="25.5" customHeight="1">
      <c r="A106" s="12" t="s">
        <v>210</v>
      </c>
      <c r="B106" s="32" t="s">
        <v>96</v>
      </c>
      <c r="C106" s="32"/>
      <c r="D106" s="32"/>
      <c r="E106" s="32"/>
      <c r="F106" s="30">
        <f>F107</f>
        <v>1720000</v>
      </c>
    </row>
    <row r="107" spans="1:6" ht="36" customHeight="1">
      <c r="A107" s="76" t="s">
        <v>189</v>
      </c>
      <c r="B107" s="32" t="s">
        <v>97</v>
      </c>
      <c r="C107" s="32"/>
      <c r="D107" s="32"/>
      <c r="E107" s="32"/>
      <c r="F107" s="30">
        <f>F108+F111+F114</f>
        <v>1720000</v>
      </c>
    </row>
    <row r="108" spans="1:8" ht="27" customHeight="1">
      <c r="A108" s="23" t="s">
        <v>303</v>
      </c>
      <c r="B108" s="36" t="s">
        <v>304</v>
      </c>
      <c r="C108" s="37" t="s">
        <v>1</v>
      </c>
      <c r="D108" s="37" t="s">
        <v>1</v>
      </c>
      <c r="E108" s="37"/>
      <c r="F108" s="27">
        <f>SUM(F109:F110)</f>
        <v>200000</v>
      </c>
      <c r="H108" s="9"/>
    </row>
    <row r="109" spans="1:6" ht="18" customHeight="1">
      <c r="A109" s="1" t="s">
        <v>155</v>
      </c>
      <c r="B109" s="36" t="s">
        <v>304</v>
      </c>
      <c r="C109" s="37" t="s">
        <v>1</v>
      </c>
      <c r="D109" s="37" t="s">
        <v>1</v>
      </c>
      <c r="E109" s="44" t="s">
        <v>128</v>
      </c>
      <c r="F109" s="72">
        <v>200000</v>
      </c>
    </row>
    <row r="110" spans="1:6" ht="16.5" customHeight="1">
      <c r="A110" s="1" t="s">
        <v>133</v>
      </c>
      <c r="B110" s="36" t="s">
        <v>304</v>
      </c>
      <c r="C110" s="37" t="s">
        <v>1</v>
      </c>
      <c r="D110" s="37" t="s">
        <v>1</v>
      </c>
      <c r="E110" s="45">
        <v>610</v>
      </c>
      <c r="F110" s="72"/>
    </row>
    <row r="111" spans="1:6" ht="17.25" customHeight="1">
      <c r="A111" s="1" t="s">
        <v>177</v>
      </c>
      <c r="B111" s="46" t="s">
        <v>112</v>
      </c>
      <c r="C111" s="37" t="s">
        <v>1</v>
      </c>
      <c r="D111" s="37" t="s">
        <v>1</v>
      </c>
      <c r="E111" s="45"/>
      <c r="F111" s="72">
        <f>F112+F113</f>
        <v>1368000</v>
      </c>
    </row>
    <row r="112" spans="1:6" ht="27.75" customHeight="1">
      <c r="A112" s="1" t="s">
        <v>127</v>
      </c>
      <c r="B112" s="36" t="s">
        <v>112</v>
      </c>
      <c r="C112" s="37" t="s">
        <v>1</v>
      </c>
      <c r="D112" s="37" t="s">
        <v>1</v>
      </c>
      <c r="E112" s="45">
        <v>240</v>
      </c>
      <c r="F112" s="27">
        <v>475080.36</v>
      </c>
    </row>
    <row r="113" spans="1:6" ht="17.25" customHeight="1">
      <c r="A113" s="1" t="s">
        <v>133</v>
      </c>
      <c r="B113" s="36" t="s">
        <v>112</v>
      </c>
      <c r="C113" s="37" t="s">
        <v>1</v>
      </c>
      <c r="D113" s="37" t="s">
        <v>1</v>
      </c>
      <c r="E113" s="45">
        <v>610</v>
      </c>
      <c r="F113" s="27">
        <v>892919.64</v>
      </c>
    </row>
    <row r="114" spans="1:6" ht="27" customHeight="1">
      <c r="A114" s="13" t="s">
        <v>178</v>
      </c>
      <c r="B114" s="36" t="s">
        <v>113</v>
      </c>
      <c r="C114" s="37" t="s">
        <v>1</v>
      </c>
      <c r="D114" s="37" t="s">
        <v>1</v>
      </c>
      <c r="E114" s="37"/>
      <c r="F114" s="27">
        <f>F115</f>
        <v>152000</v>
      </c>
    </row>
    <row r="115" spans="1:6" ht="18.75" customHeight="1">
      <c r="A115" s="1" t="s">
        <v>127</v>
      </c>
      <c r="B115" s="36" t="s">
        <v>113</v>
      </c>
      <c r="C115" s="37" t="s">
        <v>1</v>
      </c>
      <c r="D115" s="37" t="s">
        <v>1</v>
      </c>
      <c r="E115" s="36" t="s">
        <v>126</v>
      </c>
      <c r="F115" s="27">
        <v>152000</v>
      </c>
    </row>
    <row r="116" spans="1:6" ht="33.75" customHeight="1">
      <c r="A116" s="12" t="s">
        <v>41</v>
      </c>
      <c r="B116" s="32" t="s">
        <v>53</v>
      </c>
      <c r="C116" s="32"/>
      <c r="D116" s="32"/>
      <c r="E116" s="32"/>
      <c r="F116" s="30">
        <f>F117</f>
        <v>400000</v>
      </c>
    </row>
    <row r="117" spans="1:6" ht="30" customHeight="1">
      <c r="A117" s="76" t="s">
        <v>98</v>
      </c>
      <c r="B117" s="32" t="s">
        <v>75</v>
      </c>
      <c r="C117" s="32"/>
      <c r="D117" s="32"/>
      <c r="E117" s="32"/>
      <c r="F117" s="30">
        <f>F118</f>
        <v>400000</v>
      </c>
    </row>
    <row r="118" spans="1:6" ht="27.75" customHeight="1">
      <c r="A118" s="13" t="s">
        <v>323</v>
      </c>
      <c r="B118" s="36" t="s">
        <v>305</v>
      </c>
      <c r="C118" s="37" t="s">
        <v>1</v>
      </c>
      <c r="D118" s="36" t="s">
        <v>4</v>
      </c>
      <c r="E118" s="36"/>
      <c r="F118" s="27">
        <f>F119</f>
        <v>400000</v>
      </c>
    </row>
    <row r="119" spans="1:6" ht="35.25" customHeight="1">
      <c r="A119" s="1" t="s">
        <v>127</v>
      </c>
      <c r="B119" s="36" t="s">
        <v>305</v>
      </c>
      <c r="C119" s="37" t="s">
        <v>1</v>
      </c>
      <c r="D119" s="36" t="s">
        <v>4</v>
      </c>
      <c r="E119" s="36" t="s">
        <v>126</v>
      </c>
      <c r="F119" s="27">
        <v>400000</v>
      </c>
    </row>
    <row r="120" spans="1:8" ht="34.5" customHeight="1">
      <c r="A120" s="12" t="s">
        <v>5</v>
      </c>
      <c r="B120" s="32" t="s">
        <v>77</v>
      </c>
      <c r="C120" s="32"/>
      <c r="D120" s="32"/>
      <c r="E120" s="32"/>
      <c r="F120" s="30">
        <f>F121</f>
        <v>300000</v>
      </c>
      <c r="H120" s="9"/>
    </row>
    <row r="121" spans="1:6" ht="31.5" customHeight="1">
      <c r="A121" s="76" t="s">
        <v>76</v>
      </c>
      <c r="B121" s="32" t="s">
        <v>78</v>
      </c>
      <c r="C121" s="32"/>
      <c r="D121" s="32"/>
      <c r="E121" s="32"/>
      <c r="F121" s="30">
        <f>F122</f>
        <v>300000</v>
      </c>
    </row>
    <row r="122" spans="1:6" ht="19.5" customHeight="1">
      <c r="A122" s="125" t="s">
        <v>324</v>
      </c>
      <c r="B122" s="36" t="s">
        <v>306</v>
      </c>
      <c r="C122" s="37" t="s">
        <v>1</v>
      </c>
      <c r="D122" s="36" t="s">
        <v>4</v>
      </c>
      <c r="E122" s="37"/>
      <c r="F122" s="27">
        <f>SUM(F123:F123)</f>
        <v>300000</v>
      </c>
    </row>
    <row r="123" spans="1:6" ht="30" customHeight="1">
      <c r="A123" s="1" t="s">
        <v>127</v>
      </c>
      <c r="B123" s="36" t="s">
        <v>306</v>
      </c>
      <c r="C123" s="37" t="s">
        <v>1</v>
      </c>
      <c r="D123" s="36" t="s">
        <v>4</v>
      </c>
      <c r="E123" s="36" t="s">
        <v>126</v>
      </c>
      <c r="F123" s="27">
        <v>300000</v>
      </c>
    </row>
    <row r="124" spans="1:6" ht="31.5" customHeight="1">
      <c r="A124" s="58" t="s">
        <v>191</v>
      </c>
      <c r="B124" s="59" t="s">
        <v>54</v>
      </c>
      <c r="C124" s="59"/>
      <c r="D124" s="59"/>
      <c r="E124" s="59"/>
      <c r="F124" s="60">
        <f>F126</f>
        <v>200000</v>
      </c>
    </row>
    <row r="125" spans="1:10" ht="33" customHeight="1">
      <c r="A125" s="76" t="s">
        <v>192</v>
      </c>
      <c r="B125" s="48" t="s">
        <v>79</v>
      </c>
      <c r="C125" s="48"/>
      <c r="D125" s="48"/>
      <c r="E125" s="48"/>
      <c r="F125" s="71">
        <f>F126</f>
        <v>200000</v>
      </c>
      <c r="H125" s="11"/>
      <c r="J125" s="82"/>
    </row>
    <row r="126" spans="1:10" ht="31.5" customHeight="1">
      <c r="A126" s="13" t="s">
        <v>325</v>
      </c>
      <c r="B126" s="36" t="s">
        <v>307</v>
      </c>
      <c r="C126" s="37"/>
      <c r="D126" s="49"/>
      <c r="E126" s="49"/>
      <c r="F126" s="27">
        <f>F127+F128</f>
        <v>200000</v>
      </c>
      <c r="J126" s="82"/>
    </row>
    <row r="127" spans="1:6" ht="28.5" customHeight="1">
      <c r="A127" s="1" t="s">
        <v>127</v>
      </c>
      <c r="B127" s="36" t="s">
        <v>307</v>
      </c>
      <c r="C127" s="39" t="s">
        <v>1</v>
      </c>
      <c r="D127" s="36" t="s">
        <v>1</v>
      </c>
      <c r="E127" s="36" t="s">
        <v>126</v>
      </c>
      <c r="F127" s="27">
        <v>60000</v>
      </c>
    </row>
    <row r="128" spans="1:6" ht="19.5" customHeight="1">
      <c r="A128" s="1" t="s">
        <v>105</v>
      </c>
      <c r="B128" s="36" t="s">
        <v>307</v>
      </c>
      <c r="C128" s="39" t="s">
        <v>1</v>
      </c>
      <c r="D128" s="36" t="s">
        <v>1</v>
      </c>
      <c r="E128" s="36" t="s">
        <v>106</v>
      </c>
      <c r="F128" s="27">
        <v>140000</v>
      </c>
    </row>
    <row r="129" spans="1:6" ht="27" customHeight="1">
      <c r="A129" s="58" t="s">
        <v>193</v>
      </c>
      <c r="B129" s="59" t="s">
        <v>55</v>
      </c>
      <c r="C129" s="59"/>
      <c r="D129" s="59"/>
      <c r="E129" s="59"/>
      <c r="F129" s="60">
        <f>F130+F142</f>
        <v>27000750</v>
      </c>
    </row>
    <row r="130" spans="1:8" ht="45.75" customHeight="1">
      <c r="A130" s="12" t="s">
        <v>194</v>
      </c>
      <c r="B130" s="35" t="s">
        <v>56</v>
      </c>
      <c r="C130" s="32"/>
      <c r="D130" s="35"/>
      <c r="E130" s="35"/>
      <c r="F130" s="30">
        <f>F131</f>
        <v>14763500</v>
      </c>
      <c r="H130" s="9"/>
    </row>
    <row r="131" spans="1:8" ht="33" customHeight="1">
      <c r="A131" s="76" t="s">
        <v>310</v>
      </c>
      <c r="B131" s="35" t="s">
        <v>80</v>
      </c>
      <c r="C131" s="32"/>
      <c r="D131" s="35"/>
      <c r="E131" s="35"/>
      <c r="F131" s="30">
        <f>F132+F134+F136+F138+F140</f>
        <v>14763500</v>
      </c>
      <c r="H131" s="9"/>
    </row>
    <row r="132" spans="1:8" ht="18" customHeight="1">
      <c r="A132" s="13" t="s">
        <v>214</v>
      </c>
      <c r="B132" s="36" t="s">
        <v>164</v>
      </c>
      <c r="C132" s="37"/>
      <c r="D132" s="36"/>
      <c r="E132" s="36"/>
      <c r="F132" s="27">
        <f>SUM(F133)</f>
        <v>2600000</v>
      </c>
      <c r="H132" s="9"/>
    </row>
    <row r="133" spans="1:8" ht="18.75" customHeight="1">
      <c r="A133" s="1" t="s">
        <v>133</v>
      </c>
      <c r="B133" s="36" t="s">
        <v>164</v>
      </c>
      <c r="C133" s="37"/>
      <c r="D133" s="36"/>
      <c r="E133" s="36" t="s">
        <v>132</v>
      </c>
      <c r="F133" s="27">
        <v>2600000</v>
      </c>
      <c r="H133" s="9"/>
    </row>
    <row r="134" spans="1:6" ht="19.5" customHeight="1">
      <c r="A134" s="83" t="s">
        <v>332</v>
      </c>
      <c r="B134" s="36" t="s">
        <v>81</v>
      </c>
      <c r="C134" s="39" t="s">
        <v>6</v>
      </c>
      <c r="D134" s="36" t="s">
        <v>2</v>
      </c>
      <c r="E134" s="36"/>
      <c r="F134" s="27">
        <f>SUM(F135:F135)</f>
        <v>9840000</v>
      </c>
    </row>
    <row r="135" spans="1:8" ht="24" customHeight="1">
      <c r="A135" s="1" t="s">
        <v>133</v>
      </c>
      <c r="B135" s="36" t="s">
        <v>81</v>
      </c>
      <c r="C135" s="39" t="s">
        <v>6</v>
      </c>
      <c r="D135" s="36" t="s">
        <v>2</v>
      </c>
      <c r="E135" s="36" t="s">
        <v>132</v>
      </c>
      <c r="F135" s="27">
        <f>10000000-160000</f>
        <v>9840000</v>
      </c>
      <c r="H135" s="9"/>
    </row>
    <row r="136" spans="1:6" ht="36.75" customHeight="1">
      <c r="A136" s="1" t="s">
        <v>182</v>
      </c>
      <c r="B136" s="38" t="s">
        <v>183</v>
      </c>
      <c r="C136" s="39"/>
      <c r="D136" s="36"/>
      <c r="E136" s="38"/>
      <c r="F136" s="27">
        <f>F137</f>
        <v>1730800</v>
      </c>
    </row>
    <row r="137" spans="1:6" ht="23.25" customHeight="1">
      <c r="A137" s="1" t="s">
        <v>133</v>
      </c>
      <c r="B137" s="38" t="s">
        <v>183</v>
      </c>
      <c r="C137" s="39"/>
      <c r="D137" s="36"/>
      <c r="E137" s="38" t="s">
        <v>132</v>
      </c>
      <c r="F137" s="27">
        <v>1730800</v>
      </c>
    </row>
    <row r="138" spans="1:6" ht="39.75" customHeight="1">
      <c r="A138" s="1" t="s">
        <v>121</v>
      </c>
      <c r="B138" s="38" t="s">
        <v>122</v>
      </c>
      <c r="C138" s="39"/>
      <c r="D138" s="36"/>
      <c r="E138" s="38"/>
      <c r="F138" s="27">
        <f>F139</f>
        <v>432700</v>
      </c>
    </row>
    <row r="139" spans="1:6" ht="18" customHeight="1">
      <c r="A139" s="1" t="s">
        <v>133</v>
      </c>
      <c r="B139" s="38" t="s">
        <v>122</v>
      </c>
      <c r="C139" s="39"/>
      <c r="D139" s="36"/>
      <c r="E139" s="38" t="s">
        <v>132</v>
      </c>
      <c r="F139" s="27">
        <v>432700</v>
      </c>
    </row>
    <row r="140" spans="1:6" ht="18" customHeight="1">
      <c r="A140" s="83" t="s">
        <v>308</v>
      </c>
      <c r="B140" s="38" t="s">
        <v>309</v>
      </c>
      <c r="C140" s="39"/>
      <c r="D140" s="36"/>
      <c r="E140" s="38"/>
      <c r="F140" s="27">
        <f>F141</f>
        <v>160000</v>
      </c>
    </row>
    <row r="141" spans="1:6" ht="18" customHeight="1">
      <c r="A141" s="1" t="s">
        <v>133</v>
      </c>
      <c r="B141" s="38" t="s">
        <v>309</v>
      </c>
      <c r="C141" s="39"/>
      <c r="D141" s="36"/>
      <c r="E141" s="38" t="s">
        <v>132</v>
      </c>
      <c r="F141" s="27">
        <v>160000</v>
      </c>
    </row>
    <row r="142" spans="1:6" ht="30" customHeight="1">
      <c r="A142" s="12" t="s">
        <v>196</v>
      </c>
      <c r="B142" s="35" t="s">
        <v>82</v>
      </c>
      <c r="C142" s="32"/>
      <c r="D142" s="35"/>
      <c r="E142" s="35"/>
      <c r="F142" s="30">
        <f>F143</f>
        <v>12237250</v>
      </c>
    </row>
    <row r="143" spans="1:10" ht="16.5" customHeight="1">
      <c r="A143" s="76" t="s">
        <v>195</v>
      </c>
      <c r="B143" s="35" t="s">
        <v>83</v>
      </c>
      <c r="C143" s="32"/>
      <c r="D143" s="35"/>
      <c r="E143" s="35"/>
      <c r="F143" s="30">
        <f>F144+F146+F148+F150</f>
        <v>12237250</v>
      </c>
      <c r="J143" s="80"/>
    </row>
    <row r="144" spans="1:6" ht="27" customHeight="1">
      <c r="A144" s="83" t="s">
        <v>165</v>
      </c>
      <c r="B144" s="38" t="s">
        <v>213</v>
      </c>
      <c r="C144" s="39"/>
      <c r="D144" s="36"/>
      <c r="E144" s="38"/>
      <c r="F144" s="27">
        <f>F145</f>
        <v>3400000</v>
      </c>
    </row>
    <row r="145" spans="1:6" ht="21" customHeight="1">
      <c r="A145" s="1" t="s">
        <v>133</v>
      </c>
      <c r="B145" s="38" t="s">
        <v>213</v>
      </c>
      <c r="C145" s="39"/>
      <c r="D145" s="36"/>
      <c r="E145" s="38" t="s">
        <v>132</v>
      </c>
      <c r="F145" s="27">
        <v>3400000</v>
      </c>
    </row>
    <row r="146" spans="1:6" ht="15">
      <c r="A146" s="13" t="s">
        <v>211</v>
      </c>
      <c r="B146" s="38" t="s">
        <v>212</v>
      </c>
      <c r="C146" s="39"/>
      <c r="D146" s="36"/>
      <c r="E146" s="38"/>
      <c r="F146" s="27">
        <f>F147</f>
        <v>7500000</v>
      </c>
    </row>
    <row r="147" spans="1:6" ht="15">
      <c r="A147" s="1" t="s">
        <v>133</v>
      </c>
      <c r="B147" s="38" t="s">
        <v>212</v>
      </c>
      <c r="C147" s="39"/>
      <c r="D147" s="36"/>
      <c r="E147" s="38" t="s">
        <v>132</v>
      </c>
      <c r="F147" s="27">
        <v>7500000</v>
      </c>
    </row>
    <row r="148" spans="1:6" ht="38.25">
      <c r="A148" s="1" t="s">
        <v>182</v>
      </c>
      <c r="B148" s="38" t="s">
        <v>282</v>
      </c>
      <c r="C148" s="39"/>
      <c r="D148" s="36"/>
      <c r="E148" s="38"/>
      <c r="F148" s="27">
        <f>F149</f>
        <v>1069800</v>
      </c>
    </row>
    <row r="149" spans="1:6" ht="15">
      <c r="A149" s="1" t="s">
        <v>133</v>
      </c>
      <c r="B149" s="38" t="s">
        <v>282</v>
      </c>
      <c r="C149" s="39"/>
      <c r="D149" s="36"/>
      <c r="E149" s="38" t="s">
        <v>132</v>
      </c>
      <c r="F149" s="27">
        <v>1069800</v>
      </c>
    </row>
    <row r="150" spans="1:6" ht="38.25">
      <c r="A150" s="1" t="s">
        <v>121</v>
      </c>
      <c r="B150" s="38" t="s">
        <v>276</v>
      </c>
      <c r="C150" s="39"/>
      <c r="D150" s="36"/>
      <c r="E150" s="38"/>
      <c r="F150" s="27">
        <f>F151</f>
        <v>267450</v>
      </c>
    </row>
    <row r="151" spans="1:6" ht="15">
      <c r="A151" s="1" t="s">
        <v>133</v>
      </c>
      <c r="B151" s="38" t="s">
        <v>276</v>
      </c>
      <c r="C151" s="39"/>
      <c r="D151" s="36"/>
      <c r="E151" s="38" t="s">
        <v>132</v>
      </c>
      <c r="F151" s="27">
        <v>267450</v>
      </c>
    </row>
    <row r="152" spans="1:6" ht="42.75">
      <c r="A152" s="58" t="s">
        <v>225</v>
      </c>
      <c r="B152" s="59" t="s">
        <v>57</v>
      </c>
      <c r="C152" s="59"/>
      <c r="D152" s="59"/>
      <c r="E152" s="59"/>
      <c r="F152" s="60">
        <f>F153</f>
        <v>28412000</v>
      </c>
    </row>
    <row r="153" spans="1:6" ht="45">
      <c r="A153" s="76" t="s">
        <v>226</v>
      </c>
      <c r="B153" s="32" t="s">
        <v>84</v>
      </c>
      <c r="C153" s="32"/>
      <c r="D153" s="32"/>
      <c r="E153" s="32"/>
      <c r="F153" s="77">
        <f>F154+F156+F158</f>
        <v>28412000</v>
      </c>
    </row>
    <row r="154" spans="1:6" ht="38.25">
      <c r="A154" s="13" t="s">
        <v>283</v>
      </c>
      <c r="B154" s="84" t="s">
        <v>284</v>
      </c>
      <c r="C154" s="32"/>
      <c r="D154" s="32"/>
      <c r="E154" s="32"/>
      <c r="F154" s="88">
        <f>F155</f>
        <v>10900000</v>
      </c>
    </row>
    <row r="155" spans="1:6" ht="25.5">
      <c r="A155" s="1" t="s">
        <v>127</v>
      </c>
      <c r="B155" s="84" t="s">
        <v>284</v>
      </c>
      <c r="C155" s="32"/>
      <c r="D155" s="32"/>
      <c r="E155" s="42" t="s">
        <v>126</v>
      </c>
      <c r="F155" s="88">
        <v>10900000</v>
      </c>
    </row>
    <row r="156" spans="1:6" ht="45" customHeight="1">
      <c r="A156" s="1" t="s">
        <v>285</v>
      </c>
      <c r="B156" s="84" t="s">
        <v>286</v>
      </c>
      <c r="C156" s="32"/>
      <c r="D156" s="32"/>
      <c r="E156" s="32"/>
      <c r="F156" s="88">
        <f>F157</f>
        <v>1212000</v>
      </c>
    </row>
    <row r="157" spans="1:6" ht="25.5">
      <c r="A157" s="1" t="s">
        <v>127</v>
      </c>
      <c r="B157" s="84" t="s">
        <v>286</v>
      </c>
      <c r="C157" s="32"/>
      <c r="D157" s="32"/>
      <c r="E157" s="42" t="s">
        <v>126</v>
      </c>
      <c r="F157" s="88">
        <v>1212000</v>
      </c>
    </row>
    <row r="158" spans="1:6" ht="15">
      <c r="A158" s="1" t="s">
        <v>330</v>
      </c>
      <c r="B158" s="84" t="s">
        <v>227</v>
      </c>
      <c r="C158" s="32"/>
      <c r="D158" s="32"/>
      <c r="E158" s="32"/>
      <c r="F158" s="88">
        <f>F159</f>
        <v>16300000</v>
      </c>
    </row>
    <row r="159" spans="1:6" ht="25.5">
      <c r="A159" s="1" t="s">
        <v>127</v>
      </c>
      <c r="B159" s="84" t="s">
        <v>227</v>
      </c>
      <c r="C159" s="32"/>
      <c r="D159" s="32"/>
      <c r="E159" s="42" t="s">
        <v>126</v>
      </c>
      <c r="F159" s="88">
        <v>16300000</v>
      </c>
    </row>
    <row r="160" spans="1:6" ht="35.25" customHeight="1">
      <c r="A160" s="58" t="s">
        <v>197</v>
      </c>
      <c r="B160" s="59" t="s">
        <v>58</v>
      </c>
      <c r="C160" s="59"/>
      <c r="D160" s="59"/>
      <c r="E160" s="59"/>
      <c r="F160" s="60">
        <f>F161</f>
        <v>17035000</v>
      </c>
    </row>
    <row r="161" spans="1:6" ht="19.5" customHeight="1">
      <c r="A161" s="78" t="s">
        <v>198</v>
      </c>
      <c r="B161" s="50" t="s">
        <v>85</v>
      </c>
      <c r="C161" s="50"/>
      <c r="D161" s="50"/>
      <c r="E161" s="50"/>
      <c r="F161" s="67">
        <f>F162+F164+F166+F168</f>
        <v>17035000</v>
      </c>
    </row>
    <row r="162" spans="1:6" ht="34.5" customHeight="1">
      <c r="A162" s="13" t="s">
        <v>123</v>
      </c>
      <c r="B162" s="37" t="s">
        <v>124</v>
      </c>
      <c r="C162" s="37"/>
      <c r="D162" s="37"/>
      <c r="E162" s="37"/>
      <c r="F162" s="27">
        <f>F163</f>
        <v>9800000</v>
      </c>
    </row>
    <row r="163" spans="1:6" ht="19.5" customHeight="1">
      <c r="A163" s="1" t="s">
        <v>133</v>
      </c>
      <c r="B163" s="37" t="s">
        <v>124</v>
      </c>
      <c r="C163" s="37"/>
      <c r="D163" s="37"/>
      <c r="E163" s="37" t="s">
        <v>132</v>
      </c>
      <c r="F163" s="27">
        <v>9800000</v>
      </c>
    </row>
    <row r="164" spans="1:6" ht="15">
      <c r="A164" s="1" t="s">
        <v>214</v>
      </c>
      <c r="B164" s="37" t="s">
        <v>166</v>
      </c>
      <c r="C164" s="37"/>
      <c r="D164" s="37"/>
      <c r="E164" s="37"/>
      <c r="F164" s="27">
        <f>F165</f>
        <v>6500000</v>
      </c>
    </row>
    <row r="165" spans="1:6" ht="19.5" customHeight="1">
      <c r="A165" s="1" t="s">
        <v>133</v>
      </c>
      <c r="B165" s="37" t="s">
        <v>166</v>
      </c>
      <c r="C165" s="37"/>
      <c r="D165" s="37"/>
      <c r="E165" s="37" t="s">
        <v>132</v>
      </c>
      <c r="F165" s="27">
        <v>6500000</v>
      </c>
    </row>
    <row r="166" spans="1:6" ht="51">
      <c r="A166" s="1" t="s">
        <v>277</v>
      </c>
      <c r="B166" s="74" t="s">
        <v>287</v>
      </c>
      <c r="C166" s="37"/>
      <c r="D166" s="37"/>
      <c r="E166" s="37"/>
      <c r="F166" s="27">
        <f>F167</f>
        <v>535000</v>
      </c>
    </row>
    <row r="167" spans="1:8" ht="24.75" customHeight="1">
      <c r="A167" s="1" t="s">
        <v>133</v>
      </c>
      <c r="B167" s="74" t="s">
        <v>287</v>
      </c>
      <c r="C167" s="37"/>
      <c r="D167" s="37"/>
      <c r="E167" s="37" t="s">
        <v>132</v>
      </c>
      <c r="F167" s="27">
        <v>535000</v>
      </c>
      <c r="H167" s="9"/>
    </row>
    <row r="168" spans="1:8" ht="24.75" customHeight="1">
      <c r="A168" s="13" t="s">
        <v>312</v>
      </c>
      <c r="B168" s="74" t="s">
        <v>311</v>
      </c>
      <c r="C168" s="37"/>
      <c r="D168" s="37"/>
      <c r="E168" s="37"/>
      <c r="F168" s="27">
        <f>F169</f>
        <v>200000</v>
      </c>
      <c r="H168" s="9"/>
    </row>
    <row r="169" spans="1:8" ht="24.75" customHeight="1">
      <c r="A169" s="1" t="s">
        <v>127</v>
      </c>
      <c r="B169" s="74" t="s">
        <v>311</v>
      </c>
      <c r="C169" s="37"/>
      <c r="D169" s="37"/>
      <c r="E169" s="37" t="s">
        <v>126</v>
      </c>
      <c r="F169" s="27">
        <v>200000</v>
      </c>
      <c r="H169" s="9"/>
    </row>
    <row r="170" spans="1:9" ht="30" customHeight="1">
      <c r="A170" s="58" t="s">
        <v>11</v>
      </c>
      <c r="B170" s="59" t="s">
        <v>59</v>
      </c>
      <c r="C170" s="59"/>
      <c r="D170" s="59"/>
      <c r="E170" s="59"/>
      <c r="F170" s="60">
        <f>F171</f>
        <v>4000000</v>
      </c>
      <c r="G170" s="21"/>
      <c r="H170" s="21"/>
      <c r="I170" s="21"/>
    </row>
    <row r="171" spans="1:9" ht="33.75" customHeight="1">
      <c r="A171" s="12" t="s">
        <v>199</v>
      </c>
      <c r="B171" s="35" t="s">
        <v>60</v>
      </c>
      <c r="C171" s="32"/>
      <c r="D171" s="35"/>
      <c r="E171" s="35"/>
      <c r="F171" s="30">
        <f>F172</f>
        <v>4000000</v>
      </c>
      <c r="G171" s="21"/>
      <c r="H171" s="21"/>
      <c r="I171" s="21"/>
    </row>
    <row r="172" spans="1:9" ht="36.75" customHeight="1">
      <c r="A172" s="76" t="s">
        <v>86</v>
      </c>
      <c r="B172" s="32" t="s">
        <v>217</v>
      </c>
      <c r="C172" s="32"/>
      <c r="D172" s="32"/>
      <c r="E172" s="32"/>
      <c r="F172" s="30">
        <f>F173</f>
        <v>4000000</v>
      </c>
      <c r="G172" s="21"/>
      <c r="H172" s="21"/>
      <c r="I172" s="21"/>
    </row>
    <row r="173" spans="1:10" ht="15">
      <c r="A173" s="13" t="s">
        <v>35</v>
      </c>
      <c r="B173" s="36" t="s">
        <v>87</v>
      </c>
      <c r="C173" s="39" t="s">
        <v>21</v>
      </c>
      <c r="D173" s="36" t="s">
        <v>2</v>
      </c>
      <c r="E173" s="36"/>
      <c r="F173" s="27">
        <f>F174</f>
        <v>4000000</v>
      </c>
      <c r="G173" s="21"/>
      <c r="H173" s="21"/>
      <c r="I173" s="21"/>
      <c r="J173" s="80"/>
    </row>
    <row r="174" spans="1:10" ht="15">
      <c r="A174" s="13" t="s">
        <v>29</v>
      </c>
      <c r="B174" s="36" t="s">
        <v>87</v>
      </c>
      <c r="C174" s="39" t="s">
        <v>21</v>
      </c>
      <c r="D174" s="36" t="s">
        <v>2</v>
      </c>
      <c r="E174" s="36" t="s">
        <v>30</v>
      </c>
      <c r="F174" s="27">
        <v>4000000</v>
      </c>
      <c r="G174" s="21"/>
      <c r="H174" s="21"/>
      <c r="I174" s="21"/>
      <c r="J174" s="80"/>
    </row>
    <row r="175" spans="1:9" ht="42.75">
      <c r="A175" s="58" t="s">
        <v>228</v>
      </c>
      <c r="B175" s="61" t="s">
        <v>231</v>
      </c>
      <c r="C175" s="59"/>
      <c r="D175" s="59"/>
      <c r="E175" s="59"/>
      <c r="F175" s="60">
        <f>F176+F198+F202</f>
        <v>236962800</v>
      </c>
      <c r="G175" s="21"/>
      <c r="H175" s="21"/>
      <c r="I175" s="21"/>
    </row>
    <row r="176" spans="1:9" ht="28.5">
      <c r="A176" s="12" t="s">
        <v>234</v>
      </c>
      <c r="B176" s="35" t="s">
        <v>232</v>
      </c>
      <c r="C176" s="32"/>
      <c r="D176" s="35"/>
      <c r="E176" s="35"/>
      <c r="F176" s="30">
        <f>F177+F193</f>
        <v>225339100</v>
      </c>
      <c r="G176" s="21"/>
      <c r="H176" s="21"/>
      <c r="I176" s="21"/>
    </row>
    <row r="177" spans="1:9" ht="30" customHeight="1">
      <c r="A177" s="76" t="s">
        <v>235</v>
      </c>
      <c r="B177" s="35" t="s">
        <v>233</v>
      </c>
      <c r="C177" s="32"/>
      <c r="D177" s="35"/>
      <c r="E177" s="35"/>
      <c r="F177" s="30">
        <f>F178+F188+F191</f>
        <v>9856000</v>
      </c>
      <c r="G177" s="21"/>
      <c r="H177" s="21"/>
      <c r="I177" s="21"/>
    </row>
    <row r="178" spans="1:9" ht="15">
      <c r="A178" s="13" t="s">
        <v>43</v>
      </c>
      <c r="B178" s="35"/>
      <c r="C178" s="32"/>
      <c r="D178" s="35"/>
      <c r="E178" s="35"/>
      <c r="F178" s="30">
        <f>F179+F183</f>
        <v>6306000</v>
      </c>
      <c r="G178" s="21"/>
      <c r="H178" s="21"/>
      <c r="I178" s="21"/>
    </row>
    <row r="179" spans="1:9" ht="15">
      <c r="A179" s="17" t="s">
        <v>180</v>
      </c>
      <c r="B179" s="36" t="s">
        <v>236</v>
      </c>
      <c r="C179" s="39"/>
      <c r="D179" s="36"/>
      <c r="E179" s="36"/>
      <c r="F179" s="27">
        <f>F180+F181+F182</f>
        <v>4056000</v>
      </c>
      <c r="G179" s="21"/>
      <c r="H179" s="21"/>
      <c r="I179" s="21"/>
    </row>
    <row r="180" spans="1:9" ht="15">
      <c r="A180" s="1" t="s">
        <v>129</v>
      </c>
      <c r="B180" s="36" t="s">
        <v>236</v>
      </c>
      <c r="C180" s="39" t="s">
        <v>2</v>
      </c>
      <c r="D180" s="36" t="s">
        <v>21</v>
      </c>
      <c r="E180" s="36" t="s">
        <v>128</v>
      </c>
      <c r="F180" s="27">
        <v>3956000</v>
      </c>
      <c r="G180" s="21"/>
      <c r="H180" s="21"/>
      <c r="I180" s="21"/>
    </row>
    <row r="181" spans="1:9" ht="32.25" customHeight="1">
      <c r="A181" s="1" t="s">
        <v>127</v>
      </c>
      <c r="B181" s="36" t="s">
        <v>236</v>
      </c>
      <c r="C181" s="39" t="s">
        <v>2</v>
      </c>
      <c r="D181" s="36" t="s">
        <v>21</v>
      </c>
      <c r="E181" s="36" t="s">
        <v>126</v>
      </c>
      <c r="F181" s="27">
        <v>80000</v>
      </c>
      <c r="G181" s="21"/>
      <c r="H181" s="21"/>
      <c r="I181" s="21"/>
    </row>
    <row r="182" spans="1:9" ht="15">
      <c r="A182" s="1" t="s">
        <v>137</v>
      </c>
      <c r="B182" s="36" t="s">
        <v>236</v>
      </c>
      <c r="C182" s="39"/>
      <c r="D182" s="36"/>
      <c r="E182" s="36" t="s">
        <v>136</v>
      </c>
      <c r="F182" s="27">
        <v>20000</v>
      </c>
      <c r="G182" s="21"/>
      <c r="H182" s="21"/>
      <c r="I182" s="21"/>
    </row>
    <row r="183" spans="1:9" ht="15">
      <c r="A183" s="1" t="s">
        <v>22</v>
      </c>
      <c r="B183" s="36" t="s">
        <v>237</v>
      </c>
      <c r="C183" s="39" t="s">
        <v>2</v>
      </c>
      <c r="D183" s="36" t="s">
        <v>21</v>
      </c>
      <c r="E183" s="36"/>
      <c r="F183" s="27">
        <f>SUM(F184:F186)</f>
        <v>2250000</v>
      </c>
      <c r="G183" s="21"/>
      <c r="H183" s="21"/>
      <c r="I183" s="21"/>
    </row>
    <row r="184" spans="1:9" ht="29.25" customHeight="1">
      <c r="A184" s="1" t="s">
        <v>127</v>
      </c>
      <c r="B184" s="36" t="s">
        <v>237</v>
      </c>
      <c r="C184" s="39" t="s">
        <v>2</v>
      </c>
      <c r="D184" s="36" t="s">
        <v>21</v>
      </c>
      <c r="E184" s="51" t="s">
        <v>126</v>
      </c>
      <c r="F184" s="27">
        <v>1700000</v>
      </c>
      <c r="G184" s="21"/>
      <c r="H184" s="21"/>
      <c r="I184" s="21"/>
    </row>
    <row r="185" spans="1:9" ht="15">
      <c r="A185" s="1" t="s">
        <v>135</v>
      </c>
      <c r="B185" s="36" t="s">
        <v>237</v>
      </c>
      <c r="C185" s="39"/>
      <c r="D185" s="36"/>
      <c r="E185" s="51" t="s">
        <v>134</v>
      </c>
      <c r="F185" s="27">
        <v>100000</v>
      </c>
      <c r="G185" s="21"/>
      <c r="H185" s="21"/>
      <c r="I185" s="21"/>
    </row>
    <row r="186" spans="1:9" ht="15">
      <c r="A186" s="1" t="s">
        <v>137</v>
      </c>
      <c r="B186" s="36" t="s">
        <v>237</v>
      </c>
      <c r="C186" s="39"/>
      <c r="D186" s="36"/>
      <c r="E186" s="51" t="s">
        <v>136</v>
      </c>
      <c r="F186" s="27">
        <v>450000</v>
      </c>
      <c r="G186" s="21"/>
      <c r="H186" s="21"/>
      <c r="I186" s="21"/>
    </row>
    <row r="187" spans="1:9" ht="15">
      <c r="A187" s="85" t="s">
        <v>45</v>
      </c>
      <c r="B187" s="86"/>
      <c r="C187" s="39"/>
      <c r="D187" s="36"/>
      <c r="E187" s="36"/>
      <c r="F187" s="67">
        <f>F188+F191+F193</f>
        <v>219033100</v>
      </c>
      <c r="G187" s="21"/>
      <c r="H187" s="21"/>
      <c r="I187" s="21"/>
    </row>
    <row r="188" spans="1:9" ht="15">
      <c r="A188" s="18" t="s">
        <v>46</v>
      </c>
      <c r="B188" s="87" t="s">
        <v>242</v>
      </c>
      <c r="C188" s="39"/>
      <c r="D188" s="36"/>
      <c r="E188" s="36"/>
      <c r="F188" s="27">
        <f>F189+F190</f>
        <v>1650000</v>
      </c>
      <c r="G188" s="21"/>
      <c r="H188" s="21"/>
      <c r="I188" s="21"/>
    </row>
    <row r="189" spans="1:9" ht="25.5">
      <c r="A189" s="1" t="s">
        <v>127</v>
      </c>
      <c r="B189" s="87" t="s">
        <v>242</v>
      </c>
      <c r="C189" s="39"/>
      <c r="D189" s="36"/>
      <c r="E189" s="36" t="s">
        <v>126</v>
      </c>
      <c r="F189" s="27">
        <v>500000</v>
      </c>
      <c r="G189" s="21"/>
      <c r="H189" s="21"/>
      <c r="I189" s="21"/>
    </row>
    <row r="190" spans="1:9" ht="15">
      <c r="A190" s="1" t="s">
        <v>143</v>
      </c>
      <c r="B190" s="87" t="s">
        <v>242</v>
      </c>
      <c r="C190" s="39"/>
      <c r="D190" s="36"/>
      <c r="E190" s="36" t="s">
        <v>142</v>
      </c>
      <c r="F190" s="27">
        <v>1150000</v>
      </c>
      <c r="G190" s="21"/>
      <c r="H190" s="21"/>
      <c r="I190" s="21"/>
    </row>
    <row r="191" spans="1:9" ht="15">
      <c r="A191" s="18" t="s">
        <v>47</v>
      </c>
      <c r="B191" s="87" t="s">
        <v>243</v>
      </c>
      <c r="C191" s="32"/>
      <c r="D191" s="32"/>
      <c r="E191" s="32"/>
      <c r="F191" s="88">
        <f>F192</f>
        <v>1900000</v>
      </c>
      <c r="G191" s="21"/>
      <c r="H191" s="21"/>
      <c r="I191" s="21"/>
    </row>
    <row r="192" spans="1:9" ht="25.5">
      <c r="A192" s="1" t="s">
        <v>127</v>
      </c>
      <c r="B192" s="87" t="s">
        <v>243</v>
      </c>
      <c r="C192" s="32"/>
      <c r="D192" s="32"/>
      <c r="E192" s="37" t="s">
        <v>126</v>
      </c>
      <c r="F192" s="88">
        <v>1900000</v>
      </c>
      <c r="G192" s="21"/>
      <c r="H192" s="21"/>
      <c r="I192" s="21"/>
    </row>
    <row r="193" spans="1:9" ht="30">
      <c r="A193" s="76" t="s">
        <v>322</v>
      </c>
      <c r="B193" s="32" t="s">
        <v>321</v>
      </c>
      <c r="C193" s="37"/>
      <c r="D193" s="37"/>
      <c r="E193" s="37"/>
      <c r="F193" s="30">
        <f>F194+F196</f>
        <v>215483100</v>
      </c>
      <c r="G193" s="21"/>
      <c r="H193" s="21"/>
      <c r="I193" s="21"/>
    </row>
    <row r="194" spans="1:9" ht="25.5">
      <c r="A194" s="1" t="s">
        <v>238</v>
      </c>
      <c r="B194" s="87" t="s">
        <v>240</v>
      </c>
      <c r="C194" s="39"/>
      <c r="D194" s="36"/>
      <c r="E194" s="36"/>
      <c r="F194" s="27">
        <f>F195</f>
        <v>212585500</v>
      </c>
      <c r="G194" s="21"/>
      <c r="H194" s="21"/>
      <c r="I194" s="21"/>
    </row>
    <row r="195" spans="1:9" ht="15">
      <c r="A195" s="1" t="s">
        <v>143</v>
      </c>
      <c r="B195" s="87" t="s">
        <v>240</v>
      </c>
      <c r="C195" s="39"/>
      <c r="D195" s="36"/>
      <c r="E195" s="36" t="s">
        <v>142</v>
      </c>
      <c r="F195" s="27">
        <v>212585500</v>
      </c>
      <c r="G195" s="21"/>
      <c r="H195" s="21"/>
      <c r="I195" s="21"/>
    </row>
    <row r="196" spans="1:9" ht="25.5">
      <c r="A196" s="1" t="s">
        <v>239</v>
      </c>
      <c r="B196" s="87" t="s">
        <v>241</v>
      </c>
      <c r="C196" s="39"/>
      <c r="D196" s="36"/>
      <c r="E196" s="36"/>
      <c r="F196" s="27">
        <f>F197</f>
        <v>2897600</v>
      </c>
      <c r="G196" s="21"/>
      <c r="H196" s="21"/>
      <c r="I196" s="21"/>
    </row>
    <row r="197" spans="1:9" ht="15">
      <c r="A197" s="1" t="s">
        <v>143</v>
      </c>
      <c r="B197" s="87" t="s">
        <v>241</v>
      </c>
      <c r="C197" s="39"/>
      <c r="D197" s="36"/>
      <c r="E197" s="36" t="s">
        <v>142</v>
      </c>
      <c r="F197" s="27">
        <v>2897600</v>
      </c>
      <c r="G197" s="21"/>
      <c r="H197" s="21"/>
      <c r="I197" s="21"/>
    </row>
    <row r="198" spans="1:9" ht="28.5">
      <c r="A198" s="12" t="s">
        <v>229</v>
      </c>
      <c r="B198" s="35" t="s">
        <v>244</v>
      </c>
      <c r="C198" s="32"/>
      <c r="D198" s="35"/>
      <c r="E198" s="35"/>
      <c r="F198" s="30">
        <f>F199</f>
        <v>200000</v>
      </c>
      <c r="G198" s="21"/>
      <c r="H198" s="21"/>
      <c r="I198" s="21"/>
    </row>
    <row r="199" spans="1:9" ht="45">
      <c r="A199" s="76" t="s">
        <v>230</v>
      </c>
      <c r="B199" s="35" t="s">
        <v>245</v>
      </c>
      <c r="C199" s="32"/>
      <c r="D199" s="35"/>
      <c r="E199" s="35"/>
      <c r="F199" s="30">
        <f>F200</f>
        <v>200000</v>
      </c>
      <c r="G199" s="21"/>
      <c r="H199" s="21"/>
      <c r="I199" s="21"/>
    </row>
    <row r="200" spans="1:6" ht="24" customHeight="1">
      <c r="A200" s="1" t="s">
        <v>159</v>
      </c>
      <c r="B200" s="84" t="s">
        <v>246</v>
      </c>
      <c r="C200" s="39" t="s">
        <v>2</v>
      </c>
      <c r="D200" s="36" t="s">
        <v>13</v>
      </c>
      <c r="E200" s="45"/>
      <c r="F200" s="68">
        <f>F201</f>
        <v>200000</v>
      </c>
    </row>
    <row r="201" spans="1:6" ht="30" customHeight="1">
      <c r="A201" s="1" t="s">
        <v>127</v>
      </c>
      <c r="B201" s="84" t="s">
        <v>246</v>
      </c>
      <c r="C201" s="39" t="s">
        <v>2</v>
      </c>
      <c r="D201" s="36" t="s">
        <v>13</v>
      </c>
      <c r="E201" s="36" t="s">
        <v>126</v>
      </c>
      <c r="F201" s="27">
        <v>200000</v>
      </c>
    </row>
    <row r="202" spans="1:6" ht="36.75" customHeight="1">
      <c r="A202" s="12" t="s">
        <v>247</v>
      </c>
      <c r="B202" s="35" t="s">
        <v>248</v>
      </c>
      <c r="C202" s="32"/>
      <c r="D202" s="35"/>
      <c r="E202" s="35"/>
      <c r="F202" s="30">
        <f>F203</f>
        <v>11423700</v>
      </c>
    </row>
    <row r="203" spans="1:8" ht="45">
      <c r="A203" s="76" t="s">
        <v>250</v>
      </c>
      <c r="B203" s="35" t="s">
        <v>249</v>
      </c>
      <c r="C203" s="32"/>
      <c r="D203" s="35"/>
      <c r="E203" s="35"/>
      <c r="F203" s="30">
        <f>F204+F206+F221</f>
        <v>11423700</v>
      </c>
      <c r="H203" s="9"/>
    </row>
    <row r="204" spans="1:8" ht="38.25">
      <c r="A204" s="13" t="s">
        <v>279</v>
      </c>
      <c r="B204" s="36" t="s">
        <v>280</v>
      </c>
      <c r="C204" s="32"/>
      <c r="D204" s="35"/>
      <c r="E204" s="36"/>
      <c r="F204" s="27">
        <f>F205</f>
        <v>1502700</v>
      </c>
      <c r="H204" s="9"/>
    </row>
    <row r="205" spans="1:8" ht="25.5">
      <c r="A205" s="1" t="s">
        <v>127</v>
      </c>
      <c r="B205" s="36" t="s">
        <v>280</v>
      </c>
      <c r="C205" s="32"/>
      <c r="D205" s="35"/>
      <c r="E205" s="36" t="s">
        <v>126</v>
      </c>
      <c r="F205" s="27">
        <v>1502700</v>
      </c>
      <c r="H205" s="9"/>
    </row>
    <row r="206" spans="1:8" ht="15">
      <c r="A206" s="12" t="s">
        <v>120</v>
      </c>
      <c r="B206" s="35"/>
      <c r="C206" s="32"/>
      <c r="D206" s="35"/>
      <c r="E206" s="35"/>
      <c r="F206" s="30">
        <f>F207+F209+F211+F213+F215+F217+F219</f>
        <v>9781700</v>
      </c>
      <c r="H206" s="9"/>
    </row>
    <row r="207" spans="1:8" ht="30.75" customHeight="1">
      <c r="A207" s="1" t="s">
        <v>251</v>
      </c>
      <c r="B207" s="84" t="s">
        <v>252</v>
      </c>
      <c r="C207" s="39" t="s">
        <v>2</v>
      </c>
      <c r="D207" s="36" t="s">
        <v>13</v>
      </c>
      <c r="E207" s="36"/>
      <c r="F207" s="27">
        <f>F208</f>
        <v>110000</v>
      </c>
      <c r="H207" s="9"/>
    </row>
    <row r="208" spans="1:8" ht="26.25" customHeight="1">
      <c r="A208" s="1" t="s">
        <v>127</v>
      </c>
      <c r="B208" s="84" t="s">
        <v>252</v>
      </c>
      <c r="C208" s="39" t="s">
        <v>2</v>
      </c>
      <c r="D208" s="36" t="s">
        <v>13</v>
      </c>
      <c r="E208" s="36" t="s">
        <v>126</v>
      </c>
      <c r="F208" s="27">
        <v>110000</v>
      </c>
      <c r="H208" s="9"/>
    </row>
    <row r="209" spans="1:9" ht="44.25" customHeight="1">
      <c r="A209" s="1" t="s">
        <v>253</v>
      </c>
      <c r="B209" s="84" t="s">
        <v>259</v>
      </c>
      <c r="C209" s="39" t="s">
        <v>2</v>
      </c>
      <c r="D209" s="36" t="s">
        <v>10</v>
      </c>
      <c r="E209" s="51"/>
      <c r="F209" s="27">
        <f>F210</f>
        <v>451700</v>
      </c>
      <c r="I209" s="9"/>
    </row>
    <row r="210" spans="1:6" ht="25.5">
      <c r="A210" s="1" t="s">
        <v>127</v>
      </c>
      <c r="B210" s="84" t="s">
        <v>259</v>
      </c>
      <c r="C210" s="39" t="s">
        <v>2</v>
      </c>
      <c r="D210" s="36" t="s">
        <v>10</v>
      </c>
      <c r="E210" s="51" t="s">
        <v>126</v>
      </c>
      <c r="F210" s="27">
        <v>451700</v>
      </c>
    </row>
    <row r="211" spans="1:6" ht="30.75" customHeight="1">
      <c r="A211" s="13" t="s">
        <v>254</v>
      </c>
      <c r="B211" s="84" t="s">
        <v>260</v>
      </c>
      <c r="C211" s="39" t="s">
        <v>2</v>
      </c>
      <c r="D211" s="36" t="s">
        <v>21</v>
      </c>
      <c r="E211" s="36"/>
      <c r="F211" s="27">
        <f>F212</f>
        <v>350000</v>
      </c>
    </row>
    <row r="212" spans="1:6" ht="28.5" customHeight="1">
      <c r="A212" s="1" t="s">
        <v>127</v>
      </c>
      <c r="B212" s="84" t="s">
        <v>260</v>
      </c>
      <c r="C212" s="39" t="s">
        <v>2</v>
      </c>
      <c r="D212" s="36" t="s">
        <v>21</v>
      </c>
      <c r="E212" s="51" t="s">
        <v>126</v>
      </c>
      <c r="F212" s="27">
        <v>350000</v>
      </c>
    </row>
    <row r="213" spans="1:6" ht="20.25" customHeight="1">
      <c r="A213" s="2" t="s">
        <v>255</v>
      </c>
      <c r="B213" s="84" t="s">
        <v>261</v>
      </c>
      <c r="C213" s="39"/>
      <c r="D213" s="36"/>
      <c r="E213" s="51"/>
      <c r="F213" s="27">
        <f>F214</f>
        <v>6300000</v>
      </c>
    </row>
    <row r="214" spans="1:6" ht="25.5">
      <c r="A214" s="1" t="s">
        <v>127</v>
      </c>
      <c r="B214" s="84" t="s">
        <v>261</v>
      </c>
      <c r="C214" s="39" t="s">
        <v>2</v>
      </c>
      <c r="D214" s="36" t="s">
        <v>21</v>
      </c>
      <c r="E214" s="51" t="s">
        <v>126</v>
      </c>
      <c r="F214" s="27">
        <v>6300000</v>
      </c>
    </row>
    <row r="215" spans="1:6" ht="17.25" customHeight="1">
      <c r="A215" s="1" t="s">
        <v>184</v>
      </c>
      <c r="B215" s="84" t="s">
        <v>262</v>
      </c>
      <c r="C215" s="39"/>
      <c r="D215" s="36"/>
      <c r="E215" s="51"/>
      <c r="F215" s="27">
        <f>F216</f>
        <v>500000</v>
      </c>
    </row>
    <row r="216" spans="1:6" ht="20.25" customHeight="1">
      <c r="A216" s="1" t="s">
        <v>127</v>
      </c>
      <c r="B216" s="84" t="s">
        <v>262</v>
      </c>
      <c r="C216" s="39"/>
      <c r="D216" s="36"/>
      <c r="E216" s="51" t="s">
        <v>126</v>
      </c>
      <c r="F216" s="27">
        <v>500000</v>
      </c>
    </row>
    <row r="217" spans="1:6" ht="15.75" customHeight="1">
      <c r="A217" s="1" t="s">
        <v>256</v>
      </c>
      <c r="B217" s="84" t="s">
        <v>263</v>
      </c>
      <c r="C217" s="39" t="s">
        <v>2</v>
      </c>
      <c r="D217" s="36" t="s">
        <v>21</v>
      </c>
      <c r="E217" s="36"/>
      <c r="F217" s="27">
        <f>F218</f>
        <v>2000000</v>
      </c>
    </row>
    <row r="218" spans="1:6" ht="19.5" customHeight="1">
      <c r="A218" s="1" t="s">
        <v>127</v>
      </c>
      <c r="B218" s="84" t="s">
        <v>263</v>
      </c>
      <c r="C218" s="39" t="s">
        <v>2</v>
      </c>
      <c r="D218" s="36" t="s">
        <v>21</v>
      </c>
      <c r="E218" s="36" t="s">
        <v>126</v>
      </c>
      <c r="F218" s="27">
        <v>2000000</v>
      </c>
    </row>
    <row r="219" spans="1:6" ht="33.75" customHeight="1">
      <c r="A219" s="1" t="s">
        <v>258</v>
      </c>
      <c r="B219" s="84" t="s">
        <v>264</v>
      </c>
      <c r="C219" s="39"/>
      <c r="D219" s="36"/>
      <c r="E219" s="36"/>
      <c r="F219" s="27">
        <f>F220</f>
        <v>70000</v>
      </c>
    </row>
    <row r="220" spans="1:6" ht="21" customHeight="1">
      <c r="A220" s="1" t="s">
        <v>127</v>
      </c>
      <c r="B220" s="84" t="s">
        <v>264</v>
      </c>
      <c r="C220" s="39" t="s">
        <v>2</v>
      </c>
      <c r="D220" s="36" t="s">
        <v>21</v>
      </c>
      <c r="E220" s="36" t="s">
        <v>126</v>
      </c>
      <c r="F220" s="27">
        <v>70000</v>
      </c>
    </row>
    <row r="221" spans="1:6" ht="20.25" customHeight="1">
      <c r="A221" s="89" t="s">
        <v>168</v>
      </c>
      <c r="B221" s="90"/>
      <c r="C221" s="91"/>
      <c r="D221" s="92"/>
      <c r="E221" s="92"/>
      <c r="F221" s="93">
        <f>F222</f>
        <v>139300</v>
      </c>
    </row>
    <row r="222" spans="1:6" ht="15">
      <c r="A222" s="1" t="s">
        <v>167</v>
      </c>
      <c r="B222" s="84" t="s">
        <v>265</v>
      </c>
      <c r="C222" s="39" t="s">
        <v>2</v>
      </c>
      <c r="D222" s="36" t="s">
        <v>21</v>
      </c>
      <c r="E222" s="36"/>
      <c r="F222" s="27">
        <f>SUM(F223:F225)</f>
        <v>139300</v>
      </c>
    </row>
    <row r="223" spans="1:6" ht="15">
      <c r="A223" s="1" t="s">
        <v>129</v>
      </c>
      <c r="B223" s="84" t="s">
        <v>265</v>
      </c>
      <c r="C223" s="39"/>
      <c r="D223" s="36"/>
      <c r="E223" s="36" t="s">
        <v>128</v>
      </c>
      <c r="F223" s="27">
        <f>67800+20500</f>
        <v>88300</v>
      </c>
    </row>
    <row r="224" spans="1:6" ht="27.75" customHeight="1">
      <c r="A224" s="1" t="s">
        <v>127</v>
      </c>
      <c r="B224" s="84" t="s">
        <v>265</v>
      </c>
      <c r="C224" s="39"/>
      <c r="D224" s="36"/>
      <c r="E224" s="36" t="s">
        <v>126</v>
      </c>
      <c r="F224" s="27">
        <v>50000</v>
      </c>
    </row>
    <row r="225" spans="1:6" ht="27.75" customHeight="1">
      <c r="A225" s="1" t="s">
        <v>137</v>
      </c>
      <c r="B225" s="84" t="s">
        <v>265</v>
      </c>
      <c r="C225" s="39"/>
      <c r="D225" s="36"/>
      <c r="E225" s="36" t="s">
        <v>136</v>
      </c>
      <c r="F225" s="27">
        <v>1000</v>
      </c>
    </row>
    <row r="226" spans="1:9" ht="35.25" customHeight="1">
      <c r="A226" s="58" t="s">
        <v>37</v>
      </c>
      <c r="B226" s="61" t="s">
        <v>61</v>
      </c>
      <c r="C226" s="59"/>
      <c r="D226" s="59"/>
      <c r="E226" s="59"/>
      <c r="F226" s="60">
        <f>F227+F264</f>
        <v>67389400</v>
      </c>
      <c r="G226" s="21"/>
      <c r="H226" s="31"/>
      <c r="I226" s="21"/>
    </row>
    <row r="227" spans="1:9" ht="17.25" customHeight="1">
      <c r="A227" s="12" t="s">
        <v>36</v>
      </c>
      <c r="B227" s="35" t="s">
        <v>62</v>
      </c>
      <c r="C227" s="32"/>
      <c r="D227" s="35"/>
      <c r="E227" s="35"/>
      <c r="F227" s="30">
        <f>F228</f>
        <v>56199900</v>
      </c>
      <c r="G227" s="21"/>
      <c r="H227" s="21"/>
      <c r="I227" s="21"/>
    </row>
    <row r="228" spans="1:9" ht="32.25" customHeight="1">
      <c r="A228" s="76" t="s">
        <v>200</v>
      </c>
      <c r="B228" s="35" t="s">
        <v>88</v>
      </c>
      <c r="C228" s="32"/>
      <c r="D228" s="35"/>
      <c r="E228" s="35"/>
      <c r="F228" s="30">
        <f>F235+F246+F249+F260+F262+F229+F232</f>
        <v>56199900</v>
      </c>
      <c r="G228" s="21"/>
      <c r="H228" s="21"/>
      <c r="I228" s="21"/>
    </row>
    <row r="229" spans="1:9" ht="27" customHeight="1">
      <c r="A229" s="83" t="s">
        <v>334</v>
      </c>
      <c r="B229" s="35"/>
      <c r="C229" s="32"/>
      <c r="D229" s="35"/>
      <c r="E229" s="35"/>
      <c r="F229" s="88">
        <f>SUM(F230)</f>
        <v>2650000</v>
      </c>
      <c r="G229" s="21"/>
      <c r="H229" s="21"/>
      <c r="I229" s="21"/>
    </row>
    <row r="230" spans="1:9" ht="22.5" customHeight="1">
      <c r="A230" s="1" t="s">
        <v>335</v>
      </c>
      <c r="B230" s="38" t="s">
        <v>336</v>
      </c>
      <c r="C230" s="102"/>
      <c r="D230" s="103">
        <f>SUM(D231)</f>
        <v>2650000</v>
      </c>
      <c r="E230" s="35"/>
      <c r="F230" s="88">
        <f>SUM(F231)</f>
        <v>2650000</v>
      </c>
      <c r="G230" s="21"/>
      <c r="H230" s="21"/>
      <c r="I230" s="21"/>
    </row>
    <row r="231" spans="1:9" ht="21.75" customHeight="1">
      <c r="A231" s="1" t="s">
        <v>141</v>
      </c>
      <c r="B231" s="74" t="s">
        <v>336</v>
      </c>
      <c r="C231" s="74" t="s">
        <v>140</v>
      </c>
      <c r="D231" s="104">
        <v>2650000</v>
      </c>
      <c r="E231" s="36" t="s">
        <v>140</v>
      </c>
      <c r="F231" s="104">
        <v>2650000</v>
      </c>
      <c r="G231" s="21"/>
      <c r="H231" s="21"/>
      <c r="I231" s="21"/>
    </row>
    <row r="232" spans="1:9" ht="32.25" customHeight="1">
      <c r="A232" s="18" t="s">
        <v>337</v>
      </c>
      <c r="B232" s="35"/>
      <c r="C232" s="32"/>
      <c r="D232" s="35"/>
      <c r="E232" s="35"/>
      <c r="F232" s="88">
        <f>SUM(F233)</f>
        <v>4000</v>
      </c>
      <c r="G232" s="21"/>
      <c r="H232" s="21"/>
      <c r="I232" s="21"/>
    </row>
    <row r="233" spans="1:9" ht="32.25" customHeight="1">
      <c r="A233" s="1" t="s">
        <v>338</v>
      </c>
      <c r="B233" s="38" t="s">
        <v>339</v>
      </c>
      <c r="C233" s="74"/>
      <c r="D233" s="88">
        <f>SUM(D234)</f>
        <v>4000</v>
      </c>
      <c r="E233" s="35"/>
      <c r="F233" s="88">
        <f>SUM(F234)</f>
        <v>4000</v>
      </c>
      <c r="G233" s="21"/>
      <c r="H233" s="21"/>
      <c r="I233" s="21"/>
    </row>
    <row r="234" spans="1:9" ht="21" customHeight="1">
      <c r="A234" s="22" t="s">
        <v>127</v>
      </c>
      <c r="B234" s="38" t="s">
        <v>339</v>
      </c>
      <c r="C234" s="38" t="s">
        <v>126</v>
      </c>
      <c r="D234" s="104">
        <v>4000</v>
      </c>
      <c r="E234" s="36" t="s">
        <v>126</v>
      </c>
      <c r="F234" s="104">
        <v>4000</v>
      </c>
      <c r="G234" s="21"/>
      <c r="H234" s="21"/>
      <c r="I234" s="21"/>
    </row>
    <row r="235" spans="1:9" ht="31.5" customHeight="1">
      <c r="A235" s="25" t="s">
        <v>101</v>
      </c>
      <c r="B235" s="45"/>
      <c r="C235" s="39" t="s">
        <v>2</v>
      </c>
      <c r="D235" s="36" t="s">
        <v>13</v>
      </c>
      <c r="E235" s="45"/>
      <c r="F235" s="68">
        <f>F236+F240+F243</f>
        <v>37602400</v>
      </c>
      <c r="G235" s="21"/>
      <c r="H235" s="21"/>
      <c r="I235" s="21"/>
    </row>
    <row r="236" spans="1:9" ht="27.75" customHeight="1">
      <c r="A236" s="1" t="s">
        <v>19</v>
      </c>
      <c r="B236" s="36" t="s">
        <v>125</v>
      </c>
      <c r="C236" s="39" t="s">
        <v>2</v>
      </c>
      <c r="D236" s="36" t="s">
        <v>13</v>
      </c>
      <c r="E236" s="36"/>
      <c r="F236" s="27">
        <f>F237+F238+F239</f>
        <v>36772000</v>
      </c>
      <c r="G236" s="21"/>
      <c r="H236" s="21"/>
      <c r="I236" s="21"/>
    </row>
    <row r="237" spans="1:9" ht="16.5" customHeight="1">
      <c r="A237" s="1" t="s">
        <v>141</v>
      </c>
      <c r="B237" s="36" t="s">
        <v>125</v>
      </c>
      <c r="C237" s="39" t="s">
        <v>2</v>
      </c>
      <c r="D237" s="36" t="s">
        <v>13</v>
      </c>
      <c r="E237" s="36" t="s">
        <v>140</v>
      </c>
      <c r="F237" s="27">
        <f>26000000+300000+7852000</f>
        <v>34152000</v>
      </c>
      <c r="G237" s="21"/>
      <c r="H237" s="21"/>
      <c r="I237" s="21"/>
    </row>
    <row r="238" spans="1:9" ht="27.75" customHeight="1">
      <c r="A238" s="1" t="s">
        <v>127</v>
      </c>
      <c r="B238" s="36" t="s">
        <v>125</v>
      </c>
      <c r="C238" s="39" t="s">
        <v>2</v>
      </c>
      <c r="D238" s="36" t="s">
        <v>13</v>
      </c>
      <c r="E238" s="36" t="s">
        <v>126</v>
      </c>
      <c r="F238" s="27">
        <v>2500000</v>
      </c>
      <c r="G238" s="21"/>
      <c r="H238" s="21"/>
      <c r="I238" s="21"/>
    </row>
    <row r="239" spans="1:9" ht="18.75" customHeight="1">
      <c r="A239" s="1" t="s">
        <v>137</v>
      </c>
      <c r="B239" s="36" t="s">
        <v>125</v>
      </c>
      <c r="C239" s="39"/>
      <c r="D239" s="36"/>
      <c r="E239" s="36" t="s">
        <v>136</v>
      </c>
      <c r="F239" s="27">
        <v>120000</v>
      </c>
      <c r="G239" s="21"/>
      <c r="H239" s="21"/>
      <c r="I239" s="21"/>
    </row>
    <row r="240" spans="1:9" ht="14.25" customHeight="1">
      <c r="A240" s="14" t="s">
        <v>219</v>
      </c>
      <c r="B240" s="36" t="s">
        <v>160</v>
      </c>
      <c r="C240" s="39" t="s">
        <v>2</v>
      </c>
      <c r="D240" s="36" t="s">
        <v>13</v>
      </c>
      <c r="E240" s="36"/>
      <c r="F240" s="27">
        <f>SUM(F241:F242)</f>
        <v>461400</v>
      </c>
      <c r="G240" s="21"/>
      <c r="H240" s="21"/>
      <c r="I240" s="21"/>
    </row>
    <row r="241" spans="1:9" ht="15" customHeight="1">
      <c r="A241" s="1" t="s">
        <v>141</v>
      </c>
      <c r="B241" s="36" t="s">
        <v>160</v>
      </c>
      <c r="C241" s="39" t="s">
        <v>2</v>
      </c>
      <c r="D241" s="36" t="s">
        <v>13</v>
      </c>
      <c r="E241" s="36" t="s">
        <v>140</v>
      </c>
      <c r="F241" s="27">
        <v>381430</v>
      </c>
      <c r="G241" s="21"/>
      <c r="H241" s="21"/>
      <c r="I241" s="21"/>
    </row>
    <row r="242" spans="1:9" ht="25.5">
      <c r="A242" s="1" t="s">
        <v>127</v>
      </c>
      <c r="B242" s="36" t="s">
        <v>160</v>
      </c>
      <c r="C242" s="39" t="s">
        <v>2</v>
      </c>
      <c r="D242" s="36" t="s">
        <v>13</v>
      </c>
      <c r="E242" s="36" t="s">
        <v>126</v>
      </c>
      <c r="F242" s="27">
        <v>79970</v>
      </c>
      <c r="G242" s="21"/>
      <c r="H242" s="21"/>
      <c r="I242" s="21"/>
    </row>
    <row r="243" spans="1:9" ht="38.25">
      <c r="A243" s="13" t="s">
        <v>20</v>
      </c>
      <c r="B243" s="36" t="s">
        <v>89</v>
      </c>
      <c r="C243" s="39" t="s">
        <v>2</v>
      </c>
      <c r="D243" s="36" t="s">
        <v>13</v>
      </c>
      <c r="E243" s="36"/>
      <c r="F243" s="27">
        <f>SUM(F244:F245)</f>
        <v>369000</v>
      </c>
      <c r="G243" s="21"/>
      <c r="H243" s="21"/>
      <c r="I243" s="21"/>
    </row>
    <row r="244" spans="1:6" ht="18.75" customHeight="1">
      <c r="A244" s="1" t="s">
        <v>141</v>
      </c>
      <c r="B244" s="36" t="s">
        <v>89</v>
      </c>
      <c r="C244" s="39" t="s">
        <v>2</v>
      </c>
      <c r="D244" s="36" t="s">
        <v>13</v>
      </c>
      <c r="E244" s="36" t="s">
        <v>140</v>
      </c>
      <c r="F244" s="27">
        <f>264657.87+79342.13</f>
        <v>344000</v>
      </c>
    </row>
    <row r="245" spans="1:6" ht="29.25" customHeight="1">
      <c r="A245" s="1" t="s">
        <v>127</v>
      </c>
      <c r="B245" s="36" t="s">
        <v>89</v>
      </c>
      <c r="C245" s="39" t="s">
        <v>2</v>
      </c>
      <c r="D245" s="36" t="s">
        <v>13</v>
      </c>
      <c r="E245" s="36" t="s">
        <v>126</v>
      </c>
      <c r="F245" s="27">
        <v>25000</v>
      </c>
    </row>
    <row r="246" spans="1:6" ht="15">
      <c r="A246" s="1" t="s">
        <v>42</v>
      </c>
      <c r="B246" s="36"/>
      <c r="C246" s="39" t="s">
        <v>2</v>
      </c>
      <c r="D246" s="36" t="s">
        <v>10</v>
      </c>
      <c r="E246" s="51"/>
      <c r="F246" s="27">
        <f>F247</f>
        <v>200</v>
      </c>
    </row>
    <row r="247" spans="1:6" ht="53.25" customHeight="1">
      <c r="A247" s="14" t="s">
        <v>218</v>
      </c>
      <c r="B247" s="36" t="s">
        <v>99</v>
      </c>
      <c r="C247" s="39" t="s">
        <v>2</v>
      </c>
      <c r="D247" s="36" t="s">
        <v>10</v>
      </c>
      <c r="E247" s="51"/>
      <c r="F247" s="27">
        <f>F248</f>
        <v>200</v>
      </c>
    </row>
    <row r="248" spans="1:10" ht="30.75" customHeight="1">
      <c r="A248" s="1" t="s">
        <v>127</v>
      </c>
      <c r="B248" s="36" t="s">
        <v>99</v>
      </c>
      <c r="C248" s="39" t="s">
        <v>2</v>
      </c>
      <c r="D248" s="36" t="s">
        <v>10</v>
      </c>
      <c r="E248" s="51" t="s">
        <v>126</v>
      </c>
      <c r="F248" s="27">
        <v>200</v>
      </c>
      <c r="J248" s="80"/>
    </row>
    <row r="249" spans="1:6" ht="22.5" customHeight="1">
      <c r="A249" s="13" t="s">
        <v>43</v>
      </c>
      <c r="B249" s="36" t="s">
        <v>44</v>
      </c>
      <c r="C249" s="39" t="s">
        <v>2</v>
      </c>
      <c r="D249" s="36" t="s">
        <v>21</v>
      </c>
      <c r="E249" s="36"/>
      <c r="F249" s="27">
        <f>F250+F252+F256+F254</f>
        <v>14751000</v>
      </c>
    </row>
    <row r="250" spans="1:6" ht="16.5" customHeight="1">
      <c r="A250" s="98" t="s">
        <v>327</v>
      </c>
      <c r="B250" s="36" t="s">
        <v>278</v>
      </c>
      <c r="C250" s="39"/>
      <c r="D250" s="36"/>
      <c r="E250" s="36"/>
      <c r="F250" s="27">
        <f>F251</f>
        <v>2000000</v>
      </c>
    </row>
    <row r="251" spans="1:6" ht="27" customHeight="1">
      <c r="A251" s="1" t="s">
        <v>127</v>
      </c>
      <c r="B251" s="36" t="s">
        <v>278</v>
      </c>
      <c r="C251" s="39"/>
      <c r="D251" s="36"/>
      <c r="E251" s="36" t="s">
        <v>126</v>
      </c>
      <c r="F251" s="27">
        <v>2000000</v>
      </c>
    </row>
    <row r="252" spans="1:6" ht="30.75" customHeight="1">
      <c r="A252" s="1" t="s">
        <v>340</v>
      </c>
      <c r="B252" s="36" t="s">
        <v>90</v>
      </c>
      <c r="C252" s="39" t="s">
        <v>2</v>
      </c>
      <c r="D252" s="36" t="s">
        <v>21</v>
      </c>
      <c r="E252" s="36"/>
      <c r="F252" s="27">
        <f>SUM(F253:F253)</f>
        <v>100000</v>
      </c>
    </row>
    <row r="253" spans="1:6" ht="27" customHeight="1">
      <c r="A253" s="1" t="s">
        <v>127</v>
      </c>
      <c r="B253" s="36" t="s">
        <v>90</v>
      </c>
      <c r="C253" s="39" t="s">
        <v>2</v>
      </c>
      <c r="D253" s="36" t="s">
        <v>21</v>
      </c>
      <c r="E253" s="51" t="s">
        <v>126</v>
      </c>
      <c r="F253" s="27">
        <v>100000</v>
      </c>
    </row>
    <row r="254" spans="1:6" ht="18" customHeight="1">
      <c r="A254" s="1" t="s">
        <v>214</v>
      </c>
      <c r="B254" s="38" t="s">
        <v>161</v>
      </c>
      <c r="C254" s="39"/>
      <c r="D254" s="36"/>
      <c r="E254" s="51"/>
      <c r="F254" s="27">
        <f>F255</f>
        <v>2715000</v>
      </c>
    </row>
    <row r="255" spans="1:6" ht="30.75" customHeight="1">
      <c r="A255" s="1" t="s">
        <v>127</v>
      </c>
      <c r="B255" s="38" t="s">
        <v>161</v>
      </c>
      <c r="C255" s="39"/>
      <c r="D255" s="36"/>
      <c r="E255" s="51" t="s">
        <v>126</v>
      </c>
      <c r="F255" s="27">
        <v>2715000</v>
      </c>
    </row>
    <row r="256" spans="1:6" ht="27" customHeight="1">
      <c r="A256" s="98" t="s">
        <v>328</v>
      </c>
      <c r="B256" s="36" t="s">
        <v>91</v>
      </c>
      <c r="C256" s="39" t="s">
        <v>2</v>
      </c>
      <c r="D256" s="36" t="s">
        <v>21</v>
      </c>
      <c r="E256" s="36"/>
      <c r="F256" s="27">
        <f>SUM(F257:F259)</f>
        <v>9936000</v>
      </c>
    </row>
    <row r="257" spans="1:6" ht="27" customHeight="1">
      <c r="A257" s="1" t="s">
        <v>157</v>
      </c>
      <c r="B257" s="36" t="s">
        <v>91</v>
      </c>
      <c r="C257" s="39" t="s">
        <v>2</v>
      </c>
      <c r="D257" s="36" t="s">
        <v>21</v>
      </c>
      <c r="E257" s="36" t="s">
        <v>128</v>
      </c>
      <c r="F257" s="27">
        <f>6510000+50000+1966000</f>
        <v>8526000</v>
      </c>
    </row>
    <row r="258" spans="1:6" ht="30" customHeight="1">
      <c r="A258" s="1" t="s">
        <v>127</v>
      </c>
      <c r="B258" s="36" t="s">
        <v>91</v>
      </c>
      <c r="C258" s="39" t="s">
        <v>2</v>
      </c>
      <c r="D258" s="36" t="s">
        <v>21</v>
      </c>
      <c r="E258" s="36" t="s">
        <v>126</v>
      </c>
      <c r="F258" s="27">
        <v>1300000</v>
      </c>
    </row>
    <row r="259" spans="1:6" ht="21.75" customHeight="1">
      <c r="A259" s="1" t="s">
        <v>137</v>
      </c>
      <c r="B259" s="36" t="s">
        <v>91</v>
      </c>
      <c r="C259" s="39" t="s">
        <v>2</v>
      </c>
      <c r="D259" s="36" t="s">
        <v>21</v>
      </c>
      <c r="E259" s="36" t="s">
        <v>136</v>
      </c>
      <c r="F259" s="27">
        <v>110000</v>
      </c>
    </row>
    <row r="260" spans="1:6" ht="31.5" customHeight="1">
      <c r="A260" s="18" t="s">
        <v>289</v>
      </c>
      <c r="B260" s="74" t="s">
        <v>288</v>
      </c>
      <c r="C260" s="39"/>
      <c r="D260" s="36"/>
      <c r="E260" s="36"/>
      <c r="F260" s="27">
        <f>F261</f>
        <v>442300</v>
      </c>
    </row>
    <row r="261" spans="1:6" ht="24" customHeight="1">
      <c r="A261" s="1" t="s">
        <v>141</v>
      </c>
      <c r="B261" s="74" t="s">
        <v>288</v>
      </c>
      <c r="C261" s="39"/>
      <c r="D261" s="36"/>
      <c r="E261" s="36" t="s">
        <v>140</v>
      </c>
      <c r="F261" s="27">
        <v>442300</v>
      </c>
    </row>
    <row r="262" spans="1:6" ht="26.25" customHeight="1">
      <c r="A262" s="13" t="s">
        <v>38</v>
      </c>
      <c r="B262" s="36" t="s">
        <v>224</v>
      </c>
      <c r="C262" s="39" t="s">
        <v>14</v>
      </c>
      <c r="D262" s="36" t="s">
        <v>3</v>
      </c>
      <c r="E262" s="36"/>
      <c r="F262" s="27">
        <f>F263</f>
        <v>750000</v>
      </c>
    </row>
    <row r="263" spans="1:6" ht="21" customHeight="1">
      <c r="A263" s="1" t="s">
        <v>149</v>
      </c>
      <c r="B263" s="36" t="s">
        <v>224</v>
      </c>
      <c r="C263" s="39" t="s">
        <v>14</v>
      </c>
      <c r="D263" s="36" t="s">
        <v>3</v>
      </c>
      <c r="E263" s="36" t="s">
        <v>148</v>
      </c>
      <c r="F263" s="27">
        <v>750000</v>
      </c>
    </row>
    <row r="264" spans="1:10" ht="20.25" customHeight="1">
      <c r="A264" s="12" t="s">
        <v>201</v>
      </c>
      <c r="B264" s="35" t="s">
        <v>63</v>
      </c>
      <c r="C264" s="32"/>
      <c r="D264" s="35"/>
      <c r="E264" s="35"/>
      <c r="F264" s="30">
        <f>F265</f>
        <v>11189500</v>
      </c>
      <c r="J264" s="9"/>
    </row>
    <row r="265" spans="1:6" ht="30.75" customHeight="1">
      <c r="A265" s="76" t="s">
        <v>202</v>
      </c>
      <c r="B265" s="35" t="s">
        <v>92</v>
      </c>
      <c r="C265" s="32"/>
      <c r="D265" s="35"/>
      <c r="E265" s="35"/>
      <c r="F265" s="30">
        <f>F266+F269+F272+F276</f>
        <v>11189500</v>
      </c>
    </row>
    <row r="266" spans="1:6" ht="15">
      <c r="A266" s="13" t="s">
        <v>48</v>
      </c>
      <c r="B266" s="36"/>
      <c r="C266" s="39" t="s">
        <v>7</v>
      </c>
      <c r="D266" s="36" t="s">
        <v>2</v>
      </c>
      <c r="E266" s="36"/>
      <c r="F266" s="27">
        <f>F267</f>
        <v>6400000</v>
      </c>
    </row>
    <row r="267" spans="1:6" ht="15">
      <c r="A267" s="13" t="s">
        <v>26</v>
      </c>
      <c r="B267" s="69" t="s">
        <v>221</v>
      </c>
      <c r="C267" s="70" t="s">
        <v>7</v>
      </c>
      <c r="D267" s="69" t="s">
        <v>2</v>
      </c>
      <c r="E267" s="69"/>
      <c r="F267" s="27">
        <f>F268</f>
        <v>6400000</v>
      </c>
    </row>
    <row r="268" spans="1:6" ht="15">
      <c r="A268" s="13" t="s">
        <v>139</v>
      </c>
      <c r="B268" s="69" t="s">
        <v>221</v>
      </c>
      <c r="C268" s="70" t="s">
        <v>7</v>
      </c>
      <c r="D268" s="69" t="s">
        <v>2</v>
      </c>
      <c r="E268" s="69" t="s">
        <v>138</v>
      </c>
      <c r="F268" s="27">
        <v>6400000</v>
      </c>
    </row>
    <row r="269" spans="1:6" ht="15">
      <c r="A269" s="101" t="s">
        <v>333</v>
      </c>
      <c r="B269" s="36" t="s">
        <v>222</v>
      </c>
      <c r="C269" s="37" t="s">
        <v>7</v>
      </c>
      <c r="D269" s="37" t="s">
        <v>9</v>
      </c>
      <c r="E269" s="37"/>
      <c r="F269" s="27">
        <f>F270+F271</f>
        <v>1069500</v>
      </c>
    </row>
    <row r="270" spans="1:6" ht="15">
      <c r="A270" s="1" t="s">
        <v>141</v>
      </c>
      <c r="B270" s="36" t="s">
        <v>222</v>
      </c>
      <c r="C270" s="39" t="s">
        <v>7</v>
      </c>
      <c r="D270" s="36" t="s">
        <v>9</v>
      </c>
      <c r="E270" s="36" t="s">
        <v>140</v>
      </c>
      <c r="F270" s="27">
        <f>746800+217600</f>
        <v>964400</v>
      </c>
    </row>
    <row r="271" spans="1:6" ht="25.5">
      <c r="A271" s="1" t="s">
        <v>127</v>
      </c>
      <c r="B271" s="36" t="s">
        <v>222</v>
      </c>
      <c r="C271" s="39" t="s">
        <v>7</v>
      </c>
      <c r="D271" s="36" t="s">
        <v>9</v>
      </c>
      <c r="E271" s="36" t="s">
        <v>126</v>
      </c>
      <c r="F271" s="27">
        <v>105100</v>
      </c>
    </row>
    <row r="272" spans="1:6" ht="38.25">
      <c r="A272" s="15" t="s">
        <v>220</v>
      </c>
      <c r="B272" s="36" t="s">
        <v>223</v>
      </c>
      <c r="C272" s="36" t="s">
        <v>7</v>
      </c>
      <c r="D272" s="36" t="s">
        <v>13</v>
      </c>
      <c r="E272" s="37"/>
      <c r="F272" s="27">
        <f>F273+F275+F274</f>
        <v>3470000</v>
      </c>
    </row>
    <row r="273" spans="1:6" ht="15">
      <c r="A273" s="1" t="s">
        <v>143</v>
      </c>
      <c r="B273" s="36" t="s">
        <v>223</v>
      </c>
      <c r="C273" s="52" t="s">
        <v>7</v>
      </c>
      <c r="D273" s="52" t="s">
        <v>13</v>
      </c>
      <c r="E273" s="37" t="s">
        <v>142</v>
      </c>
      <c r="F273" s="27">
        <v>3401500</v>
      </c>
    </row>
    <row r="274" spans="1:6" ht="15">
      <c r="A274" s="1" t="s">
        <v>141</v>
      </c>
      <c r="B274" s="36" t="s">
        <v>223</v>
      </c>
      <c r="C274" s="52"/>
      <c r="D274" s="52"/>
      <c r="E274" s="37" t="s">
        <v>140</v>
      </c>
      <c r="F274" s="27"/>
    </row>
    <row r="275" spans="1:6" ht="33.75" customHeight="1">
      <c r="A275" s="1" t="s">
        <v>127</v>
      </c>
      <c r="B275" s="36" t="s">
        <v>223</v>
      </c>
      <c r="C275" s="52" t="s">
        <v>7</v>
      </c>
      <c r="D275" s="52" t="s">
        <v>13</v>
      </c>
      <c r="E275" s="37" t="s">
        <v>126</v>
      </c>
      <c r="F275" s="27">
        <v>68500</v>
      </c>
    </row>
    <row r="276" spans="1:6" ht="15">
      <c r="A276" s="1" t="s">
        <v>326</v>
      </c>
      <c r="B276" s="36" t="s">
        <v>313</v>
      </c>
      <c r="C276" s="52"/>
      <c r="D276" s="52"/>
      <c r="E276" s="37"/>
      <c r="F276" s="27">
        <f>F277+F278</f>
        <v>250000</v>
      </c>
    </row>
    <row r="277" spans="1:6" ht="25.5">
      <c r="A277" s="1" t="s">
        <v>127</v>
      </c>
      <c r="B277" s="36" t="s">
        <v>313</v>
      </c>
      <c r="C277" s="52"/>
      <c r="D277" s="52"/>
      <c r="E277" s="37" t="s">
        <v>126</v>
      </c>
      <c r="F277" s="27">
        <v>190000</v>
      </c>
    </row>
    <row r="278" spans="1:6" ht="15">
      <c r="A278" s="1" t="s">
        <v>105</v>
      </c>
      <c r="B278" s="36" t="s">
        <v>313</v>
      </c>
      <c r="C278" s="52"/>
      <c r="D278" s="52"/>
      <c r="E278" s="37" t="s">
        <v>106</v>
      </c>
      <c r="F278" s="27">
        <v>60000</v>
      </c>
    </row>
    <row r="279" spans="1:6" ht="63">
      <c r="A279" s="19" t="s">
        <v>203</v>
      </c>
      <c r="B279" s="53" t="s">
        <v>49</v>
      </c>
      <c r="C279" s="54"/>
      <c r="D279" s="54"/>
      <c r="E279" s="54"/>
      <c r="F279" s="28">
        <f>F280</f>
        <v>40000</v>
      </c>
    </row>
    <row r="280" spans="1:6" ht="45">
      <c r="A280" s="79" t="s">
        <v>171</v>
      </c>
      <c r="B280" s="55" t="s">
        <v>93</v>
      </c>
      <c r="C280" s="32"/>
      <c r="D280" s="32"/>
      <c r="E280" s="32"/>
      <c r="F280" s="30">
        <f>F281</f>
        <v>40000</v>
      </c>
    </row>
    <row r="281" spans="1:6" ht="26.25">
      <c r="A281" s="20" t="s">
        <v>150</v>
      </c>
      <c r="B281" s="38" t="s">
        <v>185</v>
      </c>
      <c r="C281" s="36" t="s">
        <v>13</v>
      </c>
      <c r="D281" s="36" t="s">
        <v>14</v>
      </c>
      <c r="E281" s="36"/>
      <c r="F281" s="27">
        <f>F282</f>
        <v>40000</v>
      </c>
    </row>
    <row r="282" spans="1:6" ht="25.5">
      <c r="A282" s="2" t="s">
        <v>144</v>
      </c>
      <c r="B282" s="38" t="s">
        <v>185</v>
      </c>
      <c r="C282" s="36" t="s">
        <v>13</v>
      </c>
      <c r="D282" s="36" t="s">
        <v>14</v>
      </c>
      <c r="E282" s="36" t="s">
        <v>40</v>
      </c>
      <c r="F282" s="27">
        <v>40000</v>
      </c>
    </row>
    <row r="283" spans="1:6" ht="28.5">
      <c r="A283" s="58" t="s">
        <v>204</v>
      </c>
      <c r="B283" s="59" t="s">
        <v>50</v>
      </c>
      <c r="C283" s="59"/>
      <c r="D283" s="59"/>
      <c r="E283" s="59"/>
      <c r="F283" s="60">
        <f>F285</f>
        <v>5000</v>
      </c>
    </row>
    <row r="284" spans="1:6" ht="45">
      <c r="A284" s="76" t="s">
        <v>205</v>
      </c>
      <c r="B284" s="32" t="s">
        <v>94</v>
      </c>
      <c r="C284" s="32"/>
      <c r="D284" s="32"/>
      <c r="E284" s="32"/>
      <c r="F284" s="30">
        <f>F285</f>
        <v>5000</v>
      </c>
    </row>
    <row r="285" spans="1:6" ht="25.5">
      <c r="A285" s="13" t="s">
        <v>314</v>
      </c>
      <c r="B285" s="36" t="s">
        <v>315</v>
      </c>
      <c r="C285" s="39" t="s">
        <v>2</v>
      </c>
      <c r="D285" s="36" t="s">
        <v>21</v>
      </c>
      <c r="E285" s="36"/>
      <c r="F285" s="27">
        <f>F286</f>
        <v>5000</v>
      </c>
    </row>
    <row r="286" spans="1:6" ht="25.5">
      <c r="A286" s="1" t="s">
        <v>127</v>
      </c>
      <c r="B286" s="36" t="s">
        <v>315</v>
      </c>
      <c r="C286" s="39" t="s">
        <v>2</v>
      </c>
      <c r="D286" s="36" t="s">
        <v>21</v>
      </c>
      <c r="E286" s="36" t="s">
        <v>126</v>
      </c>
      <c r="F286" s="27">
        <v>5000</v>
      </c>
    </row>
    <row r="287" spans="1:6" ht="28.5">
      <c r="A287" s="58" t="s">
        <v>206</v>
      </c>
      <c r="B287" s="59" t="s">
        <v>119</v>
      </c>
      <c r="C287" s="59"/>
      <c r="D287" s="59"/>
      <c r="E287" s="59"/>
      <c r="F287" s="60">
        <f>F289+F291</f>
        <v>595000</v>
      </c>
    </row>
    <row r="288" spans="1:6" ht="30">
      <c r="A288" s="76" t="s">
        <v>207</v>
      </c>
      <c r="B288" s="32"/>
      <c r="C288" s="32"/>
      <c r="D288" s="32"/>
      <c r="E288" s="32"/>
      <c r="F288" s="77">
        <f>F289+F291</f>
        <v>595000</v>
      </c>
    </row>
    <row r="289" spans="1:6" ht="15">
      <c r="A289" s="22" t="s">
        <v>151</v>
      </c>
      <c r="B289" s="38" t="s">
        <v>152</v>
      </c>
      <c r="C289" s="47"/>
      <c r="D289" s="47"/>
      <c r="E289" s="32"/>
      <c r="F289" s="27">
        <f>F290</f>
        <v>100000</v>
      </c>
    </row>
    <row r="290" spans="1:6" ht="15">
      <c r="A290" s="1" t="s">
        <v>116</v>
      </c>
      <c r="B290" s="38" t="s">
        <v>152</v>
      </c>
      <c r="C290" s="47"/>
      <c r="D290" s="47"/>
      <c r="E290" s="37" t="s">
        <v>117</v>
      </c>
      <c r="F290" s="27">
        <v>100000</v>
      </c>
    </row>
    <row r="291" spans="1:6" ht="25.5">
      <c r="A291" s="13" t="s">
        <v>316</v>
      </c>
      <c r="B291" s="36" t="s">
        <v>317</v>
      </c>
      <c r="C291" s="39" t="s">
        <v>8</v>
      </c>
      <c r="D291" s="36" t="s">
        <v>12</v>
      </c>
      <c r="E291" s="36"/>
      <c r="F291" s="27">
        <f>F292</f>
        <v>495000</v>
      </c>
    </row>
    <row r="292" spans="1:6" ht="29.25" customHeight="1">
      <c r="A292" s="1" t="s">
        <v>127</v>
      </c>
      <c r="B292" s="36" t="s">
        <v>266</v>
      </c>
      <c r="C292" s="39" t="s">
        <v>8</v>
      </c>
      <c r="D292" s="36" t="s">
        <v>12</v>
      </c>
      <c r="E292" s="36" t="s">
        <v>126</v>
      </c>
      <c r="F292" s="27">
        <v>495000</v>
      </c>
    </row>
    <row r="293" spans="1:6" ht="28.5">
      <c r="A293" s="58" t="s">
        <v>267</v>
      </c>
      <c r="B293" s="59" t="s">
        <v>153</v>
      </c>
      <c r="C293" s="59"/>
      <c r="D293" s="59"/>
      <c r="E293" s="59"/>
      <c r="F293" s="60">
        <f>F294+F297</f>
        <v>8220486.02</v>
      </c>
    </row>
    <row r="294" spans="1:6" ht="30">
      <c r="A294" s="76" t="s">
        <v>268</v>
      </c>
      <c r="B294" s="32" t="s">
        <v>154</v>
      </c>
      <c r="C294" s="32"/>
      <c r="D294" s="32"/>
      <c r="E294" s="32"/>
      <c r="F294" s="30">
        <f>F295</f>
        <v>1500000</v>
      </c>
    </row>
    <row r="295" spans="1:6" ht="15">
      <c r="A295" s="13" t="s">
        <v>257</v>
      </c>
      <c r="B295" s="37" t="s">
        <v>269</v>
      </c>
      <c r="C295" s="37"/>
      <c r="D295" s="37"/>
      <c r="E295" s="37"/>
      <c r="F295" s="27">
        <f>F296</f>
        <v>1500000</v>
      </c>
    </row>
    <row r="296" spans="1:6" ht="25.5">
      <c r="A296" s="1" t="s">
        <v>127</v>
      </c>
      <c r="B296" s="37" t="s">
        <v>269</v>
      </c>
      <c r="C296" s="37"/>
      <c r="D296" s="37"/>
      <c r="E296" s="37" t="s">
        <v>126</v>
      </c>
      <c r="F296" s="27">
        <v>1500000</v>
      </c>
    </row>
    <row r="297" spans="1:6" ht="15">
      <c r="A297" s="76" t="s">
        <v>318</v>
      </c>
      <c r="B297" s="32" t="s">
        <v>319</v>
      </c>
      <c r="C297" s="37"/>
      <c r="D297" s="37"/>
      <c r="E297" s="37"/>
      <c r="F297" s="30">
        <f>F298</f>
        <v>6720486.02</v>
      </c>
    </row>
    <row r="298" spans="1:6" ht="15" customHeight="1">
      <c r="A298" s="1" t="s">
        <v>270</v>
      </c>
      <c r="B298" s="37" t="s">
        <v>271</v>
      </c>
      <c r="C298" s="37"/>
      <c r="D298" s="37"/>
      <c r="E298" s="37"/>
      <c r="F298" s="27">
        <f>F299</f>
        <v>6720486.02</v>
      </c>
    </row>
    <row r="299" spans="1:6" ht="31.5" customHeight="1">
      <c r="A299" s="1" t="s">
        <v>127</v>
      </c>
      <c r="B299" s="37" t="s">
        <v>271</v>
      </c>
      <c r="C299" s="39" t="s">
        <v>2</v>
      </c>
      <c r="D299" s="36" t="s">
        <v>21</v>
      </c>
      <c r="E299" s="36" t="s">
        <v>126</v>
      </c>
      <c r="F299" s="27">
        <f>153547.42+2984887.6+202757.6+3379293.4</f>
        <v>6720486.02</v>
      </c>
    </row>
    <row r="300" spans="1:6" ht="42.75">
      <c r="A300" s="58" t="s">
        <v>208</v>
      </c>
      <c r="B300" s="59" t="s">
        <v>169</v>
      </c>
      <c r="C300" s="59"/>
      <c r="D300" s="59"/>
      <c r="E300" s="59"/>
      <c r="F300" s="60">
        <f>F301</f>
        <v>5000</v>
      </c>
    </row>
    <row r="301" spans="1:6" ht="75">
      <c r="A301" s="76" t="s">
        <v>209</v>
      </c>
      <c r="B301" s="32" t="s">
        <v>170</v>
      </c>
      <c r="C301" s="32"/>
      <c r="D301" s="32"/>
      <c r="E301" s="32"/>
      <c r="F301" s="30">
        <f>F302</f>
        <v>5000</v>
      </c>
    </row>
    <row r="302" spans="1:6" ht="24.75">
      <c r="A302" s="99" t="s">
        <v>329</v>
      </c>
      <c r="B302" s="38" t="s">
        <v>320</v>
      </c>
      <c r="C302" s="39" t="s">
        <v>2</v>
      </c>
      <c r="D302" s="36" t="s">
        <v>21</v>
      </c>
      <c r="E302" s="36"/>
      <c r="F302" s="27">
        <f>F303</f>
        <v>5000</v>
      </c>
    </row>
    <row r="303" spans="1:6" ht="25.5">
      <c r="A303" s="1" t="s">
        <v>127</v>
      </c>
      <c r="B303" s="38" t="s">
        <v>320</v>
      </c>
      <c r="C303" s="39" t="s">
        <v>2</v>
      </c>
      <c r="D303" s="36" t="s">
        <v>21</v>
      </c>
      <c r="E303" s="36" t="s">
        <v>126</v>
      </c>
      <c r="F303" s="27">
        <v>5000</v>
      </c>
    </row>
    <row r="304" spans="1:6" ht="15.75" thickBot="1">
      <c r="A304" s="16" t="s">
        <v>39</v>
      </c>
      <c r="B304" s="56"/>
      <c r="C304" s="56"/>
      <c r="D304" s="56"/>
      <c r="E304" s="56"/>
      <c r="F304" s="66">
        <f>F305</f>
        <v>941233500</v>
      </c>
    </row>
    <row r="305" spans="1:6" ht="15.75" thickBot="1">
      <c r="A305" s="24" t="s">
        <v>115</v>
      </c>
      <c r="B305" s="57"/>
      <c r="C305" s="57"/>
      <c r="D305" s="57"/>
      <c r="E305" s="57"/>
      <c r="F305" s="29">
        <f>F13+F124+F129+F152+F160+F170+F175+F226+F279+F283+F287+F293+F300</f>
        <v>941233500</v>
      </c>
    </row>
    <row r="306" ht="15">
      <c r="F306" s="7">
        <v>941233500</v>
      </c>
    </row>
    <row r="307" ht="15">
      <c r="E307" s="94"/>
    </row>
    <row r="308" ht="15">
      <c r="E308" s="94"/>
    </row>
    <row r="309" ht="15">
      <c r="E309" s="94"/>
    </row>
    <row r="310" ht="15">
      <c r="E310" s="94"/>
    </row>
    <row r="311" ht="15">
      <c r="E311" s="94"/>
    </row>
    <row r="312" ht="15">
      <c r="E312" s="94"/>
    </row>
    <row r="313" ht="15">
      <c r="E313" s="94"/>
    </row>
    <row r="314" ht="15">
      <c r="E314" s="94"/>
    </row>
    <row r="315" ht="15">
      <c r="E315" s="94"/>
    </row>
    <row r="316" ht="15">
      <c r="E316" s="94"/>
    </row>
    <row r="317" ht="15">
      <c r="E317" s="94"/>
    </row>
    <row r="318" ht="15">
      <c r="E318" s="94"/>
    </row>
    <row r="319" ht="15">
      <c r="E319" s="94"/>
    </row>
    <row r="320" ht="15">
      <c r="E320" s="94"/>
    </row>
    <row r="321" ht="15">
      <c r="E321" s="94"/>
    </row>
    <row r="322" ht="15">
      <c r="E322" s="94"/>
    </row>
  </sheetData>
  <sheetProtection/>
  <autoFilter ref="A7:F303"/>
  <mergeCells count="10">
    <mergeCell ref="B1:F1"/>
    <mergeCell ref="B2:F2"/>
    <mergeCell ref="B3:F3"/>
    <mergeCell ref="A5:F5"/>
    <mergeCell ref="F7:F12"/>
    <mergeCell ref="A7:A12"/>
    <mergeCell ref="B7:B12"/>
    <mergeCell ref="C7:C12"/>
    <mergeCell ref="D7:D12"/>
    <mergeCell ref="E7:E12"/>
  </mergeCells>
  <printOptions/>
  <pageMargins left="0.1968503937007874" right="0.1968503937007874" top="0.35433070866141736" bottom="0.15748031496062992" header="0" footer="0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аап</dc:creator>
  <cp:keywords/>
  <dc:description/>
  <cp:lastModifiedBy>Пользователь</cp:lastModifiedBy>
  <cp:lastPrinted>2022-12-06T07:30:43Z</cp:lastPrinted>
  <dcterms:created xsi:type="dcterms:W3CDTF">2014-10-02T10:40:43Z</dcterms:created>
  <dcterms:modified xsi:type="dcterms:W3CDTF">2023-01-12T13:52:34Z</dcterms:modified>
  <cp:category/>
  <cp:version/>
  <cp:contentType/>
  <cp:contentStatus/>
</cp:coreProperties>
</file>