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25" windowWidth="15195" windowHeight="5535" activeTab="1"/>
  </bookViews>
  <sheets>
    <sheet name="прил.6" sheetId="1" r:id="rId1"/>
    <sheet name="прил.5 " sheetId="2" r:id="rId2"/>
  </sheets>
  <definedNames>
    <definedName name="_xlnm._FilterDatabase" localSheetId="0" hidden="1">'прил.6'!$A$7:$H$175</definedName>
    <definedName name="_xlnm.Print_Area" localSheetId="0">'прил.6'!$A$1:$H$191</definedName>
  </definedNames>
  <calcPr fullCalcOnLoad="1"/>
</workbook>
</file>

<file path=xl/sharedStrings.xml><?xml version="1.0" encoding="utf-8"?>
<sst xmlns="http://schemas.openxmlformats.org/spreadsheetml/2006/main" count="2739" uniqueCount="363">
  <si>
    <t>Судебная система</t>
  </si>
  <si>
    <t>Мероприятия по капитальному ремонту жилых домов</t>
  </si>
  <si>
    <t>Мероприятия в сфере жилищного хозяйства</t>
  </si>
  <si>
    <t>01 0 00 00000</t>
  </si>
  <si>
    <t>03 0 00 00000</t>
  </si>
  <si>
    <t>03 1 00 00000</t>
  </si>
  <si>
    <t>05 0 00 00000</t>
  </si>
  <si>
    <t>08 1 01 12020</t>
  </si>
  <si>
    <t>08 1 01 12080</t>
  </si>
  <si>
    <t>08 1 01 42140</t>
  </si>
  <si>
    <t>08 1 01 22030</t>
  </si>
  <si>
    <t>119</t>
  </si>
  <si>
    <t>11 0 01 77950</t>
  </si>
  <si>
    <t>01 1 01 21110</t>
  </si>
  <si>
    <t>01 1 01 23400</t>
  </si>
  <si>
    <t>01 1 01 24200</t>
  </si>
  <si>
    <t>01 1 01 42100</t>
  </si>
  <si>
    <t>01 1 02 21120</t>
  </si>
  <si>
    <t>01 1 02 24210</t>
  </si>
  <si>
    <t>01 1 02 24230</t>
  </si>
  <si>
    <t>01 1 02 42100</t>
  </si>
  <si>
    <t>01 2 01 77950</t>
  </si>
  <si>
    <t>01 3 01 77950</t>
  </si>
  <si>
    <t>01 4 01 77950</t>
  </si>
  <si>
    <t>03 1 01 24420</t>
  </si>
  <si>
    <t>01 5 01 42030</t>
  </si>
  <si>
    <t>06 1 01 70650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</si>
  <si>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</si>
  <si>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</si>
  <si>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Фонд оплаты труда муниципальных органов </t>
  </si>
  <si>
    <t>Фонд оплаты труда муниципальных органов</t>
  </si>
  <si>
    <t>08 1 01 51200</t>
  </si>
  <si>
    <t>02 0 01 77950</t>
  </si>
  <si>
    <t>01 1 02 24350</t>
  </si>
  <si>
    <t>01 1 02 77950</t>
  </si>
  <si>
    <t>853</t>
  </si>
  <si>
    <t>Уплата иных платежей</t>
  </si>
  <si>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</si>
  <si>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</si>
  <si>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</si>
  <si>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</si>
  <si>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</si>
  <si>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</si>
  <si>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</si>
  <si>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</si>
  <si>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</si>
  <si>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</si>
  <si>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</si>
  <si>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</si>
  <si>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</si>
  <si>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</si>
  <si>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</si>
  <si>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</si>
  <si>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</si>
  <si>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</si>
  <si>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>Целевая статья</t>
  </si>
  <si>
    <t>Вид расходов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</si>
  <si>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</si>
  <si>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</si>
  <si>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</si>
  <si>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</si>
  <si>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</si>
  <si>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Жилищно-коммунальное хозяйство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</si>
  <si>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</si>
  <si>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</si>
  <si>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</si>
  <si>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</si>
  <si>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</si>
  <si>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Глава местной администрации (исполнительно-распорядительного органа муниципального образования)</t>
  </si>
  <si>
    <t>14</t>
  </si>
  <si>
    <t>Резервные фонды местных администраций</t>
  </si>
  <si>
    <t>Другие вопросы в области национальной экономики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</si>
  <si>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</si>
  <si>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</si>
  <si>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Обслуживание государственного и муниципального долга</t>
  </si>
  <si>
    <t>Охрана семьи и детства</t>
  </si>
  <si>
    <t>Физическая культура и спорт</t>
  </si>
  <si>
    <t>Средства массовой информации</t>
  </si>
  <si>
    <t xml:space="preserve">Культура, кинематография </t>
  </si>
  <si>
    <t>870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</si>
  <si>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</si>
  <si>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</si>
  <si>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612</t>
  </si>
  <si>
    <t>Субсидии бюджетным учреждениям на иные цели</t>
  </si>
  <si>
    <t>244</t>
  </si>
  <si>
    <t>121</t>
  </si>
  <si>
    <t>Иные выплаты персоналу, за исключением фонда оплаты труда</t>
  </si>
  <si>
    <t xml:space="preserve">01 </t>
  </si>
  <si>
    <t>122</t>
  </si>
  <si>
    <t>Резервные средства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</si>
  <si>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</si>
  <si>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</si>
  <si>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</si>
  <si>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</si>
  <si>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</si>
  <si>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111</t>
  </si>
  <si>
    <t>112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</si>
  <si>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</si>
  <si>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</si>
  <si>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Приобретение товаров, работ, услуг в пользу граждан в целях их социального обеспечения</t>
  </si>
  <si>
    <t>323</t>
  </si>
  <si>
    <t>Иные пенсии, социальные доплаты к пенсиям</t>
  </si>
  <si>
    <t>312</t>
  </si>
  <si>
    <t xml:space="preserve">10 </t>
  </si>
  <si>
    <t>Обслуживание муниципального долга</t>
  </si>
  <si>
    <t>730</t>
  </si>
  <si>
    <t>Реализация государственных функций, связанных с общегосударственным управлением</t>
  </si>
  <si>
    <t>Сельское хозяйство и рыболовство</t>
  </si>
  <si>
    <t>412</t>
  </si>
  <si>
    <t>Расходы на содержание и обеспечение деятельности дошкольных учреждений</t>
  </si>
  <si>
    <t>Оказание платных услуг по ДДОУ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</si>
  <si>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</si>
  <si>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</si>
  <si>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</si>
  <si>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Расходы на обеспечение деятельности учреждений, обеспечивающих предоставление услуг в сфере образования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</si>
  <si>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</si>
  <si>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>Другие вопросы в области социальной политики</t>
  </si>
  <si>
    <t>06</t>
  </si>
  <si>
    <t>Своевременная уплата процентов по долговым обязательствам</t>
  </si>
  <si>
    <t xml:space="preserve">08 </t>
  </si>
  <si>
    <t>Муниципальная программа "Развитие физической культуры и спорта в Суоярвском районе"</t>
  </si>
  <si>
    <t>Поддержка периодических изданий,  учрежденных органами  законодательной и исполнительной власти</t>
  </si>
  <si>
    <t xml:space="preserve"> </t>
  </si>
  <si>
    <t>Жилищное хозяйство</t>
  </si>
  <si>
    <t>Благоустройство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</si>
  <si>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</si>
  <si>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Льготное питание по ДДОУ</t>
  </si>
  <si>
    <t>Дополнительное образование детей</t>
  </si>
  <si>
    <t>Код администратора</t>
  </si>
  <si>
    <t>08 1 01 75010</t>
  </si>
  <si>
    <t>350</t>
  </si>
  <si>
    <t>Премии и гранты</t>
  </si>
  <si>
    <t>Исполнение судебных актов Российской Федерации и мировых соглашений по возмещению причиненного вреда"</t>
  </si>
  <si>
    <t>01 1 01 42190</t>
  </si>
  <si>
    <t>01 1 02 42190</t>
  </si>
  <si>
    <t>Софинансирование за счёт средств местного бюджета cубсидии на реализацию мероприятий государственной программы РК " Развитие образования"</t>
  </si>
  <si>
    <t>01 1 02 43200</t>
  </si>
  <si>
    <t>01 1 02 S3200</t>
  </si>
  <si>
    <t>01 2 01 43210</t>
  </si>
  <si>
    <t>01 2 01 S3210</t>
  </si>
  <si>
    <t>811</t>
  </si>
  <si>
    <t>01 5 01 43210</t>
  </si>
  <si>
    <t>Исполнение судебных актов Российской Федерации и мировых соглашений по возмещению причиненного вреда</t>
  </si>
  <si>
    <t>Резервные фонды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</si>
  <si>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</si>
  <si>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01 1 02 42100 </t>
  </si>
  <si>
    <t>Софинансирование субсидии на реализацию мероприятий гос. программы РК "Развитие культуры" (на частичную компенсацию дополнительных расходов на повышение оплаты труда работников муниципальных учреждений культуры)</t>
  </si>
  <si>
    <t>03 1 01 S3250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</si>
  <si>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</si>
  <si>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</si>
  <si>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Коммунальное хозяйство</t>
  </si>
  <si>
    <t>12 0 00 70500</t>
  </si>
  <si>
    <t>Физическая культура</t>
  </si>
  <si>
    <t>Расходы на  обеспечение деятельности учреждения физической культуры</t>
  </si>
  <si>
    <t>05 0 01 24820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</si>
  <si>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</si>
  <si>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</si>
  <si>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Спорт высших достижений</t>
  </si>
  <si>
    <t>01 1 02 24231</t>
  </si>
  <si>
    <t>Расходы на участие в национальном проекте "Образование" и региональном проекте "Успех каждого ребенка"</t>
  </si>
  <si>
    <t>01 5 01 S3210</t>
  </si>
  <si>
    <t>Субсидии бюджетным учреждениям на иные цели (свои)</t>
  </si>
  <si>
    <t>Софинансрование за счет средств местного бюджета субсидии на реализацию мероприятий государственной программы Республики Карелия "Совершенствование социальной защиты граждан" (питание школьников)</t>
  </si>
  <si>
    <t>05 0 P5 43230</t>
  </si>
  <si>
    <t>Фонд оплаты труда казенных учреждений</t>
  </si>
  <si>
    <t>01 1 02 53030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</si>
  <si>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</si>
  <si>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01 1 02 L3040</t>
  </si>
  <si>
    <t>Субсидии бюджетным учреждениям на иные цели (ФБ)</t>
  </si>
  <si>
    <t xml:space="preserve">Фонд оплаты труда казенных учреждений </t>
  </si>
  <si>
    <t>Иные выплаты персоналу казенных учреждений, за исключением фонда оплаты труда</t>
  </si>
  <si>
    <t>Мероприятия в области коммунального хозяйства</t>
  </si>
  <si>
    <t>120</t>
  </si>
  <si>
    <t>240</t>
  </si>
  <si>
    <t>830</t>
  </si>
  <si>
    <t>Иные закупки товаров, работ и услуг для обеспечения государственных (муниципальных) нужд</t>
  </si>
  <si>
    <t>850</t>
  </si>
  <si>
    <t>110</t>
  </si>
  <si>
    <t>810</t>
  </si>
  <si>
    <t>410</t>
  </si>
  <si>
    <t>320</t>
  </si>
  <si>
    <t>610</t>
  </si>
  <si>
    <t>310</t>
  </si>
  <si>
    <t>08 1 01 42200</t>
  </si>
  <si>
    <t>Закупка энергетических ресурсов</t>
  </si>
  <si>
    <t>247</t>
  </si>
  <si>
    <t>08 1 01 20223</t>
  </si>
  <si>
    <t>Другие вопросы в области жилищно-коммунального хозяйства</t>
  </si>
  <si>
    <t>Содержание МКУ "Служба по вопросам похоронного дела"</t>
  </si>
  <si>
    <t>01 1 01 20223</t>
  </si>
  <si>
    <t>01 1 02 20223</t>
  </si>
  <si>
    <t>Оплата коммунальных услуг по общеобразовательным учреждениям,учреждениям дополнительного образования</t>
  </si>
  <si>
    <t>Расходы на обеспечение деятельности учреждений культуры в части оплаты коммунальных услуг</t>
  </si>
  <si>
    <t>03 1 01 20223</t>
  </si>
  <si>
    <t>Расходы на обеспечение деятельности учреждений физической культуры в части оплаты коммунальных услуг</t>
  </si>
  <si>
    <t>05 0 01 20223</t>
  </si>
  <si>
    <t>Оплата коммунальных услуг по дошкольным учреждениям</t>
  </si>
  <si>
    <t>Оплата коммунальных услуг по общеобразовательным учреждениям, учреждениям дополнительного образования</t>
  </si>
  <si>
    <t>Дорожное хозяйство (дорожные фонды)</t>
  </si>
  <si>
    <t>Осуществление полномочий местной администрацией (исполнительно-распорядительного органа муниципального образования)</t>
  </si>
  <si>
    <t>Фонд оплаты труда муниципальных органов (несоверш)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</si>
  <si>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 (несов)</t>
  </si>
  <si>
    <t xml:space="preserve">Организация и содержание мест захоронения </t>
  </si>
  <si>
    <t>Прочие мероприятия по благоустройству</t>
  </si>
  <si>
    <t>Муниципальная программа "Развитие культуры Суоярвского района"</t>
  </si>
  <si>
    <t>Реализация мероприятий госпрограммы Республики Карелия "Развитие физической культуры, спорта и совершенствование молодежной политики" (в целях развития системы спортивной подготовки) за счет средств бюджета РК</t>
  </si>
  <si>
    <t>ИТОГО РАСХОДОВ</t>
  </si>
  <si>
    <t>09 0 01 S3240</t>
  </si>
  <si>
    <t>Расходы на содержание МКУ "Центр  информационно-хозяйственного обслуживания"</t>
  </si>
  <si>
    <t>Расходы на содержание МКУ "ЦУМИ И ЗР СУОЯРВСКОГО РАЙОНА"</t>
  </si>
  <si>
    <t>Расходы за счет субвенции на осуществление отдельных государственных полномочий Республики Карелия по организации мероприятий при осуществлении деятельности по обращению с животными без владельцев</t>
  </si>
  <si>
    <t>Мероприятия по поддержке малого и среднего предпринимательства в Суоярвском районе за счет средств местного бюджета</t>
  </si>
  <si>
    <t>Расходы за счет субвенции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</si>
  <si>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Расходы за счет субвенции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</si>
  <si>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Расходы за счет субвенции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</si>
  <si>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Расходы за счет субсидии на реализацию мероприятий государственной программы РК " Развитие образования"</t>
  </si>
  <si>
    <t xml:space="preserve">Расходы за счет иных межбюджетных трансфертов на реализацию мероприятий на ежемесячное денежное вознаграждение за классное руководство педагогическим работникам государственных и муниципальных </t>
  </si>
  <si>
    <t>Расходы за счет субсидии на организацию бесплатного горячего питания обучающихся</t>
  </si>
  <si>
    <t>Расходы за счет субсидии на организацию отдыха детей в каникулярное время</t>
  </si>
  <si>
    <t>Расходы на трудоустройство детей в каникулярное время</t>
  </si>
  <si>
    <t>Расходы за счет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</si>
  <si>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Прочие мероприятия в рамках подпрограммы "Комплексная безопасность муниципальных образовательных организаций"</t>
  </si>
  <si>
    <t>Реализация прочих мероприятий в рамках подпрограммы "Энергосбережение и повышение энергетической эффективности"</t>
  </si>
  <si>
    <t>Расходы за счет субсидии на реализацию мероприятий государственной программы Республики Карелия "Совершенствование социальной защиты граждан" (питание школьников)</t>
  </si>
  <si>
    <t>Расходы за счет 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</si>
  <si>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Приложение № 5</t>
  </si>
  <si>
    <t>Софинансирование за счет собственных средств субсидии на организацию отдыха детей в каникулярное время</t>
  </si>
  <si>
    <t>Прочая закупка товаров, работ и услуг</t>
  </si>
  <si>
    <t>14 0 01 77950</t>
  </si>
  <si>
    <t>Муниципальный дорожный фонд</t>
  </si>
  <si>
    <t>Содержание автомобильных дорог и инженерных сооружений на них в границах округа</t>
  </si>
  <si>
    <t>08 0 00 00000</t>
  </si>
  <si>
    <t>Муниципальная программа "Осуществление полномочий местной администрацией"</t>
  </si>
  <si>
    <t>Прочая закупка товаров, работ и услуг (свои)</t>
  </si>
  <si>
    <t xml:space="preserve">к решению Совета Суоярвского муниципального округа </t>
  </si>
  <si>
    <t>на 2023 год и плановый период 2024 и 2025 год"</t>
  </si>
  <si>
    <t>Расходы за счет единой субвенции бюджетам муниципальных округов</t>
  </si>
  <si>
    <t>08 1 01 70001</t>
  </si>
  <si>
    <t>Реализация мероприятий по ликвидации муниципальных образований</t>
  </si>
  <si>
    <t>08 2 01 R0820</t>
  </si>
  <si>
    <t>Расходы за счет 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</si>
  <si>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08 2 01 77950</t>
  </si>
  <si>
    <t xml:space="preserve">Реализация прочих мероприятий </t>
  </si>
  <si>
    <t>08 2 01 42200</t>
  </si>
  <si>
    <t>08 2 01 84910</t>
  </si>
  <si>
    <t>13 0 F2 55550</t>
  </si>
  <si>
    <t>13 0 F2 00000</t>
  </si>
  <si>
    <t>Реализация программ формирования современной городской среды за счет своих средств</t>
  </si>
  <si>
    <t>Реализация программ формирования современной городской среды в рамках нацпроекта</t>
  </si>
  <si>
    <t>03 1 01 24400</t>
  </si>
  <si>
    <t>Расходы на обеспечение деятельности  дворцов и домов культуры, других учреждений культуры</t>
  </si>
  <si>
    <t>03 3 01 S3250</t>
  </si>
  <si>
    <t>Расходы на обеспечение деятельности учреждения</t>
  </si>
  <si>
    <t>Расходы на обеспечение деятельности учреждений культуры в части оплаты коммунальных услуг (Централизованная библиотечная система)</t>
  </si>
  <si>
    <t>Муниципальная программа "Развитие образования в Суоярвском округе"</t>
  </si>
  <si>
    <t>07 1 01 75010</t>
  </si>
  <si>
    <t>07 1 01 22040</t>
  </si>
  <si>
    <t>07 3 01 73500</t>
  </si>
  <si>
    <t>07 1 01 73500</t>
  </si>
  <si>
    <t>07 1 01 73600</t>
  </si>
  <si>
    <t>07 2 01 73510</t>
  </si>
  <si>
    <t>07 3 01 42180</t>
  </si>
  <si>
    <t>07 0 00 00000</t>
  </si>
  <si>
    <t>07 3 01 S4200</t>
  </si>
  <si>
    <t>Софинансирование иных межбюджетных трансфертов на реализацию проекта "Народный бюджет" за счет средств местного бюджета</t>
  </si>
  <si>
    <t>Муниципальная программа "Комплексное развитие жилищно-коммунальной сферы Суоярвского муниципального округа и управление недвижимостью"</t>
  </si>
  <si>
    <t>07 3 01 S3400</t>
  </si>
  <si>
    <t>Софинансирование реализации мероприятий по ликвидации мест несанкционированного размещения отходов производства и потребления</t>
  </si>
  <si>
    <t>07 3 01 S3140</t>
  </si>
  <si>
    <t>Софинансирование cубсидии на поддержку местных инициатив граждан, проживающих в городских и сельских поселениях РК за счет средств местного бюджета</t>
  </si>
  <si>
    <t>07 3 01 76010</t>
  </si>
  <si>
    <t>Уличное освещение на территории поселения</t>
  </si>
  <si>
    <t>07 3 01 76040</t>
  </si>
  <si>
    <t>07 3 01 76050</t>
  </si>
  <si>
    <t>07 3 01 S4070</t>
  </si>
  <si>
    <t>Софинансирование иных межбюджетных трансфертов на поддержку развития территориального самоуправления за счет средств местного бюджета</t>
  </si>
  <si>
    <t>07 3 01 26040</t>
  </si>
  <si>
    <t>12 0 00 77950</t>
  </si>
  <si>
    <t>Реализация прочих мероприятий</t>
  </si>
  <si>
    <t>04 0 00 70610</t>
  </si>
  <si>
    <t>Расходы за счет единой субвенции</t>
  </si>
  <si>
    <t>Расходы за счет субвенции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</si>
  <si>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Расходы на обеспечение деятельности учреждений в части оплаты коммунальных услуг</t>
  </si>
  <si>
    <t>11 0 00 00000</t>
  </si>
  <si>
    <t>Муниципальная программа "Профилактика правонарушений и преступлений в Суоярвском муниципальном округе"</t>
  </si>
  <si>
    <t>Муниципальная программа "Обеспечение безопасности жизнедеятельности в Суоярвском муниципальном округе"</t>
  </si>
  <si>
    <t>12 0 00 00000</t>
  </si>
  <si>
    <t>Прочие мероприятия в рамках муниципальной программы "Профилактика терроризма и экстремизма,на территории Суоярвского муниципального округа"</t>
  </si>
  <si>
    <t>Муниципальная программа "Профилактика терроризма и экстремизма, а также минимизация и (или)ликвидация последствий его проявления на территории Суоярвского муниципального округа"</t>
  </si>
  <si>
    <t>14 0 00 00000</t>
  </si>
  <si>
    <t>Муниципальная программа "Формирование современной городской среды на территории Суоярвского муниципального округа"</t>
  </si>
  <si>
    <t>09 0 00 00000</t>
  </si>
  <si>
    <t>Муниципальная программа "Развитие и поддержка малого и среднего предпринимательства, а также физических лиц, применяющих специальный налоговый режим "Налог на профессиональный доход" на территории Суоярвского муниципального округа"</t>
  </si>
  <si>
    <t xml:space="preserve">08 0 00 00000 </t>
  </si>
  <si>
    <t>04 0 00 70600</t>
  </si>
  <si>
    <t>04 0 00 00000</t>
  </si>
  <si>
    <t>Муниципальная программа "Развитие транспортной инфраструктуры и осуществление дорожной деятельности на территории Суоярвского муниципального округа"</t>
  </si>
  <si>
    <t>02 0 00 00000</t>
  </si>
  <si>
    <t>Муниципальной программы "Молодежь Суоярвского муниципального округа"</t>
  </si>
  <si>
    <t>020</t>
  </si>
  <si>
    <t>Администрация Суоярвского муниципального округа</t>
  </si>
  <si>
    <t>Расходы на выплаты персоналу государственных (муниципальных) органов</t>
  </si>
  <si>
    <t>Расходы на выплаты персоналу казенных учреждений</t>
  </si>
  <si>
    <t>Уплата налогов, сборов и иных платежей</t>
  </si>
  <si>
    <t>Исполнение судебных актов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</si>
  <si>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</si>
  <si>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Бюджетные инвестиции</t>
  </si>
  <si>
    <t>Субсидии бюджетным учреждениям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</si>
  <si>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</si>
  <si>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</si>
  <si>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 xml:space="preserve">к решению Совета Суоярвского муниципального округа  на 2023 год и плановый период 2024 и 2025 годов"  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</si>
  <si>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Суоярвского муниципального округа на 2024-2025 год </t>
  </si>
  <si>
    <t xml:space="preserve">Ведомственная структура расходов бюджета Суоярвского муниципального округа на 2024-2025 год </t>
  </si>
  <si>
    <t>2024 год, руб.</t>
  </si>
  <si>
    <t>2025 год, руб.</t>
  </si>
  <si>
    <t>08 1 01 74570</t>
  </si>
  <si>
    <t>620</t>
  </si>
  <si>
    <t>Субсидии автономным учреждениям</t>
  </si>
  <si>
    <t>Приложение № 6</t>
  </si>
  <si>
    <t>Прочие закупки товаров, работ и услуг</t>
  </si>
  <si>
    <t>Уплата прочих налогов, сборов</t>
  </si>
  <si>
    <t xml:space="preserve">Прочие закупки товаров, работ и услуг </t>
  </si>
  <si>
    <t>Расходы за счет единой субвенции бюджетам муниципальных районов</t>
  </si>
  <si>
    <t>Расходы за счет субвенции бюджетам муниципальных районов и городских округов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</si>
  <si>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Пособия, компенсации и иные социальные выплаты гражданам, кроме публичных нормативных обязательств</t>
  </si>
  <si>
    <t>321</t>
  </si>
  <si>
    <t>Мероприятия по муниципальной программе "Профилактика правонарушений и преступлений в Суоярвском муниципальном районе"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</si>
  <si>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</si>
  <si>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</si>
  <si>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</si>
  <si>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12 0 01 77950</t>
  </si>
  <si>
    <t>14 0 01 77951</t>
  </si>
  <si>
    <t xml:space="preserve">Содержание автомобильных дорог и инженерных сооружений на них в границах городских округов и поселений </t>
  </si>
  <si>
    <t>04 0 01 70610</t>
  </si>
  <si>
    <t xml:space="preserve">Прочая закупка товаров, работ и услуг </t>
  </si>
  <si>
    <t>Софинансирование cубсидии на поддержку местных инициатив граждан, проживающих в городских и сельских поселениях РК за счет местного бюджета</t>
  </si>
  <si>
    <t>Уличное освещение на территории округа</t>
  </si>
  <si>
    <t>Прочая закупка товаров, работ и услуг (от города)</t>
  </si>
  <si>
    <t>Реализация программ формирования современной городской среды за счет средств бюджета РК</t>
  </si>
  <si>
    <t>Реализация программ формирования современной городской среды за счет средств местного бюджета</t>
  </si>
  <si>
    <t>Реализация программ формирования современной городской среды за счет своих средств, превышающих сумму софинансирования по Соглашениям</t>
  </si>
  <si>
    <t>13 0 01 55550</t>
  </si>
  <si>
    <t>Софинансирование иных межбюджетных трансфертов на поддержку развития территориального самоуправления  за счет средств местного бюджета</t>
  </si>
  <si>
    <t>Муниципальная программа "Развитие образования в Суоярвском районе"</t>
  </si>
  <si>
    <t>Расходы за счет субвенции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организациях,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</si>
  <si>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Прочая закупка товаров, работ и услуг (транспортные услуги)</t>
  </si>
  <si>
    <t>Прочая закупка товаров, работ и услуг  (ФБ)</t>
  </si>
  <si>
    <t>Прочие мероприятия в рамках муниципальной программы "Молодежь Суоярвского района"</t>
  </si>
  <si>
    <t xml:space="preserve">Прочая закупка товаров, работ и услуг  </t>
  </si>
  <si>
    <t>Реализация прочих мероприятий в рамках подпрограммы "Комплексная безопасность муниципальных образовательных организаций"</t>
  </si>
  <si>
    <t>Расходы на  обеспечение деятельности учреждения МУК "Суоярвская ЦБС"</t>
  </si>
  <si>
    <t>Cофинансирование программы РК "Развитие культуры",  связанное с поэтапным достижением  целевых значений средней заработной платы отдельных категорий работников бюджетной сферы</t>
  </si>
  <si>
    <t>Подпрограмма "Организация культурно-досуговой деятельности в Суоярвском муниципальном округе"</t>
  </si>
  <si>
    <t>03 3 01 00000</t>
  </si>
  <si>
    <t>03 3 01 20223</t>
  </si>
  <si>
    <t>Обеспечение деятельности дворцов и домов культуры, других учреждений культуры.</t>
  </si>
  <si>
    <t>03 3 01 24400</t>
  </si>
  <si>
    <t>Бюджетные инвестиции на приобретение 
объектов недвижимого имущества в государственную
(муниципальную) собственность за счет ФБ</t>
  </si>
  <si>
    <t>Реализация прочих мероприятий  в рамках подпрограммы "Социальная поддержка"</t>
  </si>
  <si>
    <t>Софинансирование за счет средств местного бюджета субсидии на реализацию мероприятий госпрограммы Республики Карелия "Развитие физической культуры, спорта и совершенствование молодежной политики" (в целях развития системы спортивной подготовки)</t>
  </si>
  <si>
    <t>05 0 01 S3230</t>
  </si>
  <si>
    <t>03 3 01 0000</t>
  </si>
  <si>
    <t>08 1 01 51180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</si>
</sst>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#,##0.0"/>
    <numFmt numFmtId="180" formatCode="000000"/>
    <numFmt numFmtId="181" formatCode="#,##0;[Red]#,##0"/>
    <numFmt numFmtId="182" formatCode="#,##0.000"/>
    <numFmt numFmtId="183" formatCode="#,##0.0000"/>
    <numFmt numFmtId="184" formatCode="00\.00\.00"/>
    <numFmt numFmtId="185" formatCode="000"/>
    <numFmt numFmtId="186" formatCode="0.000"/>
    <numFmt numFmtId="187" formatCode="_(* #,##0.00_);_(* \(#,##0.00\);_(* &quot;-&quot;??_);_(@_)"/>
    <numFmt numFmtId="188" formatCode="#,##0.00_ ;\-#,##0.00\ "/>
  </numFmts>
  <fonts count="54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4" fontId="2" fillId="32" borderId="10" xfId="0" applyNumberFormat="1" applyFont="1" applyFill="1" applyBorder="1" applyAlignment="1">
      <alignment horizontal="right"/>
    </xf>
    <xf numFmtId="4" fontId="12" fillId="32" borderId="10" xfId="0" applyNumberFormat="1" applyFont="1" applyFill="1" applyBorder="1" applyAlignment="1">
      <alignment horizontal="right"/>
    </xf>
    <xf numFmtId="4" fontId="2" fillId="32" borderId="10" xfId="0" applyNumberFormat="1" applyFont="1" applyFill="1" applyBorder="1" applyAlignment="1">
      <alignment horizontal="right" vertical="center"/>
    </xf>
    <xf numFmtId="171" fontId="2" fillId="32" borderId="10" xfId="60" applyFont="1" applyFill="1" applyBorder="1" applyAlignment="1">
      <alignment/>
    </xf>
    <xf numFmtId="49" fontId="2" fillId="32" borderId="11" xfId="0" applyNumberFormat="1" applyFont="1" applyFill="1" applyBorder="1" applyAlignment="1" applyProtection="1">
      <alignment horizontal="center" vertical="center"/>
      <protection/>
    </xf>
    <xf numFmtId="49" fontId="2" fillId="32" borderId="11" xfId="0" applyNumberFormat="1" applyFont="1" applyFill="1" applyBorder="1" applyAlignment="1" applyProtection="1">
      <alignment horizontal="center" vertical="center"/>
      <protection locked="0"/>
    </xf>
    <xf numFmtId="49" fontId="13" fillId="32" borderId="12" xfId="0" applyNumberFormat="1" applyFont="1" applyFill="1" applyBorder="1" applyAlignment="1">
      <alignment horizontal="left" vertical="center" wrapText="1"/>
    </xf>
    <xf numFmtId="49" fontId="2" fillId="32" borderId="11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/>
    </xf>
    <xf numFmtId="4" fontId="0" fillId="32" borderId="0" xfId="0" applyNumberFormat="1" applyFont="1" applyFill="1" applyBorder="1" applyAlignment="1">
      <alignment/>
    </xf>
    <xf numFmtId="180" fontId="13" fillId="32" borderId="12" xfId="0" applyNumberFormat="1" applyFont="1" applyFill="1" applyBorder="1" applyAlignment="1">
      <alignment horizontal="left" vertical="center" wrapText="1"/>
    </xf>
    <xf numFmtId="0" fontId="0" fillId="32" borderId="0" xfId="0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0" fontId="0" fillId="32" borderId="0" xfId="0" applyFont="1" applyFill="1" applyAlignment="1">
      <alignment/>
    </xf>
    <xf numFmtId="0" fontId="6" fillId="32" borderId="0" xfId="0" applyFont="1" applyFill="1" applyAlignment="1">
      <alignment horizontal="right"/>
    </xf>
    <xf numFmtId="0" fontId="2" fillId="32" borderId="0" xfId="0" applyFont="1" applyFill="1" applyBorder="1" applyAlignment="1" applyProtection="1">
      <alignment vertical="top"/>
      <protection/>
    </xf>
    <xf numFmtId="49" fontId="2" fillId="32" borderId="0" xfId="0" applyNumberFormat="1" applyFont="1" applyFill="1" applyBorder="1" applyAlignment="1">
      <alignment horizontal="centerContinuous" vertical="top"/>
    </xf>
    <xf numFmtId="49" fontId="2" fillId="32" borderId="0" xfId="0" applyNumberFormat="1" applyFont="1" applyFill="1" applyBorder="1" applyAlignment="1">
      <alignment horizontal="center" vertical="top"/>
    </xf>
    <xf numFmtId="0" fontId="0" fillId="32" borderId="0" xfId="0" applyFont="1" applyFill="1" applyAlignment="1">
      <alignment horizontal="right"/>
    </xf>
    <xf numFmtId="0" fontId="14" fillId="32" borderId="13" xfId="0" applyFont="1" applyFill="1" applyBorder="1" applyAlignment="1" applyProtection="1">
      <alignment horizontal="left" vertical="center" wrapText="1"/>
      <protection/>
    </xf>
    <xf numFmtId="49" fontId="2" fillId="32" borderId="11" xfId="0" applyNumberFormat="1" applyFont="1" applyFill="1" applyBorder="1" applyAlignment="1" applyProtection="1">
      <alignment horizontal="center" vertical="center" wrapText="1"/>
      <protection/>
    </xf>
    <xf numFmtId="49" fontId="10" fillId="32" borderId="14" xfId="0" applyNumberFormat="1" applyFont="1" applyFill="1" applyBorder="1" applyAlignment="1" applyProtection="1">
      <alignment horizontal="center" vertical="center" textRotation="90" wrapText="1"/>
      <protection/>
    </xf>
    <xf numFmtId="0" fontId="11" fillId="32" borderId="14" xfId="0" applyFont="1" applyFill="1" applyBorder="1" applyAlignment="1">
      <alignment horizontal="center" vertical="center"/>
    </xf>
    <xf numFmtId="4" fontId="10" fillId="32" borderId="15" xfId="0" applyNumberFormat="1" applyFont="1" applyFill="1" applyBorder="1" applyAlignment="1">
      <alignment horizontal="center" vertical="center" wrapText="1"/>
    </xf>
    <xf numFmtId="49" fontId="1" fillId="32" borderId="11" xfId="0" applyNumberFormat="1" applyFont="1" applyFill="1" applyBorder="1" applyAlignment="1" applyProtection="1">
      <alignment horizontal="center" vertical="center" wrapText="1"/>
      <protection/>
    </xf>
    <xf numFmtId="49" fontId="2" fillId="32" borderId="12" xfId="0" applyNumberFormat="1" applyFont="1" applyFill="1" applyBorder="1" applyAlignment="1">
      <alignment horizontal="left" vertical="center" wrapText="1"/>
    </xf>
    <xf numFmtId="49" fontId="2" fillId="32" borderId="11" xfId="0" applyNumberFormat="1" applyFont="1" applyFill="1" applyBorder="1" applyAlignment="1" applyProtection="1">
      <alignment horizontal="right"/>
      <protection/>
    </xf>
    <xf numFmtId="49" fontId="2" fillId="32" borderId="11" xfId="0" applyNumberFormat="1" applyFont="1" applyFill="1" applyBorder="1" applyAlignment="1" applyProtection="1">
      <alignment horizontal="right"/>
      <protection locked="0"/>
    </xf>
    <xf numFmtId="49" fontId="2" fillId="32" borderId="11" xfId="0" applyNumberFormat="1" applyFont="1" applyFill="1" applyBorder="1" applyAlignment="1">
      <alignment horizontal="right"/>
    </xf>
    <xf numFmtId="180" fontId="2" fillId="32" borderId="12" xfId="0" applyNumberFormat="1" applyFont="1" applyFill="1" applyBorder="1" applyAlignment="1">
      <alignment horizontal="left" vertical="center" wrapText="1"/>
    </xf>
    <xf numFmtId="49" fontId="8" fillId="32" borderId="11" xfId="0" applyNumberFormat="1" applyFont="1" applyFill="1" applyBorder="1" applyAlignment="1" applyProtection="1">
      <alignment horizontal="center" vertical="center" wrapText="1"/>
      <protection/>
    </xf>
    <xf numFmtId="171" fontId="2" fillId="32" borderId="10" xfId="60" applyFont="1" applyFill="1" applyBorder="1" applyAlignment="1">
      <alignment horizontal="right"/>
    </xf>
    <xf numFmtId="0" fontId="2" fillId="32" borderId="12" xfId="0" applyFont="1" applyFill="1" applyBorder="1" applyAlignment="1">
      <alignment horizontal="left" vertical="top" wrapText="1"/>
    </xf>
    <xf numFmtId="4" fontId="2" fillId="32" borderId="10" xfId="0" applyNumberFormat="1" applyFont="1" applyFill="1" applyBorder="1" applyAlignment="1">
      <alignment horizontal="right" wrapText="1"/>
    </xf>
    <xf numFmtId="0" fontId="1" fillId="32" borderId="13" xfId="0" applyFont="1" applyFill="1" applyBorder="1" applyAlignment="1">
      <alignment horizontal="left" vertical="top" wrapText="1"/>
    </xf>
    <xf numFmtId="0" fontId="1" fillId="32" borderId="16" xfId="0" applyFont="1" applyFill="1" applyBorder="1" applyAlignment="1">
      <alignment horizontal="left" vertical="top" wrapText="1"/>
    </xf>
    <xf numFmtId="49" fontId="1" fillId="32" borderId="17" xfId="0" applyNumberFormat="1" applyFont="1" applyFill="1" applyBorder="1" applyAlignment="1" applyProtection="1">
      <alignment horizontal="center" vertical="center" wrapText="1"/>
      <protection/>
    </xf>
    <xf numFmtId="49" fontId="1" fillId="32" borderId="18" xfId="0" applyNumberFormat="1" applyFont="1" applyFill="1" applyBorder="1" applyAlignment="1">
      <alignment horizontal="right"/>
    </xf>
    <xf numFmtId="4" fontId="1" fillId="32" borderId="19" xfId="0" applyNumberFormat="1" applyFont="1" applyFill="1" applyBorder="1" applyAlignment="1">
      <alignment horizontal="right"/>
    </xf>
    <xf numFmtId="0" fontId="2" fillId="32" borderId="12" xfId="0" applyFont="1" applyFill="1" applyBorder="1" applyAlignment="1">
      <alignment wrapText="1"/>
    </xf>
    <xf numFmtId="0" fontId="2" fillId="32" borderId="12" xfId="0" applyFont="1" applyFill="1" applyBorder="1" applyAlignment="1">
      <alignment/>
    </xf>
    <xf numFmtId="49" fontId="10" fillId="32" borderId="12" xfId="0" applyNumberFormat="1" applyFont="1" applyFill="1" applyBorder="1" applyAlignment="1">
      <alignment horizontal="left" vertical="center" wrapText="1"/>
    </xf>
    <xf numFmtId="49" fontId="8" fillId="32" borderId="17" xfId="0" applyNumberFormat="1" applyFont="1" applyFill="1" applyBorder="1" applyAlignment="1" applyProtection="1">
      <alignment horizontal="center" vertical="center" wrapText="1"/>
      <protection/>
    </xf>
    <xf numFmtId="49" fontId="8" fillId="32" borderId="11" xfId="0" applyNumberFormat="1" applyFont="1" applyFill="1" applyBorder="1" applyAlignment="1" applyProtection="1">
      <alignment horizontal="center" vertical="center"/>
      <protection locked="0"/>
    </xf>
    <xf numFmtId="49" fontId="10" fillId="32" borderId="11" xfId="0" applyNumberFormat="1" applyFont="1" applyFill="1" applyBorder="1" applyAlignment="1" applyProtection="1">
      <alignment horizontal="center" vertical="center"/>
      <protection locked="0"/>
    </xf>
    <xf numFmtId="4" fontId="1" fillId="32" borderId="10" xfId="0" applyNumberFormat="1" applyFont="1" applyFill="1" applyBorder="1" applyAlignment="1">
      <alignment horizontal="right"/>
    </xf>
    <xf numFmtId="0" fontId="1" fillId="32" borderId="12" xfId="0" applyFont="1" applyFill="1" applyBorder="1" applyAlignment="1">
      <alignment horizontal="left" vertical="top" wrapText="1"/>
    </xf>
    <xf numFmtId="0" fontId="1" fillId="32" borderId="12" xfId="0" applyFont="1" applyFill="1" applyBorder="1" applyAlignment="1">
      <alignment horizontal="left" wrapText="1"/>
    </xf>
    <xf numFmtId="49" fontId="1" fillId="32" borderId="11" xfId="0" applyNumberFormat="1" applyFont="1" applyFill="1" applyBorder="1" applyAlignment="1" applyProtection="1">
      <alignment horizontal="right"/>
      <protection/>
    </xf>
    <xf numFmtId="49" fontId="1" fillId="32" borderId="11" xfId="0" applyNumberFormat="1" applyFont="1" applyFill="1" applyBorder="1" applyAlignment="1" applyProtection="1">
      <alignment horizontal="right"/>
      <protection locked="0"/>
    </xf>
    <xf numFmtId="49" fontId="1" fillId="32" borderId="12" xfId="0" applyNumberFormat="1" applyFont="1" applyFill="1" applyBorder="1" applyAlignment="1">
      <alignment horizontal="left" vertical="center" wrapText="1"/>
    </xf>
    <xf numFmtId="0" fontId="15" fillId="32" borderId="12" xfId="0" applyFont="1" applyFill="1" applyBorder="1" applyAlignment="1">
      <alignment horizontal="left" vertical="top" wrapText="1"/>
    </xf>
    <xf numFmtId="0" fontId="16" fillId="32" borderId="12" xfId="0" applyFont="1" applyFill="1" applyBorder="1" applyAlignment="1">
      <alignment horizontal="left" vertical="top" wrapText="1"/>
    </xf>
    <xf numFmtId="49" fontId="1" fillId="32" borderId="11" xfId="0" applyNumberFormat="1" applyFont="1" applyFill="1" applyBorder="1" applyAlignment="1">
      <alignment horizontal="right"/>
    </xf>
    <xf numFmtId="0" fontId="15" fillId="32" borderId="12" xfId="0" applyFont="1" applyFill="1" applyBorder="1" applyAlignment="1">
      <alignment horizontal="left" vertical="center" wrapText="1"/>
    </xf>
    <xf numFmtId="0" fontId="13" fillId="32" borderId="12" xfId="0" applyFont="1" applyFill="1" applyBorder="1" applyAlignment="1">
      <alignment horizontal="left" vertical="top" wrapText="1"/>
    </xf>
    <xf numFmtId="0" fontId="2" fillId="32" borderId="12" xfId="0" applyNumberFormat="1" applyFont="1" applyFill="1" applyBorder="1" applyAlignment="1">
      <alignment horizontal="left" vertical="top" wrapText="1"/>
    </xf>
    <xf numFmtId="49" fontId="1" fillId="32" borderId="14" xfId="0" applyNumberFormat="1" applyFont="1" applyFill="1" applyBorder="1" applyAlignment="1">
      <alignment horizontal="right"/>
    </xf>
    <xf numFmtId="49" fontId="2" fillId="32" borderId="14" xfId="0" applyNumberFormat="1" applyFont="1" applyFill="1" applyBorder="1" applyAlignment="1" applyProtection="1">
      <alignment horizontal="right"/>
      <protection locked="0"/>
    </xf>
    <xf numFmtId="4" fontId="1" fillId="32" borderId="15" xfId="0" applyNumberFormat="1" applyFont="1" applyFill="1" applyBorder="1" applyAlignment="1">
      <alignment horizontal="right"/>
    </xf>
    <xf numFmtId="0" fontId="0" fillId="32" borderId="0" xfId="0" applyFont="1" applyFill="1" applyAlignment="1">
      <alignment horizontal="left" vertical="center"/>
    </xf>
    <xf numFmtId="0" fontId="0" fillId="32" borderId="0" xfId="0" applyFont="1" applyFill="1" applyAlignment="1">
      <alignment vertical="center"/>
    </xf>
    <xf numFmtId="0" fontId="13" fillId="32" borderId="0" xfId="0" applyFont="1" applyFill="1" applyAlignment="1">
      <alignment/>
    </xf>
    <xf numFmtId="0" fontId="13" fillId="32" borderId="11" xfId="0" applyFont="1" applyFill="1" applyBorder="1" applyAlignment="1">
      <alignment/>
    </xf>
    <xf numFmtId="49" fontId="2" fillId="32" borderId="11" xfId="0" applyNumberFormat="1" applyFont="1" applyFill="1" applyBorder="1" applyAlignment="1" applyProtection="1">
      <alignment horizontal="center" vertical="top"/>
      <protection/>
    </xf>
    <xf numFmtId="49" fontId="2" fillId="32" borderId="11" xfId="0" applyNumberFormat="1" applyFont="1" applyFill="1" applyBorder="1" applyAlignment="1" applyProtection="1">
      <alignment horizontal="center" vertical="top"/>
      <protection locked="0"/>
    </xf>
    <xf numFmtId="49" fontId="2" fillId="32" borderId="11" xfId="0" applyNumberFormat="1" applyFont="1" applyFill="1" applyBorder="1" applyAlignment="1" applyProtection="1">
      <alignment horizontal="center"/>
      <protection/>
    </xf>
    <xf numFmtId="49" fontId="2" fillId="32" borderId="11" xfId="0" applyNumberFormat="1" applyFont="1" applyFill="1" applyBorder="1" applyAlignment="1" applyProtection="1">
      <alignment horizontal="center"/>
      <protection locked="0"/>
    </xf>
    <xf numFmtId="49" fontId="2" fillId="32" borderId="11" xfId="0" applyNumberFormat="1" applyFont="1" applyFill="1" applyBorder="1" applyAlignment="1">
      <alignment horizontal="center"/>
    </xf>
    <xf numFmtId="0" fontId="13" fillId="32" borderId="11" xfId="0" applyFont="1" applyFill="1" applyBorder="1" applyAlignment="1">
      <alignment wrapText="1"/>
    </xf>
    <xf numFmtId="4" fontId="6" fillId="32" borderId="0" xfId="0" applyNumberFormat="1" applyFont="1" applyFill="1" applyBorder="1" applyAlignment="1">
      <alignment/>
    </xf>
    <xf numFmtId="0" fontId="14" fillId="32" borderId="13" xfId="0" applyFont="1" applyFill="1" applyBorder="1" applyAlignment="1">
      <alignment horizontal="left" vertical="top" wrapText="1"/>
    </xf>
    <xf numFmtId="0" fontId="14" fillId="32" borderId="16" xfId="0" applyFont="1" applyFill="1" applyBorder="1" applyAlignment="1">
      <alignment horizontal="left" vertical="top" wrapText="1"/>
    </xf>
    <xf numFmtId="49" fontId="10" fillId="32" borderId="18" xfId="0" applyNumberFormat="1" applyFont="1" applyFill="1" applyBorder="1" applyAlignment="1">
      <alignment horizontal="center" vertical="center"/>
    </xf>
    <xf numFmtId="4" fontId="10" fillId="32" borderId="19" xfId="0" applyNumberFormat="1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left" vertical="top" wrapText="1"/>
    </xf>
    <xf numFmtId="49" fontId="2" fillId="32" borderId="21" xfId="0" applyNumberFormat="1" applyFont="1" applyFill="1" applyBorder="1" applyAlignment="1">
      <alignment horizontal="center" vertical="center"/>
    </xf>
    <xf numFmtId="4" fontId="2" fillId="32" borderId="22" xfId="0" applyNumberFormat="1" applyFont="1" applyFill="1" applyBorder="1" applyAlignment="1">
      <alignment horizontal="right" vertical="center"/>
    </xf>
    <xf numFmtId="0" fontId="13" fillId="32" borderId="12" xfId="0" applyFont="1" applyFill="1" applyBorder="1" applyAlignment="1">
      <alignment wrapText="1"/>
    </xf>
    <xf numFmtId="0" fontId="13" fillId="32" borderId="12" xfId="0" applyFont="1" applyFill="1" applyBorder="1" applyAlignment="1">
      <alignment/>
    </xf>
    <xf numFmtId="4" fontId="2" fillId="32" borderId="22" xfId="0" applyNumberFormat="1" applyFont="1" applyFill="1" applyBorder="1" applyAlignment="1">
      <alignment horizontal="right"/>
    </xf>
    <xf numFmtId="0" fontId="10" fillId="32" borderId="12" xfId="0" applyFont="1" applyFill="1" applyBorder="1" applyAlignment="1">
      <alignment wrapText="1"/>
    </xf>
    <xf numFmtId="49" fontId="1" fillId="32" borderId="11" xfId="0" applyNumberFormat="1" applyFont="1" applyFill="1" applyBorder="1" applyAlignment="1" applyProtection="1">
      <alignment horizontal="center"/>
      <protection/>
    </xf>
    <xf numFmtId="49" fontId="1" fillId="32" borderId="11" xfId="0" applyNumberFormat="1" applyFont="1" applyFill="1" applyBorder="1" applyAlignment="1" applyProtection="1">
      <alignment horizontal="center" vertical="top"/>
      <protection locked="0"/>
    </xf>
    <xf numFmtId="49" fontId="14" fillId="32" borderId="12" xfId="0" applyNumberFormat="1" applyFont="1" applyFill="1" applyBorder="1" applyAlignment="1">
      <alignment horizontal="left" vertical="center" wrapText="1"/>
    </xf>
    <xf numFmtId="49" fontId="1" fillId="32" borderId="11" xfId="0" applyNumberFormat="1" applyFont="1" applyFill="1" applyBorder="1" applyAlignment="1" applyProtection="1">
      <alignment horizontal="center" vertical="center"/>
      <protection locked="0"/>
    </xf>
    <xf numFmtId="4" fontId="10" fillId="32" borderId="10" xfId="0" applyNumberFormat="1" applyFont="1" applyFill="1" applyBorder="1" applyAlignment="1">
      <alignment horizontal="right"/>
    </xf>
    <xf numFmtId="0" fontId="14" fillId="32" borderId="12" xfId="0" applyFont="1" applyFill="1" applyBorder="1" applyAlignment="1">
      <alignment horizontal="left" vertical="top" wrapText="1"/>
    </xf>
    <xf numFmtId="0" fontId="17" fillId="32" borderId="12" xfId="0" applyFont="1" applyFill="1" applyBorder="1" applyAlignment="1">
      <alignment horizontal="left" vertical="top" wrapText="1"/>
    </xf>
    <xf numFmtId="0" fontId="18" fillId="32" borderId="12" xfId="0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 applyProtection="1">
      <alignment horizontal="center" vertical="center"/>
      <protection locked="0"/>
    </xf>
    <xf numFmtId="49" fontId="8" fillId="32" borderId="11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right"/>
    </xf>
    <xf numFmtId="0" fontId="17" fillId="32" borderId="12" xfId="0" applyFont="1" applyFill="1" applyBorder="1" applyAlignment="1">
      <alignment horizontal="left" vertical="center" wrapText="1"/>
    </xf>
    <xf numFmtId="0" fontId="13" fillId="32" borderId="12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 applyProtection="1">
      <alignment horizontal="center" vertical="center"/>
      <protection/>
    </xf>
    <xf numFmtId="49" fontId="1" fillId="32" borderId="11" xfId="0" applyNumberFormat="1" applyFont="1" applyFill="1" applyBorder="1" applyAlignment="1">
      <alignment horizontal="center" vertical="center"/>
    </xf>
    <xf numFmtId="49" fontId="1" fillId="32" borderId="14" xfId="0" applyNumberFormat="1" applyFont="1" applyFill="1" applyBorder="1" applyAlignment="1">
      <alignment horizontal="center" vertical="center"/>
    </xf>
    <xf numFmtId="49" fontId="2" fillId="32" borderId="14" xfId="0" applyNumberFormat="1" applyFont="1" applyFill="1" applyBorder="1" applyAlignment="1" applyProtection="1">
      <alignment horizontal="center" vertical="center"/>
      <protection locked="0"/>
    </xf>
    <xf numFmtId="4" fontId="10" fillId="32" borderId="15" xfId="0" applyNumberFormat="1" applyFont="1" applyFill="1" applyBorder="1" applyAlignment="1">
      <alignment horizontal="right"/>
    </xf>
    <xf numFmtId="49" fontId="1" fillId="32" borderId="18" xfId="0" applyNumberFormat="1" applyFont="1" applyFill="1" applyBorder="1" applyAlignment="1" applyProtection="1">
      <alignment horizontal="center" vertical="center" textRotation="90" wrapText="1"/>
      <protection/>
    </xf>
    <xf numFmtId="49" fontId="1" fillId="32" borderId="11" xfId="0" applyNumberFormat="1" applyFont="1" applyFill="1" applyBorder="1" applyAlignment="1" applyProtection="1">
      <alignment horizontal="center" vertical="center" textRotation="90" wrapText="1"/>
      <protection/>
    </xf>
    <xf numFmtId="49" fontId="1" fillId="32" borderId="23" xfId="0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24" xfId="0" applyFont="1" applyFill="1" applyBorder="1" applyAlignment="1">
      <alignment horizontal="center" vertical="center" wrapText="1"/>
    </xf>
    <xf numFmtId="0" fontId="10" fillId="32" borderId="25" xfId="0" applyFont="1" applyFill="1" applyBorder="1" applyAlignment="1">
      <alignment horizontal="center" vertical="center" wrapText="1"/>
    </xf>
    <xf numFmtId="0" fontId="10" fillId="32" borderId="26" xfId="0" applyFont="1" applyFill="1" applyBorder="1" applyAlignment="1">
      <alignment horizontal="center" vertical="center" wrapText="1"/>
    </xf>
    <xf numFmtId="0" fontId="1" fillId="32" borderId="27" xfId="0" applyFont="1" applyFill="1" applyBorder="1" applyAlignment="1" applyProtection="1">
      <alignment horizontal="center" vertical="center" textRotation="90" wrapText="1"/>
      <protection/>
    </xf>
    <xf numFmtId="0" fontId="6" fillId="32" borderId="17" xfId="0" applyFont="1" applyFill="1" applyBorder="1" applyAlignment="1">
      <alignment horizontal="center" vertical="center" textRotation="90" wrapText="1"/>
    </xf>
    <xf numFmtId="49" fontId="2" fillId="32" borderId="0" xfId="0" applyNumberFormat="1" applyFont="1" applyFill="1" applyAlignment="1">
      <alignment horizontal="left"/>
    </xf>
    <xf numFmtId="0" fontId="0" fillId="32" borderId="0" xfId="0" applyFont="1" applyFill="1" applyAlignment="1">
      <alignment horizontal="left"/>
    </xf>
    <xf numFmtId="49" fontId="2" fillId="32" borderId="0" xfId="0" applyNumberFormat="1" applyFont="1" applyFill="1" applyAlignment="1">
      <alignment horizontal="left" wrapText="1"/>
    </xf>
    <xf numFmtId="0" fontId="1" fillId="32" borderId="28" xfId="0" applyFont="1" applyFill="1" applyBorder="1" applyAlignment="1" applyProtection="1">
      <alignment horizontal="center" vertical="center" wrapText="1"/>
      <protection/>
    </xf>
    <xf numFmtId="0" fontId="1" fillId="32" borderId="29" xfId="0" applyFont="1" applyFill="1" applyBorder="1" applyAlignment="1" applyProtection="1">
      <alignment horizontal="center" vertical="center" wrapText="1"/>
      <protection/>
    </xf>
    <xf numFmtId="0" fontId="1" fillId="32" borderId="30" xfId="0" applyFont="1" applyFill="1" applyBorder="1" applyAlignment="1" applyProtection="1">
      <alignment horizontal="center" vertical="center" wrapText="1"/>
      <protection/>
    </xf>
    <xf numFmtId="49" fontId="1" fillId="32" borderId="31" xfId="0" applyNumberFormat="1" applyFont="1" applyFill="1" applyBorder="1" applyAlignment="1" applyProtection="1">
      <alignment horizontal="center" vertical="center" textRotation="90" wrapText="1"/>
      <protection/>
    </xf>
    <xf numFmtId="49" fontId="1" fillId="32" borderId="32" xfId="0" applyNumberFormat="1" applyFont="1" applyFill="1" applyBorder="1" applyAlignment="1" applyProtection="1">
      <alignment horizontal="center" vertical="center" textRotation="90" wrapText="1"/>
      <protection/>
    </xf>
    <xf numFmtId="49" fontId="1" fillId="32" borderId="33" xfId="0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0" xfId="0" applyFont="1" applyFill="1" applyAlignment="1">
      <alignment horizontal="center" wrapText="1"/>
    </xf>
    <xf numFmtId="0" fontId="9" fillId="32" borderId="0" xfId="0" applyFont="1" applyFill="1" applyAlignment="1">
      <alignment horizontal="center" wrapText="1"/>
    </xf>
    <xf numFmtId="49" fontId="1" fillId="32" borderId="27" xfId="0" applyNumberFormat="1" applyFont="1" applyFill="1" applyBorder="1" applyAlignment="1" applyProtection="1">
      <alignment horizontal="center" vertical="center" wrapText="1"/>
      <protection/>
    </xf>
    <xf numFmtId="0" fontId="6" fillId="32" borderId="17" xfId="0" applyFont="1" applyFill="1" applyBorder="1" applyAlignment="1">
      <alignment/>
    </xf>
    <xf numFmtId="0" fontId="6" fillId="32" borderId="34" xfId="0" applyFont="1" applyFill="1" applyBorder="1" applyAlignment="1">
      <alignment/>
    </xf>
    <xf numFmtId="0" fontId="0" fillId="32" borderId="0" xfId="0" applyFont="1" applyFill="1" applyAlignment="1">
      <alignment horizontal="left" wrapText="1"/>
    </xf>
    <xf numFmtId="0" fontId="9" fillId="32" borderId="0" xfId="0" applyFont="1" applyFill="1" applyAlignment="1">
      <alignment wrapText="1"/>
    </xf>
    <xf numFmtId="0" fontId="8" fillId="32" borderId="24" xfId="0" applyFont="1" applyFill="1" applyBorder="1" applyAlignment="1">
      <alignment horizontal="center" vertical="center" wrapText="1"/>
    </xf>
    <xf numFmtId="0" fontId="8" fillId="32" borderId="25" xfId="0" applyFont="1" applyFill="1" applyBorder="1" applyAlignment="1">
      <alignment horizontal="center" vertical="center" wrapText="1"/>
    </xf>
    <xf numFmtId="0" fontId="8" fillId="32" borderId="2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6"/>
  <sheetViews>
    <sheetView workbookViewId="0" topLeftCell="A54">
      <selection activeCell="E75" sqref="E75:E76"/>
    </sheetView>
  </sheetViews>
  <sheetFormatPr defaultColWidth="9.00390625" defaultRowHeight="12.75"/>
  <cols>
    <col min="1" max="1" width="55.25390625" style="2" customWidth="1"/>
    <col min="2" max="2" width="8.625" style="2" customWidth="1"/>
    <col min="3" max="3" width="6.875" style="2" customWidth="1"/>
    <col min="4" max="4" width="6.375" style="2" customWidth="1"/>
    <col min="5" max="5" width="12.375" style="2" customWidth="1"/>
    <col min="6" max="6" width="6.375" style="2" customWidth="1"/>
    <col min="7" max="7" width="17.25390625" style="2" customWidth="1"/>
    <col min="8" max="8" width="19.00390625" style="2" customWidth="1"/>
    <col min="9" max="9" width="15.625" style="1" customWidth="1"/>
    <col min="10" max="10" width="9.125" style="1" customWidth="1"/>
    <col min="11" max="11" width="16.375" style="1" customWidth="1"/>
    <col min="12" max="12" width="11.625" style="1" bestFit="1" customWidth="1"/>
    <col min="13" max="16384" width="9.125" style="2" customWidth="1"/>
  </cols>
  <sheetData>
    <row r="1" spans="1:10" ht="12.75">
      <c r="A1" s="19"/>
      <c r="B1" s="19"/>
      <c r="C1" s="114" t="s">
        <v>318</v>
      </c>
      <c r="D1" s="115"/>
      <c r="E1" s="115"/>
      <c r="F1" s="115"/>
      <c r="G1" s="115"/>
      <c r="H1" s="115"/>
      <c r="I1" s="3"/>
      <c r="J1" s="3"/>
    </row>
    <row r="2" spans="1:10" ht="12" customHeight="1">
      <c r="A2" s="20"/>
      <c r="B2" s="20"/>
      <c r="C2" s="114" t="s">
        <v>234</v>
      </c>
      <c r="D2" s="115"/>
      <c r="E2" s="115"/>
      <c r="F2" s="115"/>
      <c r="G2" s="115"/>
      <c r="H2" s="115"/>
      <c r="I2" s="3"/>
      <c r="J2" s="3"/>
    </row>
    <row r="3" spans="1:10" ht="14.25" customHeight="1">
      <c r="A3" s="20"/>
      <c r="B3" s="20"/>
      <c r="C3" s="116" t="s">
        <v>235</v>
      </c>
      <c r="D3" s="115"/>
      <c r="E3" s="115"/>
      <c r="F3" s="115"/>
      <c r="G3" s="115"/>
      <c r="H3" s="115"/>
      <c r="I3" s="3"/>
      <c r="J3" s="3"/>
    </row>
    <row r="4" spans="1:10" ht="12.75">
      <c r="A4" s="20"/>
      <c r="B4" s="20"/>
      <c r="C4" s="19"/>
      <c r="D4" s="19"/>
      <c r="E4" s="19"/>
      <c r="F4" s="19"/>
      <c r="G4" s="19"/>
      <c r="H4" s="19"/>
      <c r="I4" s="3"/>
      <c r="J4" s="3"/>
    </row>
    <row r="5" spans="1:10" ht="18.75" customHeight="1">
      <c r="A5" s="123" t="s">
        <v>312</v>
      </c>
      <c r="B5" s="124"/>
      <c r="C5" s="124"/>
      <c r="D5" s="124"/>
      <c r="E5" s="124"/>
      <c r="F5" s="124"/>
      <c r="G5" s="124"/>
      <c r="H5" s="124"/>
      <c r="I5" s="5"/>
      <c r="J5" s="2"/>
    </row>
    <row r="6" spans="1:8" ht="13.5" thickBot="1">
      <c r="A6" s="21"/>
      <c r="B6" s="21"/>
      <c r="C6" s="22"/>
      <c r="D6" s="22"/>
      <c r="E6" s="23"/>
      <c r="F6" s="23"/>
      <c r="G6" s="23"/>
      <c r="H6" s="24"/>
    </row>
    <row r="7" spans="1:8" ht="12.75">
      <c r="A7" s="117" t="s">
        <v>37</v>
      </c>
      <c r="B7" s="112" t="s">
        <v>128</v>
      </c>
      <c r="C7" s="120" t="s">
        <v>38</v>
      </c>
      <c r="D7" s="106" t="s">
        <v>47</v>
      </c>
      <c r="E7" s="125" t="s">
        <v>55</v>
      </c>
      <c r="F7" s="106" t="s">
        <v>56</v>
      </c>
      <c r="G7" s="109" t="s">
        <v>313</v>
      </c>
      <c r="H7" s="109" t="s">
        <v>314</v>
      </c>
    </row>
    <row r="8" spans="1:8" ht="12.75">
      <c r="A8" s="118"/>
      <c r="B8" s="113"/>
      <c r="C8" s="121"/>
      <c r="D8" s="107"/>
      <c r="E8" s="126"/>
      <c r="F8" s="107"/>
      <c r="G8" s="110"/>
      <c r="H8" s="110"/>
    </row>
    <row r="9" spans="1:8" ht="12.75">
      <c r="A9" s="118"/>
      <c r="B9" s="113"/>
      <c r="C9" s="121"/>
      <c r="D9" s="107"/>
      <c r="E9" s="126"/>
      <c r="F9" s="107"/>
      <c r="G9" s="110"/>
      <c r="H9" s="110"/>
    </row>
    <row r="10" spans="1:8" ht="12.75">
      <c r="A10" s="118"/>
      <c r="B10" s="113"/>
      <c r="C10" s="121"/>
      <c r="D10" s="107"/>
      <c r="E10" s="126"/>
      <c r="F10" s="107"/>
      <c r="G10" s="110"/>
      <c r="H10" s="110"/>
    </row>
    <row r="11" spans="1:8" ht="12.75">
      <c r="A11" s="118"/>
      <c r="B11" s="113"/>
      <c r="C11" s="121"/>
      <c r="D11" s="107"/>
      <c r="E11" s="126"/>
      <c r="F11" s="107"/>
      <c r="G11" s="110"/>
      <c r="H11" s="110"/>
    </row>
    <row r="12" spans="1:8" ht="18" customHeight="1" thickBot="1">
      <c r="A12" s="119"/>
      <c r="B12" s="113"/>
      <c r="C12" s="122"/>
      <c r="D12" s="108"/>
      <c r="E12" s="127"/>
      <c r="F12" s="108"/>
      <c r="G12" s="111"/>
      <c r="H12" s="111"/>
    </row>
    <row r="13" spans="1:8" ht="16.5" thickBot="1">
      <c r="A13" s="25" t="s">
        <v>300</v>
      </c>
      <c r="B13" s="26" t="s">
        <v>299</v>
      </c>
      <c r="C13" s="27"/>
      <c r="D13" s="27"/>
      <c r="E13" s="28"/>
      <c r="F13" s="27"/>
      <c r="G13" s="29">
        <f>G306</f>
        <v>474380002.75</v>
      </c>
      <c r="H13" s="29">
        <f>H306</f>
        <v>486871352.5</v>
      </c>
    </row>
    <row r="14" spans="1:9" ht="12.75">
      <c r="A14" s="41" t="s">
        <v>52</v>
      </c>
      <c r="B14" s="42" t="s">
        <v>299</v>
      </c>
      <c r="C14" s="43" t="s">
        <v>39</v>
      </c>
      <c r="D14" s="43"/>
      <c r="E14" s="43"/>
      <c r="F14" s="43"/>
      <c r="G14" s="44">
        <f>G38+G15+G41+G44</f>
        <v>47059690</v>
      </c>
      <c r="H14" s="44">
        <f>H38+H15+H41+H44</f>
        <v>41179200.06</v>
      </c>
      <c r="I14" s="4"/>
    </row>
    <row r="15" spans="1:9" ht="38.25">
      <c r="A15" s="38" t="s">
        <v>64</v>
      </c>
      <c r="B15" s="30" t="s">
        <v>299</v>
      </c>
      <c r="C15" s="32" t="s">
        <v>39</v>
      </c>
      <c r="D15" s="33" t="s">
        <v>49</v>
      </c>
      <c r="E15" s="33"/>
      <c r="F15" s="33"/>
      <c r="G15" s="6">
        <f>G16+G24+G28+G32</f>
        <v>33857340</v>
      </c>
      <c r="H15" s="6">
        <f>H16+H24+H28+H32</f>
        <v>30425386.06</v>
      </c>
      <c r="I15" s="4"/>
    </row>
    <row r="16" spans="1:9" ht="24" customHeight="1">
      <c r="A16" s="31" t="s">
        <v>199</v>
      </c>
      <c r="B16" s="30" t="s">
        <v>299</v>
      </c>
      <c r="C16" s="32" t="s">
        <v>39</v>
      </c>
      <c r="D16" s="33" t="s">
        <v>49</v>
      </c>
      <c r="E16" s="33" t="s">
        <v>7</v>
      </c>
      <c r="F16" s="33"/>
      <c r="G16" s="6">
        <f>SUM(G17:G23)</f>
        <v>31278240</v>
      </c>
      <c r="H16" s="6">
        <f>SUM(H17:H23)</f>
        <v>28242986.06</v>
      </c>
      <c r="I16" s="4"/>
    </row>
    <row r="17" spans="1:8" ht="12.75">
      <c r="A17" s="31" t="s">
        <v>29</v>
      </c>
      <c r="B17" s="30" t="s">
        <v>299</v>
      </c>
      <c r="C17" s="32" t="s">
        <v>39</v>
      </c>
      <c r="D17" s="33" t="s">
        <v>49</v>
      </c>
      <c r="E17" s="33" t="s">
        <v>7</v>
      </c>
      <c r="F17" s="33" t="s">
        <v>85</v>
      </c>
      <c r="G17" s="6">
        <v>21481040</v>
      </c>
      <c r="H17" s="6">
        <v>20151186.06</v>
      </c>
    </row>
    <row r="18" spans="1:8" ht="12.75">
      <c r="A18" s="31" t="s">
        <v>86</v>
      </c>
      <c r="B18" s="30" t="s">
        <v>299</v>
      </c>
      <c r="C18" s="32" t="s">
        <v>87</v>
      </c>
      <c r="D18" s="33" t="s">
        <v>49</v>
      </c>
      <c r="E18" s="33" t="s">
        <v>7</v>
      </c>
      <c r="F18" s="33" t="s">
        <v>88</v>
      </c>
      <c r="G18" s="6">
        <v>300000</v>
      </c>
      <c r="H18" s="6">
        <v>300000</v>
      </c>
    </row>
    <row r="19" spans="1:8" ht="38.25">
      <c r="A19" s="31" t="s">
        <v>27</v>
      </c>
      <c r="B19" s="30" t="s">
        <v>299</v>
      </c>
      <c r="C19" s="32" t="s">
        <v>87</v>
      </c>
      <c r="D19" s="33" t="s">
        <v>49</v>
      </c>
      <c r="E19" s="33" t="s">
        <v>7</v>
      </c>
      <c r="F19" s="33" t="s">
        <v>28</v>
      </c>
      <c r="G19" s="6">
        <v>5496400</v>
      </c>
      <c r="H19" s="6">
        <v>3791000</v>
      </c>
    </row>
    <row r="20" spans="1:8" ht="12.75">
      <c r="A20" s="31" t="s">
        <v>319</v>
      </c>
      <c r="B20" s="30" t="s">
        <v>299</v>
      </c>
      <c r="C20" s="32" t="s">
        <v>39</v>
      </c>
      <c r="D20" s="33" t="s">
        <v>49</v>
      </c>
      <c r="E20" s="33" t="s">
        <v>7</v>
      </c>
      <c r="F20" s="33" t="s">
        <v>84</v>
      </c>
      <c r="G20" s="6">
        <v>3880800</v>
      </c>
      <c r="H20" s="6">
        <v>3880800</v>
      </c>
    </row>
    <row r="21" spans="1:8" ht="12.75">
      <c r="A21" s="31" t="s">
        <v>90</v>
      </c>
      <c r="B21" s="30" t="s">
        <v>299</v>
      </c>
      <c r="C21" s="32" t="s">
        <v>87</v>
      </c>
      <c r="D21" s="33" t="s">
        <v>49</v>
      </c>
      <c r="E21" s="33" t="s">
        <v>7</v>
      </c>
      <c r="F21" s="33" t="s">
        <v>93</v>
      </c>
      <c r="G21" s="6">
        <v>50000</v>
      </c>
      <c r="H21" s="6">
        <v>50000</v>
      </c>
    </row>
    <row r="22" spans="1:8" ht="12.75">
      <c r="A22" s="31" t="s">
        <v>320</v>
      </c>
      <c r="B22" s="30" t="s">
        <v>299</v>
      </c>
      <c r="C22" s="32" t="s">
        <v>39</v>
      </c>
      <c r="D22" s="33" t="s">
        <v>49</v>
      </c>
      <c r="E22" s="33" t="s">
        <v>7</v>
      </c>
      <c r="F22" s="33" t="s">
        <v>94</v>
      </c>
      <c r="G22" s="6">
        <v>50000</v>
      </c>
      <c r="H22" s="6">
        <v>50000</v>
      </c>
    </row>
    <row r="23" spans="1:8" ht="12.75">
      <c r="A23" s="31" t="s">
        <v>36</v>
      </c>
      <c r="B23" s="30" t="s">
        <v>299</v>
      </c>
      <c r="C23" s="32" t="s">
        <v>39</v>
      </c>
      <c r="D23" s="33" t="s">
        <v>49</v>
      </c>
      <c r="E23" s="33" t="s">
        <v>7</v>
      </c>
      <c r="F23" s="33" t="s">
        <v>35</v>
      </c>
      <c r="G23" s="6">
        <v>20000</v>
      </c>
      <c r="H23" s="6">
        <v>20000</v>
      </c>
    </row>
    <row r="24" spans="1:8" ht="25.5">
      <c r="A24" s="38" t="s">
        <v>68</v>
      </c>
      <c r="B24" s="30" t="s">
        <v>299</v>
      </c>
      <c r="C24" s="32" t="s">
        <v>39</v>
      </c>
      <c r="D24" s="33" t="s">
        <v>49</v>
      </c>
      <c r="E24" s="33" t="s">
        <v>8</v>
      </c>
      <c r="F24" s="33"/>
      <c r="G24" s="6">
        <f>SUM(G25:G27)</f>
        <v>1872800</v>
      </c>
      <c r="H24" s="6">
        <f>SUM(H25:H27)</f>
        <v>1352000</v>
      </c>
    </row>
    <row r="25" spans="1:8" ht="12.75">
      <c r="A25" s="31" t="s">
        <v>30</v>
      </c>
      <c r="B25" s="30" t="s">
        <v>299</v>
      </c>
      <c r="C25" s="32" t="s">
        <v>39</v>
      </c>
      <c r="D25" s="33" t="s">
        <v>49</v>
      </c>
      <c r="E25" s="33" t="s">
        <v>8</v>
      </c>
      <c r="F25" s="33" t="s">
        <v>85</v>
      </c>
      <c r="G25" s="6">
        <v>1400000</v>
      </c>
      <c r="H25" s="6">
        <v>1000000</v>
      </c>
    </row>
    <row r="26" spans="1:8" ht="12.75">
      <c r="A26" s="31" t="s">
        <v>86</v>
      </c>
      <c r="B26" s="30" t="s">
        <v>299</v>
      </c>
      <c r="C26" s="32" t="s">
        <v>39</v>
      </c>
      <c r="D26" s="33" t="s">
        <v>49</v>
      </c>
      <c r="E26" s="33" t="s">
        <v>8</v>
      </c>
      <c r="F26" s="33" t="s">
        <v>88</v>
      </c>
      <c r="G26" s="6">
        <v>50000</v>
      </c>
      <c r="H26" s="6">
        <v>50000</v>
      </c>
    </row>
    <row r="27" spans="1:8" ht="38.25">
      <c r="A27" s="31" t="s">
        <v>27</v>
      </c>
      <c r="B27" s="30" t="s">
        <v>299</v>
      </c>
      <c r="C27" s="32" t="s">
        <v>39</v>
      </c>
      <c r="D27" s="33" t="s">
        <v>49</v>
      </c>
      <c r="E27" s="33" t="s">
        <v>8</v>
      </c>
      <c r="F27" s="33" t="s">
        <v>28</v>
      </c>
      <c r="G27" s="6">
        <v>422800</v>
      </c>
      <c r="H27" s="6">
        <v>302000</v>
      </c>
    </row>
    <row r="28" spans="1:8" ht="51">
      <c r="A28" s="45" t="s">
        <v>80</v>
      </c>
      <c r="B28" s="30" t="s">
        <v>299</v>
      </c>
      <c r="C28" s="32" t="s">
        <v>39</v>
      </c>
      <c r="D28" s="33" t="s">
        <v>49</v>
      </c>
      <c r="E28" s="33" t="s">
        <v>9</v>
      </c>
      <c r="F28" s="33"/>
      <c r="G28" s="6">
        <f>SUM(G29:G31)</f>
        <v>314000</v>
      </c>
      <c r="H28" s="6">
        <f>SUM(H29:H31)</f>
        <v>369000</v>
      </c>
    </row>
    <row r="29" spans="1:8" ht="12.75">
      <c r="A29" s="31" t="s">
        <v>29</v>
      </c>
      <c r="B29" s="30" t="s">
        <v>299</v>
      </c>
      <c r="C29" s="32" t="s">
        <v>39</v>
      </c>
      <c r="D29" s="33" t="s">
        <v>49</v>
      </c>
      <c r="E29" s="33" t="s">
        <v>9</v>
      </c>
      <c r="F29" s="33" t="s">
        <v>85</v>
      </c>
      <c r="G29" s="6">
        <v>227552.96</v>
      </c>
      <c r="H29" s="6">
        <v>264657.87</v>
      </c>
    </row>
    <row r="30" spans="1:8" ht="38.25">
      <c r="A30" s="31" t="s">
        <v>27</v>
      </c>
      <c r="B30" s="30" t="s">
        <v>299</v>
      </c>
      <c r="C30" s="32" t="s">
        <v>39</v>
      </c>
      <c r="D30" s="33" t="s">
        <v>49</v>
      </c>
      <c r="E30" s="33" t="s">
        <v>9</v>
      </c>
      <c r="F30" s="33" t="s">
        <v>28</v>
      </c>
      <c r="G30" s="6">
        <v>65734.64</v>
      </c>
      <c r="H30" s="6">
        <v>79342.13</v>
      </c>
    </row>
    <row r="31" spans="1:8" ht="12.75">
      <c r="A31" s="31" t="s">
        <v>321</v>
      </c>
      <c r="B31" s="30" t="s">
        <v>299</v>
      </c>
      <c r="C31" s="32" t="s">
        <v>39</v>
      </c>
      <c r="D31" s="33" t="s">
        <v>49</v>
      </c>
      <c r="E31" s="33" t="s">
        <v>9</v>
      </c>
      <c r="F31" s="33" t="s">
        <v>84</v>
      </c>
      <c r="G31" s="6">
        <f>12427.44+8284.96</f>
        <v>20712.4</v>
      </c>
      <c r="H31" s="6">
        <v>25000</v>
      </c>
    </row>
    <row r="32" spans="1:8" ht="25.5">
      <c r="A32" s="45" t="s">
        <v>322</v>
      </c>
      <c r="B32" s="30" t="s">
        <v>299</v>
      </c>
      <c r="C32" s="32" t="s">
        <v>39</v>
      </c>
      <c r="D32" s="33" t="s">
        <v>49</v>
      </c>
      <c r="E32" s="33" t="s">
        <v>183</v>
      </c>
      <c r="F32" s="33"/>
      <c r="G32" s="6">
        <f>SUM(G33:G37)</f>
        <v>392300</v>
      </c>
      <c r="H32" s="6">
        <f>SUM(H33:H37)</f>
        <v>461400</v>
      </c>
    </row>
    <row r="33" spans="1:8" ht="12.75">
      <c r="A33" s="31" t="s">
        <v>200</v>
      </c>
      <c r="B33" s="30" t="s">
        <v>299</v>
      </c>
      <c r="C33" s="32" t="s">
        <v>39</v>
      </c>
      <c r="D33" s="33" t="s">
        <v>49</v>
      </c>
      <c r="E33" s="33" t="s">
        <v>183</v>
      </c>
      <c r="F33" s="33" t="s">
        <v>85</v>
      </c>
      <c r="G33" s="6">
        <v>194901</v>
      </c>
      <c r="H33" s="6">
        <v>230782</v>
      </c>
    </row>
    <row r="34" spans="1:8" ht="12.75">
      <c r="A34" s="31" t="s">
        <v>29</v>
      </c>
      <c r="B34" s="30" t="s">
        <v>299</v>
      </c>
      <c r="C34" s="32" t="s">
        <v>39</v>
      </c>
      <c r="D34" s="33" t="s">
        <v>49</v>
      </c>
      <c r="E34" s="33" t="s">
        <v>183</v>
      </c>
      <c r="F34" s="33" t="s">
        <v>85</v>
      </c>
      <c r="G34" s="6">
        <v>45425</v>
      </c>
      <c r="H34" s="6">
        <v>53788</v>
      </c>
    </row>
    <row r="35" spans="1:8" ht="38.25">
      <c r="A35" s="31" t="s">
        <v>201</v>
      </c>
      <c r="B35" s="30" t="s">
        <v>299</v>
      </c>
      <c r="C35" s="32" t="s">
        <v>39</v>
      </c>
      <c r="D35" s="33" t="s">
        <v>49</v>
      </c>
      <c r="E35" s="33" t="s">
        <v>183</v>
      </c>
      <c r="F35" s="33" t="s">
        <v>28</v>
      </c>
      <c r="G35" s="6">
        <v>69487</v>
      </c>
      <c r="H35" s="6">
        <v>80852</v>
      </c>
    </row>
    <row r="36" spans="1:8" ht="38.25">
      <c r="A36" s="31" t="s">
        <v>27</v>
      </c>
      <c r="B36" s="30" t="s">
        <v>299</v>
      </c>
      <c r="C36" s="32" t="s">
        <v>39</v>
      </c>
      <c r="D36" s="33" t="s">
        <v>49</v>
      </c>
      <c r="E36" s="33" t="s">
        <v>183</v>
      </c>
      <c r="F36" s="33" t="s">
        <v>28</v>
      </c>
      <c r="G36" s="6">
        <v>13757</v>
      </c>
      <c r="H36" s="6">
        <v>16008</v>
      </c>
    </row>
    <row r="37" spans="1:8" ht="12.75">
      <c r="A37" s="31" t="s">
        <v>321</v>
      </c>
      <c r="B37" s="30" t="s">
        <v>299</v>
      </c>
      <c r="C37" s="32" t="s">
        <v>39</v>
      </c>
      <c r="D37" s="33" t="s">
        <v>49</v>
      </c>
      <c r="E37" s="33" t="s">
        <v>183</v>
      </c>
      <c r="F37" s="33" t="s">
        <v>84</v>
      </c>
      <c r="G37" s="6">
        <v>68730</v>
      </c>
      <c r="H37" s="6">
        <v>79970</v>
      </c>
    </row>
    <row r="38" spans="1:8" ht="12.75">
      <c r="A38" s="46" t="s">
        <v>0</v>
      </c>
      <c r="B38" s="30" t="s">
        <v>299</v>
      </c>
      <c r="C38" s="32" t="s">
        <v>39</v>
      </c>
      <c r="D38" s="33" t="s">
        <v>45</v>
      </c>
      <c r="E38" s="33"/>
      <c r="F38" s="33"/>
      <c r="G38" s="6">
        <f>G39</f>
        <v>200</v>
      </c>
      <c r="H38" s="6">
        <f>H39</f>
        <v>200</v>
      </c>
    </row>
    <row r="39" spans="1:8" ht="76.5">
      <c r="A39" s="45" t="s">
        <v>323</v>
      </c>
      <c r="B39" s="30" t="s">
        <v>299</v>
      </c>
      <c r="C39" s="32" t="s">
        <v>39</v>
      </c>
      <c r="D39" s="33" t="s">
        <v>45</v>
      </c>
      <c r="E39" s="33" t="s">
        <v>31</v>
      </c>
      <c r="F39" s="33"/>
      <c r="G39" s="6">
        <f>G40</f>
        <v>200</v>
      </c>
      <c r="H39" s="6">
        <f>H40</f>
        <v>200</v>
      </c>
    </row>
    <row r="40" spans="1:8" ht="12.75">
      <c r="A40" s="31" t="s">
        <v>319</v>
      </c>
      <c r="B40" s="30" t="s">
        <v>299</v>
      </c>
      <c r="C40" s="32" t="s">
        <v>39</v>
      </c>
      <c r="D40" s="33" t="s">
        <v>45</v>
      </c>
      <c r="E40" s="33" t="s">
        <v>31</v>
      </c>
      <c r="F40" s="33" t="s">
        <v>84</v>
      </c>
      <c r="G40" s="6">
        <v>200</v>
      </c>
      <c r="H40" s="6">
        <v>200</v>
      </c>
    </row>
    <row r="41" spans="1:8" ht="12.75">
      <c r="A41" s="46" t="s">
        <v>143</v>
      </c>
      <c r="B41" s="30" t="s">
        <v>299</v>
      </c>
      <c r="C41" s="32" t="s">
        <v>39</v>
      </c>
      <c r="D41" s="33" t="s">
        <v>67</v>
      </c>
      <c r="E41" s="33"/>
      <c r="F41" s="33"/>
      <c r="G41" s="6">
        <f>G42</f>
        <v>100000</v>
      </c>
      <c r="H41" s="6">
        <f>H42</f>
        <v>100000</v>
      </c>
    </row>
    <row r="42" spans="1:8" ht="12.75">
      <c r="A42" s="46" t="s">
        <v>70</v>
      </c>
      <c r="B42" s="30" t="s">
        <v>299</v>
      </c>
      <c r="C42" s="32" t="s">
        <v>39</v>
      </c>
      <c r="D42" s="33" t="s">
        <v>67</v>
      </c>
      <c r="E42" s="33" t="s">
        <v>151</v>
      </c>
      <c r="F42" s="33"/>
      <c r="G42" s="6">
        <f>G43</f>
        <v>100000</v>
      </c>
      <c r="H42" s="6">
        <f>H43</f>
        <v>100000</v>
      </c>
    </row>
    <row r="43" spans="1:8" ht="12.75">
      <c r="A43" s="46" t="s">
        <v>89</v>
      </c>
      <c r="B43" s="30" t="s">
        <v>299</v>
      </c>
      <c r="C43" s="32" t="s">
        <v>39</v>
      </c>
      <c r="D43" s="33" t="s">
        <v>67</v>
      </c>
      <c r="E43" s="33" t="s">
        <v>151</v>
      </c>
      <c r="F43" s="33" t="s">
        <v>79</v>
      </c>
      <c r="G43" s="6">
        <v>100000</v>
      </c>
      <c r="H43" s="6">
        <v>100000</v>
      </c>
    </row>
    <row r="44" spans="1:9" ht="12.75">
      <c r="A44" s="38" t="s">
        <v>53</v>
      </c>
      <c r="B44" s="30" t="s">
        <v>299</v>
      </c>
      <c r="C44" s="32" t="s">
        <v>39</v>
      </c>
      <c r="D44" s="33" t="s">
        <v>73</v>
      </c>
      <c r="E44" s="33" t="s">
        <v>122</v>
      </c>
      <c r="F44" s="33"/>
      <c r="G44" s="6">
        <f>G52+G62+G70+G45+G59</f>
        <v>13102150</v>
      </c>
      <c r="H44" s="6">
        <f>H52+H62+H70+H45+H59</f>
        <v>10653614</v>
      </c>
      <c r="I44" s="4"/>
    </row>
    <row r="45" spans="1:9" ht="25.5">
      <c r="A45" s="31" t="s">
        <v>209</v>
      </c>
      <c r="B45" s="30" t="s">
        <v>299</v>
      </c>
      <c r="C45" s="32" t="s">
        <v>39</v>
      </c>
      <c r="D45" s="33" t="s">
        <v>73</v>
      </c>
      <c r="E45" s="33" t="s">
        <v>256</v>
      </c>
      <c r="F45" s="34"/>
      <c r="G45" s="6">
        <f>SUM(G46:G51)</f>
        <v>2884200</v>
      </c>
      <c r="H45" s="6">
        <f>SUM(H46:H51)</f>
        <v>2103000</v>
      </c>
      <c r="I45" s="4"/>
    </row>
    <row r="46" spans="1:9" ht="12.75">
      <c r="A46" s="31" t="s">
        <v>169</v>
      </c>
      <c r="B46" s="30" t="s">
        <v>299</v>
      </c>
      <c r="C46" s="32" t="s">
        <v>39</v>
      </c>
      <c r="D46" s="33" t="s">
        <v>73</v>
      </c>
      <c r="E46" s="33" t="s">
        <v>256</v>
      </c>
      <c r="F46" s="33" t="s">
        <v>95</v>
      </c>
      <c r="G46" s="6">
        <v>2100000</v>
      </c>
      <c r="H46" s="6">
        <v>1500000</v>
      </c>
      <c r="I46" s="4"/>
    </row>
    <row r="47" spans="1:9" ht="25.5">
      <c r="A47" s="31" t="s">
        <v>170</v>
      </c>
      <c r="B47" s="30" t="s">
        <v>299</v>
      </c>
      <c r="C47" s="32" t="s">
        <v>39</v>
      </c>
      <c r="D47" s="33" t="s">
        <v>73</v>
      </c>
      <c r="E47" s="33" t="s">
        <v>256</v>
      </c>
      <c r="F47" s="33" t="s">
        <v>96</v>
      </c>
      <c r="G47" s="6">
        <v>50000</v>
      </c>
      <c r="H47" s="6">
        <v>50000</v>
      </c>
      <c r="I47" s="4"/>
    </row>
    <row r="48" spans="1:9" ht="38.25">
      <c r="A48" s="31" t="s">
        <v>166</v>
      </c>
      <c r="B48" s="30" t="s">
        <v>299</v>
      </c>
      <c r="C48" s="32" t="s">
        <v>39</v>
      </c>
      <c r="D48" s="33" t="s">
        <v>73</v>
      </c>
      <c r="E48" s="33" t="s">
        <v>256</v>
      </c>
      <c r="F48" s="33" t="s">
        <v>11</v>
      </c>
      <c r="G48" s="6">
        <v>634200</v>
      </c>
      <c r="H48" s="6">
        <v>453000</v>
      </c>
      <c r="I48" s="4"/>
    </row>
    <row r="49" spans="1:9" ht="12.75">
      <c r="A49" s="31" t="s">
        <v>227</v>
      </c>
      <c r="B49" s="30" t="s">
        <v>299</v>
      </c>
      <c r="C49" s="32" t="s">
        <v>39</v>
      </c>
      <c r="D49" s="33" t="s">
        <v>73</v>
      </c>
      <c r="E49" s="33" t="s">
        <v>256</v>
      </c>
      <c r="F49" s="33" t="s">
        <v>84</v>
      </c>
      <c r="G49" s="6">
        <v>80000</v>
      </c>
      <c r="H49" s="6">
        <v>80000</v>
      </c>
      <c r="I49" s="4"/>
    </row>
    <row r="50" spans="1:9" ht="12.75">
      <c r="A50" s="31" t="s">
        <v>92</v>
      </c>
      <c r="B50" s="30" t="s">
        <v>299</v>
      </c>
      <c r="C50" s="32" t="s">
        <v>39</v>
      </c>
      <c r="D50" s="33" t="s">
        <v>73</v>
      </c>
      <c r="E50" s="33" t="s">
        <v>256</v>
      </c>
      <c r="F50" s="33" t="s">
        <v>94</v>
      </c>
      <c r="G50" s="6">
        <v>10000</v>
      </c>
      <c r="H50" s="6">
        <v>10000</v>
      </c>
      <c r="I50" s="4"/>
    </row>
    <row r="51" spans="1:9" ht="12.75">
      <c r="A51" s="31" t="s">
        <v>36</v>
      </c>
      <c r="B51" s="30" t="s">
        <v>299</v>
      </c>
      <c r="C51" s="32" t="s">
        <v>39</v>
      </c>
      <c r="D51" s="33" t="s">
        <v>73</v>
      </c>
      <c r="E51" s="33" t="s">
        <v>256</v>
      </c>
      <c r="F51" s="33" t="s">
        <v>35</v>
      </c>
      <c r="G51" s="6">
        <v>10000</v>
      </c>
      <c r="H51" s="6">
        <v>10000</v>
      </c>
      <c r="I51" s="4"/>
    </row>
    <row r="52" spans="1:9" ht="25.5">
      <c r="A52" s="31" t="s">
        <v>106</v>
      </c>
      <c r="B52" s="30" t="s">
        <v>299</v>
      </c>
      <c r="C52" s="32" t="s">
        <v>39</v>
      </c>
      <c r="D52" s="33" t="s">
        <v>73</v>
      </c>
      <c r="E52" s="33" t="s">
        <v>255</v>
      </c>
      <c r="F52" s="33"/>
      <c r="G52" s="6">
        <f>SUM(G53:G58)</f>
        <v>1705000</v>
      </c>
      <c r="H52" s="6">
        <f>SUM(H53:H58)</f>
        <v>1732864</v>
      </c>
      <c r="I52" s="4"/>
    </row>
    <row r="53" spans="1:9" ht="12.75">
      <c r="A53" s="31" t="s">
        <v>321</v>
      </c>
      <c r="B53" s="30" t="s">
        <v>299</v>
      </c>
      <c r="C53" s="32" t="s">
        <v>39</v>
      </c>
      <c r="D53" s="33" t="s">
        <v>73</v>
      </c>
      <c r="E53" s="33" t="s">
        <v>255</v>
      </c>
      <c r="F53" s="33" t="s">
        <v>84</v>
      </c>
      <c r="G53" s="6">
        <v>500000</v>
      </c>
      <c r="H53" s="6">
        <f>1500000-972136</f>
        <v>527864</v>
      </c>
      <c r="I53" s="4"/>
    </row>
    <row r="54" spans="1:9" ht="12.75">
      <c r="A54" s="31" t="s">
        <v>184</v>
      </c>
      <c r="B54" s="30" t="s">
        <v>299</v>
      </c>
      <c r="C54" s="32" t="s">
        <v>39</v>
      </c>
      <c r="D54" s="33" t="s">
        <v>73</v>
      </c>
      <c r="E54" s="33" t="s">
        <v>255</v>
      </c>
      <c r="F54" s="33" t="s">
        <v>185</v>
      </c>
      <c r="G54" s="6">
        <v>455000</v>
      </c>
      <c r="H54" s="6">
        <v>455000</v>
      </c>
      <c r="I54" s="4"/>
    </row>
    <row r="55" spans="1:9" ht="25.5">
      <c r="A55" s="35" t="s">
        <v>132</v>
      </c>
      <c r="B55" s="30" t="s">
        <v>299</v>
      </c>
      <c r="C55" s="32" t="s">
        <v>39</v>
      </c>
      <c r="D55" s="33" t="s">
        <v>73</v>
      </c>
      <c r="E55" s="33" t="s">
        <v>255</v>
      </c>
      <c r="F55" s="33" t="s">
        <v>91</v>
      </c>
      <c r="G55" s="6">
        <v>300000</v>
      </c>
      <c r="H55" s="6">
        <v>300000</v>
      </c>
      <c r="I55" s="4"/>
    </row>
    <row r="56" spans="1:9" ht="12.75">
      <c r="A56" s="31" t="s">
        <v>90</v>
      </c>
      <c r="B56" s="30" t="s">
        <v>299</v>
      </c>
      <c r="C56" s="32" t="s">
        <v>39</v>
      </c>
      <c r="D56" s="33" t="s">
        <v>73</v>
      </c>
      <c r="E56" s="33" t="s">
        <v>255</v>
      </c>
      <c r="F56" s="33" t="s">
        <v>93</v>
      </c>
      <c r="G56" s="6">
        <v>50000</v>
      </c>
      <c r="H56" s="6">
        <v>50000</v>
      </c>
      <c r="I56" s="4"/>
    </row>
    <row r="57" spans="1:8" ht="12.75">
      <c r="A57" s="31" t="s">
        <v>92</v>
      </c>
      <c r="B57" s="30" t="s">
        <v>299</v>
      </c>
      <c r="C57" s="32" t="s">
        <v>39</v>
      </c>
      <c r="D57" s="33" t="s">
        <v>73</v>
      </c>
      <c r="E57" s="33" t="s">
        <v>255</v>
      </c>
      <c r="F57" s="33" t="s">
        <v>94</v>
      </c>
      <c r="G57" s="6">
        <v>200000</v>
      </c>
      <c r="H57" s="6">
        <v>200000</v>
      </c>
    </row>
    <row r="58" spans="1:8" ht="12.75">
      <c r="A58" s="31" t="s">
        <v>36</v>
      </c>
      <c r="B58" s="30" t="s">
        <v>299</v>
      </c>
      <c r="C58" s="32" t="s">
        <v>39</v>
      </c>
      <c r="D58" s="33" t="s">
        <v>73</v>
      </c>
      <c r="E58" s="33" t="s">
        <v>255</v>
      </c>
      <c r="F58" s="33" t="s">
        <v>35</v>
      </c>
      <c r="G58" s="6">
        <v>200000</v>
      </c>
      <c r="H58" s="6">
        <v>200000</v>
      </c>
    </row>
    <row r="59" spans="1:8" ht="25.5">
      <c r="A59" s="31" t="s">
        <v>282</v>
      </c>
      <c r="B59" s="30" t="s">
        <v>299</v>
      </c>
      <c r="C59" s="32" t="s">
        <v>39</v>
      </c>
      <c r="D59" s="33" t="s">
        <v>73</v>
      </c>
      <c r="E59" s="33" t="s">
        <v>186</v>
      </c>
      <c r="F59" s="33"/>
      <c r="G59" s="6">
        <f>G60+G61</f>
        <v>1764750</v>
      </c>
      <c r="H59" s="6">
        <f>H60+H61</f>
        <v>1764750</v>
      </c>
    </row>
    <row r="60" spans="1:8" ht="12.75">
      <c r="A60" s="31" t="s">
        <v>321</v>
      </c>
      <c r="B60" s="30" t="s">
        <v>299</v>
      </c>
      <c r="C60" s="32" t="s">
        <v>39</v>
      </c>
      <c r="D60" s="33" t="s">
        <v>73</v>
      </c>
      <c r="E60" s="33" t="s">
        <v>186</v>
      </c>
      <c r="F60" s="33" t="s">
        <v>84</v>
      </c>
      <c r="G60" s="6">
        <v>74750</v>
      </c>
      <c r="H60" s="6">
        <v>74750</v>
      </c>
    </row>
    <row r="61" spans="1:8" ht="12.75">
      <c r="A61" s="31" t="s">
        <v>184</v>
      </c>
      <c r="B61" s="30" t="s">
        <v>299</v>
      </c>
      <c r="C61" s="32" t="s">
        <v>39</v>
      </c>
      <c r="D61" s="33" t="s">
        <v>73</v>
      </c>
      <c r="E61" s="33" t="s">
        <v>186</v>
      </c>
      <c r="F61" s="33" t="s">
        <v>185</v>
      </c>
      <c r="G61" s="6">
        <v>1690000</v>
      </c>
      <c r="H61" s="6">
        <v>1690000</v>
      </c>
    </row>
    <row r="62" spans="1:8" ht="25.5">
      <c r="A62" s="31" t="s">
        <v>208</v>
      </c>
      <c r="B62" s="30" t="s">
        <v>299</v>
      </c>
      <c r="C62" s="32" t="s">
        <v>39</v>
      </c>
      <c r="D62" s="33" t="s">
        <v>73</v>
      </c>
      <c r="E62" s="33" t="s">
        <v>10</v>
      </c>
      <c r="F62" s="33"/>
      <c r="G62" s="6">
        <f>SUM(G63:G69)</f>
        <v>6743200</v>
      </c>
      <c r="H62" s="6">
        <f>SUM(H63:H69)</f>
        <v>5048000</v>
      </c>
    </row>
    <row r="63" spans="1:8" ht="12.75">
      <c r="A63" s="31" t="s">
        <v>169</v>
      </c>
      <c r="B63" s="30" t="s">
        <v>299</v>
      </c>
      <c r="C63" s="32" t="s">
        <v>39</v>
      </c>
      <c r="D63" s="33" t="s">
        <v>73</v>
      </c>
      <c r="E63" s="33" t="s">
        <v>10</v>
      </c>
      <c r="F63" s="33" t="s">
        <v>95</v>
      </c>
      <c r="G63" s="6">
        <v>4557000</v>
      </c>
      <c r="H63" s="6">
        <v>3255000</v>
      </c>
    </row>
    <row r="64" spans="1:8" ht="25.5">
      <c r="A64" s="31" t="s">
        <v>170</v>
      </c>
      <c r="B64" s="30" t="s">
        <v>299</v>
      </c>
      <c r="C64" s="32" t="s">
        <v>39</v>
      </c>
      <c r="D64" s="33" t="s">
        <v>73</v>
      </c>
      <c r="E64" s="33" t="s">
        <v>10</v>
      </c>
      <c r="F64" s="33" t="s">
        <v>96</v>
      </c>
      <c r="G64" s="6">
        <v>50000</v>
      </c>
      <c r="H64" s="6">
        <v>50000</v>
      </c>
    </row>
    <row r="65" spans="1:8" ht="38.25">
      <c r="A65" s="31" t="s">
        <v>166</v>
      </c>
      <c r="B65" s="30" t="s">
        <v>299</v>
      </c>
      <c r="C65" s="32" t="s">
        <v>39</v>
      </c>
      <c r="D65" s="33" t="s">
        <v>73</v>
      </c>
      <c r="E65" s="33" t="s">
        <v>10</v>
      </c>
      <c r="F65" s="33" t="s">
        <v>11</v>
      </c>
      <c r="G65" s="6">
        <v>1376200</v>
      </c>
      <c r="H65" s="6">
        <v>983000</v>
      </c>
    </row>
    <row r="66" spans="1:8" ht="12.75">
      <c r="A66" s="31" t="s">
        <v>227</v>
      </c>
      <c r="B66" s="30" t="s">
        <v>299</v>
      </c>
      <c r="C66" s="32" t="s">
        <v>39</v>
      </c>
      <c r="D66" s="33" t="s">
        <v>73</v>
      </c>
      <c r="E66" s="33" t="s">
        <v>10</v>
      </c>
      <c r="F66" s="33" t="s">
        <v>84</v>
      </c>
      <c r="G66" s="6">
        <v>650000</v>
      </c>
      <c r="H66" s="6">
        <v>650000</v>
      </c>
    </row>
    <row r="67" spans="1:8" ht="12.75">
      <c r="A67" s="31" t="s">
        <v>90</v>
      </c>
      <c r="B67" s="30" t="s">
        <v>299</v>
      </c>
      <c r="C67" s="32" t="s">
        <v>39</v>
      </c>
      <c r="D67" s="33" t="s">
        <v>73</v>
      </c>
      <c r="E67" s="33" t="s">
        <v>10</v>
      </c>
      <c r="F67" s="33" t="s">
        <v>93</v>
      </c>
      <c r="G67" s="6">
        <v>60000</v>
      </c>
      <c r="H67" s="6">
        <v>60000</v>
      </c>
    </row>
    <row r="68" spans="1:8" ht="12.75">
      <c r="A68" s="31" t="s">
        <v>92</v>
      </c>
      <c r="B68" s="30" t="s">
        <v>299</v>
      </c>
      <c r="C68" s="32" t="s">
        <v>39</v>
      </c>
      <c r="D68" s="33" t="s">
        <v>73</v>
      </c>
      <c r="E68" s="33" t="s">
        <v>10</v>
      </c>
      <c r="F68" s="33" t="s">
        <v>94</v>
      </c>
      <c r="G68" s="6">
        <v>30000</v>
      </c>
      <c r="H68" s="6">
        <v>30000</v>
      </c>
    </row>
    <row r="69" spans="1:8" ht="12.75">
      <c r="A69" s="31" t="s">
        <v>36</v>
      </c>
      <c r="B69" s="30" t="s">
        <v>299</v>
      </c>
      <c r="C69" s="32" t="s">
        <v>39</v>
      </c>
      <c r="D69" s="33" t="s">
        <v>73</v>
      </c>
      <c r="E69" s="33" t="s">
        <v>10</v>
      </c>
      <c r="F69" s="33" t="s">
        <v>35</v>
      </c>
      <c r="G69" s="6">
        <v>20000</v>
      </c>
      <c r="H69" s="6">
        <v>20000</v>
      </c>
    </row>
    <row r="70" spans="1:8" ht="38.25">
      <c r="A70" s="38" t="s">
        <v>326</v>
      </c>
      <c r="B70" s="30" t="s">
        <v>299</v>
      </c>
      <c r="C70" s="34" t="s">
        <v>39</v>
      </c>
      <c r="D70" s="33" t="s">
        <v>73</v>
      </c>
      <c r="E70" s="33" t="s">
        <v>12</v>
      </c>
      <c r="F70" s="34"/>
      <c r="G70" s="6">
        <f>SUM(G71:G71)</f>
        <v>5000</v>
      </c>
      <c r="H70" s="6">
        <f>SUM(H71:H71)</f>
        <v>5000</v>
      </c>
    </row>
    <row r="71" spans="1:8" ht="12.75">
      <c r="A71" s="31" t="s">
        <v>227</v>
      </c>
      <c r="B71" s="30" t="s">
        <v>299</v>
      </c>
      <c r="C71" s="34" t="s">
        <v>39</v>
      </c>
      <c r="D71" s="34" t="s">
        <v>73</v>
      </c>
      <c r="E71" s="33" t="s">
        <v>12</v>
      </c>
      <c r="F71" s="34" t="s">
        <v>84</v>
      </c>
      <c r="G71" s="6">
        <v>5000</v>
      </c>
      <c r="H71" s="6">
        <v>5000</v>
      </c>
    </row>
    <row r="72" spans="1:8" ht="15.75">
      <c r="A72" s="47" t="s">
        <v>327</v>
      </c>
      <c r="B72" s="48" t="s">
        <v>299</v>
      </c>
      <c r="C72" s="49" t="s">
        <v>46</v>
      </c>
      <c r="D72" s="50"/>
      <c r="E72" s="11"/>
      <c r="F72" s="50"/>
      <c r="G72" s="51">
        <f>G73</f>
        <v>459100</v>
      </c>
      <c r="H72" s="51">
        <f>H73</f>
        <v>476600</v>
      </c>
    </row>
    <row r="73" spans="1:8" ht="12.75">
      <c r="A73" s="52" t="s">
        <v>328</v>
      </c>
      <c r="B73" s="30" t="s">
        <v>299</v>
      </c>
      <c r="C73" s="10" t="s">
        <v>46</v>
      </c>
      <c r="D73" s="11" t="s">
        <v>48</v>
      </c>
      <c r="E73" s="11"/>
      <c r="F73" s="11"/>
      <c r="G73" s="6">
        <f>G74</f>
        <v>459100</v>
      </c>
      <c r="H73" s="6">
        <f>H74</f>
        <v>476600</v>
      </c>
    </row>
    <row r="74" spans="1:8" ht="25.5">
      <c r="A74" s="45" t="s">
        <v>329</v>
      </c>
      <c r="B74" s="30" t="s">
        <v>299</v>
      </c>
      <c r="C74" s="10" t="s">
        <v>46</v>
      </c>
      <c r="D74" s="11" t="s">
        <v>48</v>
      </c>
      <c r="E74" s="11" t="s">
        <v>362</v>
      </c>
      <c r="F74" s="11"/>
      <c r="G74" s="6">
        <f>G75+G76</f>
        <v>459100</v>
      </c>
      <c r="H74" s="6">
        <f>H75+H76</f>
        <v>476600</v>
      </c>
    </row>
    <row r="75" spans="1:8" ht="18" customHeight="1">
      <c r="A75" s="31" t="s">
        <v>29</v>
      </c>
      <c r="B75" s="36" t="s">
        <v>299</v>
      </c>
      <c r="C75" s="10" t="s">
        <v>46</v>
      </c>
      <c r="D75" s="11" t="s">
        <v>48</v>
      </c>
      <c r="E75" s="11" t="s">
        <v>362</v>
      </c>
      <c r="F75" s="11" t="s">
        <v>85</v>
      </c>
      <c r="G75" s="6">
        <v>352611</v>
      </c>
      <c r="H75" s="6">
        <v>366052</v>
      </c>
    </row>
    <row r="76" spans="1:9" ht="38.25">
      <c r="A76" s="31" t="s">
        <v>27</v>
      </c>
      <c r="B76" s="36" t="s">
        <v>299</v>
      </c>
      <c r="C76" s="10" t="s">
        <v>46</v>
      </c>
      <c r="D76" s="11" t="s">
        <v>48</v>
      </c>
      <c r="E76" s="11" t="s">
        <v>362</v>
      </c>
      <c r="F76" s="34" t="s">
        <v>28</v>
      </c>
      <c r="G76" s="6">
        <v>106489</v>
      </c>
      <c r="H76" s="6">
        <v>110548</v>
      </c>
      <c r="I76" s="4"/>
    </row>
    <row r="77" spans="1:9" ht="12.75">
      <c r="A77" s="53" t="s">
        <v>148</v>
      </c>
      <c r="B77" s="42" t="s">
        <v>299</v>
      </c>
      <c r="C77" s="54" t="s">
        <v>48</v>
      </c>
      <c r="D77" s="55"/>
      <c r="E77" s="33"/>
      <c r="F77" s="55"/>
      <c r="G77" s="51">
        <f>G78</f>
        <v>875682</v>
      </c>
      <c r="H77" s="51">
        <f>H78</f>
        <v>500000</v>
      </c>
      <c r="I77" s="4"/>
    </row>
    <row r="78" spans="1:8" ht="18" customHeight="1">
      <c r="A78" s="45" t="s">
        <v>149</v>
      </c>
      <c r="B78" s="30" t="s">
        <v>299</v>
      </c>
      <c r="C78" s="32" t="s">
        <v>48</v>
      </c>
      <c r="D78" s="33" t="s">
        <v>69</v>
      </c>
      <c r="E78" s="33"/>
      <c r="F78" s="33"/>
      <c r="G78" s="6">
        <f>G79+G81</f>
        <v>875682</v>
      </c>
      <c r="H78" s="6">
        <f>H79+H81</f>
        <v>500000</v>
      </c>
    </row>
    <row r="79" spans="1:8" ht="12.75">
      <c r="A79" s="45" t="s">
        <v>278</v>
      </c>
      <c r="B79" s="30" t="s">
        <v>299</v>
      </c>
      <c r="C79" s="32" t="s">
        <v>48</v>
      </c>
      <c r="D79" s="33" t="s">
        <v>69</v>
      </c>
      <c r="E79" s="33" t="s">
        <v>330</v>
      </c>
      <c r="F79" s="33"/>
      <c r="G79" s="6">
        <f aca="true" t="shared" si="0" ref="G79:H81">G80</f>
        <v>870682</v>
      </c>
      <c r="H79" s="6">
        <f t="shared" si="0"/>
        <v>495000</v>
      </c>
    </row>
    <row r="80" spans="1:8" ht="12.75">
      <c r="A80" s="31" t="s">
        <v>321</v>
      </c>
      <c r="B80" s="30" t="s">
        <v>299</v>
      </c>
      <c r="C80" s="32" t="s">
        <v>48</v>
      </c>
      <c r="D80" s="33" t="s">
        <v>69</v>
      </c>
      <c r="E80" s="33" t="s">
        <v>330</v>
      </c>
      <c r="F80" s="33" t="s">
        <v>84</v>
      </c>
      <c r="G80" s="6">
        <f>1000000-129318</f>
        <v>870682</v>
      </c>
      <c r="H80" s="6">
        <v>495000</v>
      </c>
    </row>
    <row r="81" spans="1:8" ht="12.75">
      <c r="A81" s="45" t="s">
        <v>278</v>
      </c>
      <c r="B81" s="30" t="s">
        <v>299</v>
      </c>
      <c r="C81" s="32" t="s">
        <v>48</v>
      </c>
      <c r="D81" s="33" t="s">
        <v>69</v>
      </c>
      <c r="E81" s="33" t="s">
        <v>331</v>
      </c>
      <c r="F81" s="33"/>
      <c r="G81" s="6">
        <f t="shared" si="0"/>
        <v>5000</v>
      </c>
      <c r="H81" s="6">
        <f t="shared" si="0"/>
        <v>5000</v>
      </c>
    </row>
    <row r="82" spans="1:8" ht="12.75">
      <c r="A82" s="31" t="s">
        <v>321</v>
      </c>
      <c r="B82" s="30" t="s">
        <v>299</v>
      </c>
      <c r="C82" s="32" t="s">
        <v>48</v>
      </c>
      <c r="D82" s="33" t="s">
        <v>69</v>
      </c>
      <c r="E82" s="33" t="s">
        <v>331</v>
      </c>
      <c r="F82" s="33" t="s">
        <v>84</v>
      </c>
      <c r="G82" s="6">
        <v>5000</v>
      </c>
      <c r="H82" s="6">
        <v>5000</v>
      </c>
    </row>
    <row r="83" spans="1:8" ht="12.75">
      <c r="A83" s="56" t="s">
        <v>65</v>
      </c>
      <c r="B83" s="42" t="s">
        <v>299</v>
      </c>
      <c r="C83" s="55" t="s">
        <v>49</v>
      </c>
      <c r="D83" s="55"/>
      <c r="E83" s="33"/>
      <c r="F83" s="55"/>
      <c r="G83" s="51">
        <f>G84+G87+G91</f>
        <v>17627300</v>
      </c>
      <c r="H83" s="51">
        <f>H84+H87+H91</f>
        <v>17852700</v>
      </c>
    </row>
    <row r="84" spans="1:8" ht="12.75">
      <c r="A84" s="31" t="s">
        <v>107</v>
      </c>
      <c r="B84" s="30" t="s">
        <v>299</v>
      </c>
      <c r="C84" s="33" t="s">
        <v>49</v>
      </c>
      <c r="D84" s="33" t="s">
        <v>45</v>
      </c>
      <c r="E84" s="33"/>
      <c r="F84" s="33"/>
      <c r="G84" s="6">
        <f>G85</f>
        <v>1277300</v>
      </c>
      <c r="H84" s="6">
        <f>H85</f>
        <v>1502700</v>
      </c>
    </row>
    <row r="85" spans="1:8" ht="51">
      <c r="A85" s="45" t="s">
        <v>210</v>
      </c>
      <c r="B85" s="30" t="s">
        <v>299</v>
      </c>
      <c r="C85" s="33" t="s">
        <v>49</v>
      </c>
      <c r="D85" s="33" t="s">
        <v>45</v>
      </c>
      <c r="E85" s="33" t="s">
        <v>261</v>
      </c>
      <c r="F85" s="33"/>
      <c r="G85" s="6">
        <f>G86</f>
        <v>1277300</v>
      </c>
      <c r="H85" s="6">
        <f>H86</f>
        <v>1502700</v>
      </c>
    </row>
    <row r="86" spans="1:8" ht="12.75">
      <c r="A86" s="31" t="s">
        <v>321</v>
      </c>
      <c r="B86" s="30" t="s">
        <v>299</v>
      </c>
      <c r="C86" s="33" t="s">
        <v>49</v>
      </c>
      <c r="D86" s="33" t="s">
        <v>45</v>
      </c>
      <c r="E86" s="33" t="s">
        <v>261</v>
      </c>
      <c r="F86" s="33" t="s">
        <v>84</v>
      </c>
      <c r="G86" s="6">
        <v>1277300</v>
      </c>
      <c r="H86" s="6">
        <v>1502700</v>
      </c>
    </row>
    <row r="87" spans="1:8" ht="12.75">
      <c r="A87" s="31" t="s">
        <v>198</v>
      </c>
      <c r="B87" s="30" t="s">
        <v>299</v>
      </c>
      <c r="C87" s="33" t="s">
        <v>49</v>
      </c>
      <c r="D87" s="33" t="s">
        <v>42</v>
      </c>
      <c r="E87" s="33"/>
      <c r="F87" s="33"/>
      <c r="G87" s="6">
        <f>G88</f>
        <v>16300000</v>
      </c>
      <c r="H87" s="6">
        <f>H88</f>
        <v>16300000</v>
      </c>
    </row>
    <row r="88" spans="1:8" ht="25.5">
      <c r="A88" s="45" t="s">
        <v>332</v>
      </c>
      <c r="B88" s="30" t="s">
        <v>299</v>
      </c>
      <c r="C88" s="33" t="s">
        <v>49</v>
      </c>
      <c r="D88" s="33" t="s">
        <v>42</v>
      </c>
      <c r="E88" s="33" t="s">
        <v>333</v>
      </c>
      <c r="F88" s="33"/>
      <c r="G88" s="6">
        <f>G89+G90</f>
        <v>16300000</v>
      </c>
      <c r="H88" s="6">
        <f>H89+H90</f>
        <v>16300000</v>
      </c>
    </row>
    <row r="89" spans="1:8" ht="12.75">
      <c r="A89" s="31" t="s">
        <v>227</v>
      </c>
      <c r="B89" s="30" t="s">
        <v>299</v>
      </c>
      <c r="C89" s="33" t="s">
        <v>49</v>
      </c>
      <c r="D89" s="33" t="s">
        <v>42</v>
      </c>
      <c r="E89" s="33" t="s">
        <v>333</v>
      </c>
      <c r="F89" s="33" t="s">
        <v>84</v>
      </c>
      <c r="G89" s="6">
        <f>14000000</f>
        <v>14000000</v>
      </c>
      <c r="H89" s="6">
        <v>14000000</v>
      </c>
    </row>
    <row r="90" spans="1:8" ht="12.75">
      <c r="A90" s="31" t="s">
        <v>184</v>
      </c>
      <c r="B90" s="30" t="s">
        <v>299</v>
      </c>
      <c r="C90" s="33" t="s">
        <v>49</v>
      </c>
      <c r="D90" s="33" t="s">
        <v>42</v>
      </c>
      <c r="E90" s="33" t="s">
        <v>333</v>
      </c>
      <c r="F90" s="33" t="s">
        <v>185</v>
      </c>
      <c r="G90" s="6">
        <v>2300000</v>
      </c>
      <c r="H90" s="6">
        <v>2300000</v>
      </c>
    </row>
    <row r="91" spans="1:8" ht="12.75">
      <c r="A91" s="31" t="s">
        <v>71</v>
      </c>
      <c r="B91" s="30" t="s">
        <v>299</v>
      </c>
      <c r="C91" s="33" t="s">
        <v>49</v>
      </c>
      <c r="D91" s="33" t="s">
        <v>43</v>
      </c>
      <c r="E91" s="33"/>
      <c r="F91" s="33"/>
      <c r="G91" s="6">
        <f>G92</f>
        <v>50000</v>
      </c>
      <c r="H91" s="6">
        <f>H92</f>
        <v>50000</v>
      </c>
    </row>
    <row r="92" spans="1:8" ht="38.25">
      <c r="A92" s="45" t="s">
        <v>211</v>
      </c>
      <c r="B92" s="30" t="s">
        <v>299</v>
      </c>
      <c r="C92" s="33" t="s">
        <v>49</v>
      </c>
      <c r="D92" s="33" t="s">
        <v>43</v>
      </c>
      <c r="E92" s="33" t="s">
        <v>207</v>
      </c>
      <c r="F92" s="33"/>
      <c r="G92" s="6">
        <f>G93</f>
        <v>50000</v>
      </c>
      <c r="H92" s="6">
        <f>H93</f>
        <v>50000</v>
      </c>
    </row>
    <row r="93" spans="1:8" ht="51">
      <c r="A93" s="35" t="s">
        <v>144</v>
      </c>
      <c r="B93" s="30" t="s">
        <v>299</v>
      </c>
      <c r="C93" s="33" t="s">
        <v>49</v>
      </c>
      <c r="D93" s="33" t="s">
        <v>43</v>
      </c>
      <c r="E93" s="33" t="s">
        <v>207</v>
      </c>
      <c r="F93" s="33" t="s">
        <v>140</v>
      </c>
      <c r="G93" s="6">
        <v>50000</v>
      </c>
      <c r="H93" s="6">
        <v>50000</v>
      </c>
    </row>
    <row r="94" spans="1:8" ht="12.75">
      <c r="A94" s="52" t="s">
        <v>62</v>
      </c>
      <c r="B94" s="42" t="s">
        <v>299</v>
      </c>
      <c r="C94" s="55" t="s">
        <v>45</v>
      </c>
      <c r="D94" s="55"/>
      <c r="E94" s="33"/>
      <c r="F94" s="55"/>
      <c r="G94" s="51">
        <f>G95+G100+G103+G125</f>
        <v>18956500.22</v>
      </c>
      <c r="H94" s="51">
        <f>H95+H100+H103+H125</f>
        <v>12631767.97</v>
      </c>
    </row>
    <row r="95" spans="1:8" ht="12.75">
      <c r="A95" s="38" t="s">
        <v>123</v>
      </c>
      <c r="B95" s="30" t="s">
        <v>299</v>
      </c>
      <c r="C95" s="33" t="s">
        <v>45</v>
      </c>
      <c r="D95" s="33" t="s">
        <v>39</v>
      </c>
      <c r="E95" s="33"/>
      <c r="F95" s="55"/>
      <c r="G95" s="6">
        <f>G96+G98</f>
        <v>2900000</v>
      </c>
      <c r="H95" s="6">
        <f>H96+H98</f>
        <v>2900000</v>
      </c>
    </row>
    <row r="96" spans="1:8" ht="12.75">
      <c r="A96" s="45" t="s">
        <v>2</v>
      </c>
      <c r="B96" s="30" t="s">
        <v>299</v>
      </c>
      <c r="C96" s="33" t="s">
        <v>45</v>
      </c>
      <c r="D96" s="33" t="s">
        <v>39</v>
      </c>
      <c r="E96" s="33" t="s">
        <v>258</v>
      </c>
      <c r="F96" s="55"/>
      <c r="G96" s="6">
        <f>SUM(G97:G97)</f>
        <v>1000000</v>
      </c>
      <c r="H96" s="6">
        <f>SUM(H97:H97)</f>
        <v>1000000</v>
      </c>
    </row>
    <row r="97" spans="1:8" ht="12.75">
      <c r="A97" s="31" t="s">
        <v>334</v>
      </c>
      <c r="B97" s="30" t="s">
        <v>299</v>
      </c>
      <c r="C97" s="33" t="s">
        <v>45</v>
      </c>
      <c r="D97" s="33" t="s">
        <v>39</v>
      </c>
      <c r="E97" s="33" t="s">
        <v>258</v>
      </c>
      <c r="F97" s="33" t="s">
        <v>84</v>
      </c>
      <c r="G97" s="6">
        <v>1000000</v>
      </c>
      <c r="H97" s="6">
        <v>1000000</v>
      </c>
    </row>
    <row r="98" spans="1:8" ht="12.75">
      <c r="A98" s="45" t="s">
        <v>1</v>
      </c>
      <c r="B98" s="30" t="s">
        <v>299</v>
      </c>
      <c r="C98" s="33" t="s">
        <v>45</v>
      </c>
      <c r="D98" s="33" t="s">
        <v>39</v>
      </c>
      <c r="E98" s="33" t="s">
        <v>259</v>
      </c>
      <c r="F98" s="55"/>
      <c r="G98" s="6">
        <f>G99</f>
        <v>1900000</v>
      </c>
      <c r="H98" s="6">
        <f>H99</f>
        <v>1900000</v>
      </c>
    </row>
    <row r="99" spans="1:8" ht="12.75">
      <c r="A99" s="31" t="s">
        <v>334</v>
      </c>
      <c r="B99" s="30" t="s">
        <v>299</v>
      </c>
      <c r="C99" s="33" t="s">
        <v>45</v>
      </c>
      <c r="D99" s="33" t="s">
        <v>39</v>
      </c>
      <c r="E99" s="33" t="s">
        <v>259</v>
      </c>
      <c r="F99" s="33" t="s">
        <v>84</v>
      </c>
      <c r="G99" s="6">
        <v>1900000</v>
      </c>
      <c r="H99" s="6">
        <v>1900000</v>
      </c>
    </row>
    <row r="100" spans="1:8" ht="12.75">
      <c r="A100" s="45" t="s">
        <v>150</v>
      </c>
      <c r="B100" s="30" t="s">
        <v>299</v>
      </c>
      <c r="C100" s="34" t="s">
        <v>45</v>
      </c>
      <c r="D100" s="34" t="s">
        <v>46</v>
      </c>
      <c r="E100" s="33"/>
      <c r="F100" s="34"/>
      <c r="G100" s="37">
        <f>G101</f>
        <v>500000</v>
      </c>
      <c r="H100" s="37">
        <f>H101</f>
        <v>500000</v>
      </c>
    </row>
    <row r="101" spans="1:8" ht="12.75">
      <c r="A101" s="31" t="s">
        <v>171</v>
      </c>
      <c r="B101" s="30" t="s">
        <v>299</v>
      </c>
      <c r="C101" s="34" t="s">
        <v>45</v>
      </c>
      <c r="D101" s="34" t="s">
        <v>46</v>
      </c>
      <c r="E101" s="33" t="s">
        <v>260</v>
      </c>
      <c r="F101" s="34"/>
      <c r="G101" s="6">
        <f>G102</f>
        <v>500000</v>
      </c>
      <c r="H101" s="6">
        <f>H102</f>
        <v>500000</v>
      </c>
    </row>
    <row r="102" spans="1:8" ht="12.75">
      <c r="A102" s="31" t="s">
        <v>227</v>
      </c>
      <c r="B102" s="30" t="s">
        <v>299</v>
      </c>
      <c r="C102" s="34" t="s">
        <v>45</v>
      </c>
      <c r="D102" s="34" t="s">
        <v>46</v>
      </c>
      <c r="E102" s="33" t="s">
        <v>260</v>
      </c>
      <c r="F102" s="34" t="s">
        <v>84</v>
      </c>
      <c r="G102" s="6">
        <v>500000</v>
      </c>
      <c r="H102" s="6">
        <v>500000</v>
      </c>
    </row>
    <row r="103" spans="1:8" ht="12.75">
      <c r="A103" s="57" t="s">
        <v>124</v>
      </c>
      <c r="B103" s="30" t="s">
        <v>299</v>
      </c>
      <c r="C103" s="34" t="s">
        <v>45</v>
      </c>
      <c r="D103" s="34" t="s">
        <v>48</v>
      </c>
      <c r="E103" s="33"/>
      <c r="F103" s="34"/>
      <c r="G103" s="6">
        <f>G104+G106+G110+G113+G115+G108+G117+G119+G121+G123</f>
        <v>15443690.22</v>
      </c>
      <c r="H103" s="6">
        <f>H104+H106+H110+H113+H115+H108+H117+H119+H121+H123</f>
        <v>9136617.97</v>
      </c>
    </row>
    <row r="104" spans="1:8" ht="38.25">
      <c r="A104" s="31" t="s">
        <v>264</v>
      </c>
      <c r="B104" s="30" t="s">
        <v>299</v>
      </c>
      <c r="C104" s="34" t="s">
        <v>45</v>
      </c>
      <c r="D104" s="34" t="s">
        <v>48</v>
      </c>
      <c r="E104" s="33" t="s">
        <v>263</v>
      </c>
      <c r="F104" s="34"/>
      <c r="G104" s="6">
        <f>G105</f>
        <v>110000</v>
      </c>
      <c r="H104" s="6">
        <f>H105</f>
        <v>110000</v>
      </c>
    </row>
    <row r="105" spans="1:8" ht="12.75">
      <c r="A105" s="31" t="s">
        <v>334</v>
      </c>
      <c r="B105" s="30" t="s">
        <v>299</v>
      </c>
      <c r="C105" s="34" t="s">
        <v>45</v>
      </c>
      <c r="D105" s="34" t="s">
        <v>48</v>
      </c>
      <c r="E105" s="33" t="s">
        <v>263</v>
      </c>
      <c r="F105" s="34" t="s">
        <v>84</v>
      </c>
      <c r="G105" s="6">
        <v>110000</v>
      </c>
      <c r="H105" s="6">
        <v>110000</v>
      </c>
    </row>
    <row r="106" spans="1:8" ht="38.25">
      <c r="A106" s="31" t="s">
        <v>267</v>
      </c>
      <c r="B106" s="30" t="s">
        <v>299</v>
      </c>
      <c r="C106" s="34" t="s">
        <v>45</v>
      </c>
      <c r="D106" s="34" t="s">
        <v>48</v>
      </c>
      <c r="E106" s="33" t="s">
        <v>266</v>
      </c>
      <c r="F106" s="34"/>
      <c r="G106" s="6">
        <f>G107</f>
        <v>451700</v>
      </c>
      <c r="H106" s="6">
        <f>H107</f>
        <v>451700</v>
      </c>
    </row>
    <row r="107" spans="1:8" ht="12.75">
      <c r="A107" s="31" t="s">
        <v>334</v>
      </c>
      <c r="B107" s="30" t="s">
        <v>299</v>
      </c>
      <c r="C107" s="34" t="s">
        <v>45</v>
      </c>
      <c r="D107" s="34" t="s">
        <v>48</v>
      </c>
      <c r="E107" s="33" t="s">
        <v>266</v>
      </c>
      <c r="F107" s="34" t="s">
        <v>84</v>
      </c>
      <c r="G107" s="6">
        <v>451700</v>
      </c>
      <c r="H107" s="6">
        <v>451700</v>
      </c>
    </row>
    <row r="108" spans="1:8" ht="38.25">
      <c r="A108" s="31" t="s">
        <v>335</v>
      </c>
      <c r="B108" s="30" t="s">
        <v>299</v>
      </c>
      <c r="C108" s="34" t="s">
        <v>45</v>
      </c>
      <c r="D108" s="34" t="s">
        <v>48</v>
      </c>
      <c r="E108" s="33" t="s">
        <v>268</v>
      </c>
      <c r="F108" s="34"/>
      <c r="G108" s="6">
        <f>G109</f>
        <v>500000</v>
      </c>
      <c r="H108" s="6">
        <f>H109</f>
        <v>500000</v>
      </c>
    </row>
    <row r="109" spans="1:8" ht="12.75">
      <c r="A109" s="31" t="s">
        <v>334</v>
      </c>
      <c r="B109" s="30" t="s">
        <v>299</v>
      </c>
      <c r="C109" s="34" t="s">
        <v>45</v>
      </c>
      <c r="D109" s="34" t="s">
        <v>48</v>
      </c>
      <c r="E109" s="33" t="s">
        <v>268</v>
      </c>
      <c r="F109" s="34" t="s">
        <v>84</v>
      </c>
      <c r="G109" s="6">
        <v>500000</v>
      </c>
      <c r="H109" s="6">
        <v>500000</v>
      </c>
    </row>
    <row r="110" spans="1:8" ht="12.75">
      <c r="A110" s="31" t="s">
        <v>336</v>
      </c>
      <c r="B110" s="30" t="s">
        <v>299</v>
      </c>
      <c r="C110" s="34" t="s">
        <v>45</v>
      </c>
      <c r="D110" s="34" t="s">
        <v>48</v>
      </c>
      <c r="E110" s="33" t="s">
        <v>270</v>
      </c>
      <c r="F110" s="34"/>
      <c r="G110" s="6">
        <f>G111+G112</f>
        <v>5670000</v>
      </c>
      <c r="H110" s="6">
        <f>H111+H112</f>
        <v>5670000</v>
      </c>
    </row>
    <row r="111" spans="1:8" ht="12.75">
      <c r="A111" s="31" t="s">
        <v>334</v>
      </c>
      <c r="B111" s="30" t="s">
        <v>299</v>
      </c>
      <c r="C111" s="34" t="s">
        <v>45</v>
      </c>
      <c r="D111" s="34" t="s">
        <v>48</v>
      </c>
      <c r="E111" s="33" t="s">
        <v>270</v>
      </c>
      <c r="F111" s="34" t="s">
        <v>84</v>
      </c>
      <c r="G111" s="6">
        <v>4500000</v>
      </c>
      <c r="H111" s="6">
        <v>4500000</v>
      </c>
    </row>
    <row r="112" spans="1:8" ht="12.75">
      <c r="A112" s="31" t="s">
        <v>184</v>
      </c>
      <c r="B112" s="30" t="s">
        <v>299</v>
      </c>
      <c r="C112" s="34" t="s">
        <v>45</v>
      </c>
      <c r="D112" s="34" t="s">
        <v>48</v>
      </c>
      <c r="E112" s="33" t="s">
        <v>270</v>
      </c>
      <c r="F112" s="34" t="s">
        <v>185</v>
      </c>
      <c r="G112" s="6">
        <v>1170000</v>
      </c>
      <c r="H112" s="6">
        <v>1170000</v>
      </c>
    </row>
    <row r="113" spans="1:8" ht="12.75">
      <c r="A113" s="31" t="s">
        <v>202</v>
      </c>
      <c r="B113" s="30" t="s">
        <v>299</v>
      </c>
      <c r="C113" s="34" t="s">
        <v>45</v>
      </c>
      <c r="D113" s="34" t="s">
        <v>48</v>
      </c>
      <c r="E113" s="33" t="s">
        <v>272</v>
      </c>
      <c r="F113" s="34"/>
      <c r="G113" s="6">
        <f>SUM(G114:G114)</f>
        <v>300000</v>
      </c>
      <c r="H113" s="6">
        <f>SUM(H114:H114)</f>
        <v>300000</v>
      </c>
    </row>
    <row r="114" spans="1:8" ht="12.75">
      <c r="A114" s="31" t="s">
        <v>337</v>
      </c>
      <c r="B114" s="30" t="s">
        <v>299</v>
      </c>
      <c r="C114" s="34" t="s">
        <v>45</v>
      </c>
      <c r="D114" s="34" t="s">
        <v>48</v>
      </c>
      <c r="E114" s="33" t="s">
        <v>272</v>
      </c>
      <c r="F114" s="34" t="s">
        <v>84</v>
      </c>
      <c r="G114" s="6">
        <v>300000</v>
      </c>
      <c r="H114" s="6">
        <v>300000</v>
      </c>
    </row>
    <row r="115" spans="1:8" ht="12.75">
      <c r="A115" s="31" t="s">
        <v>203</v>
      </c>
      <c r="B115" s="30" t="s">
        <v>299</v>
      </c>
      <c r="C115" s="34" t="s">
        <v>45</v>
      </c>
      <c r="D115" s="34" t="s">
        <v>48</v>
      </c>
      <c r="E115" s="33" t="s">
        <v>273</v>
      </c>
      <c r="F115" s="34"/>
      <c r="G115" s="6">
        <f>G116</f>
        <v>847851.58</v>
      </c>
      <c r="H115" s="6">
        <f>H116</f>
        <v>1139023.33</v>
      </c>
    </row>
    <row r="116" spans="1:8" ht="12.75">
      <c r="A116" s="31" t="s">
        <v>334</v>
      </c>
      <c r="B116" s="30" t="s">
        <v>299</v>
      </c>
      <c r="C116" s="34" t="s">
        <v>45</v>
      </c>
      <c r="D116" s="34" t="s">
        <v>48</v>
      </c>
      <c r="E116" s="33" t="s">
        <v>273</v>
      </c>
      <c r="F116" s="34" t="s">
        <v>84</v>
      </c>
      <c r="G116" s="6">
        <f>2232077.86-1384227.93+1.65</f>
        <v>847851.58</v>
      </c>
      <c r="H116" s="6">
        <v>1139023.33</v>
      </c>
    </row>
    <row r="117" spans="1:8" ht="25.5">
      <c r="A117" s="31" t="s">
        <v>338</v>
      </c>
      <c r="B117" s="30" t="s">
        <v>299</v>
      </c>
      <c r="C117" s="34" t="s">
        <v>45</v>
      </c>
      <c r="D117" s="34" t="s">
        <v>48</v>
      </c>
      <c r="E117" s="33" t="s">
        <v>245</v>
      </c>
      <c r="F117" s="34"/>
      <c r="G117" s="6">
        <f>G118</f>
        <v>6598244</v>
      </c>
      <c r="H117" s="6">
        <f>H118</f>
        <v>0</v>
      </c>
    </row>
    <row r="118" spans="1:8" ht="12.75">
      <c r="A118" s="31" t="s">
        <v>227</v>
      </c>
      <c r="B118" s="30" t="s">
        <v>299</v>
      </c>
      <c r="C118" s="34" t="s">
        <v>45</v>
      </c>
      <c r="D118" s="34" t="s">
        <v>48</v>
      </c>
      <c r="E118" s="33" t="s">
        <v>245</v>
      </c>
      <c r="F118" s="34" t="s">
        <v>84</v>
      </c>
      <c r="G118" s="6">
        <v>6598244</v>
      </c>
      <c r="H118" s="6">
        <v>0</v>
      </c>
    </row>
    <row r="119" spans="1:8" ht="24.75" customHeight="1">
      <c r="A119" s="31" t="s">
        <v>339</v>
      </c>
      <c r="B119" s="30" t="s">
        <v>299</v>
      </c>
      <c r="C119" s="34" t="s">
        <v>45</v>
      </c>
      <c r="D119" s="34" t="s">
        <v>48</v>
      </c>
      <c r="E119" s="33" t="s">
        <v>245</v>
      </c>
      <c r="F119" s="34"/>
      <c r="G119" s="6">
        <f>G120</f>
        <v>395894.64</v>
      </c>
      <c r="H119" s="6">
        <f>H120</f>
        <v>395894.64</v>
      </c>
    </row>
    <row r="120" spans="1:8" ht="12.75">
      <c r="A120" s="31" t="s">
        <v>227</v>
      </c>
      <c r="B120" s="30" t="s">
        <v>299</v>
      </c>
      <c r="C120" s="34" t="s">
        <v>45</v>
      </c>
      <c r="D120" s="34" t="s">
        <v>48</v>
      </c>
      <c r="E120" s="33" t="s">
        <v>245</v>
      </c>
      <c r="F120" s="34" t="s">
        <v>84</v>
      </c>
      <c r="G120" s="6">
        <v>395894.64</v>
      </c>
      <c r="H120" s="6">
        <v>395894.64</v>
      </c>
    </row>
    <row r="121" spans="1:8" ht="38.25">
      <c r="A121" s="31" t="s">
        <v>340</v>
      </c>
      <c r="B121" s="30" t="s">
        <v>299</v>
      </c>
      <c r="C121" s="34" t="s">
        <v>45</v>
      </c>
      <c r="D121" s="34" t="s">
        <v>48</v>
      </c>
      <c r="E121" s="33" t="s">
        <v>341</v>
      </c>
      <c r="F121" s="34"/>
      <c r="G121" s="6">
        <f>G122</f>
        <v>500000</v>
      </c>
      <c r="H121" s="6">
        <f>H122</f>
        <v>500000</v>
      </c>
    </row>
    <row r="122" spans="1:8" ht="12.75">
      <c r="A122" s="31" t="s">
        <v>227</v>
      </c>
      <c r="B122" s="30" t="s">
        <v>299</v>
      </c>
      <c r="C122" s="34" t="s">
        <v>45</v>
      </c>
      <c r="D122" s="34" t="s">
        <v>48</v>
      </c>
      <c r="E122" s="33" t="s">
        <v>341</v>
      </c>
      <c r="F122" s="34" t="s">
        <v>84</v>
      </c>
      <c r="G122" s="6">
        <v>500000</v>
      </c>
      <c r="H122" s="6">
        <v>500000</v>
      </c>
    </row>
    <row r="123" spans="1:8" ht="38.25">
      <c r="A123" s="31" t="s">
        <v>342</v>
      </c>
      <c r="B123" s="30" t="s">
        <v>299</v>
      </c>
      <c r="C123" s="34" t="s">
        <v>45</v>
      </c>
      <c r="D123" s="34" t="s">
        <v>48</v>
      </c>
      <c r="E123" s="33" t="s">
        <v>274</v>
      </c>
      <c r="F123" s="34"/>
      <c r="G123" s="6">
        <f>G124</f>
        <v>70000</v>
      </c>
      <c r="H123" s="6">
        <f>H124</f>
        <v>70000</v>
      </c>
    </row>
    <row r="124" spans="1:8" ht="12.75">
      <c r="A124" s="31" t="s">
        <v>227</v>
      </c>
      <c r="B124" s="30" t="s">
        <v>299</v>
      </c>
      <c r="C124" s="34" t="s">
        <v>45</v>
      </c>
      <c r="D124" s="34" t="s">
        <v>48</v>
      </c>
      <c r="E124" s="33" t="s">
        <v>274</v>
      </c>
      <c r="F124" s="34" t="s">
        <v>84</v>
      </c>
      <c r="G124" s="6">
        <v>70000</v>
      </c>
      <c r="H124" s="6">
        <v>70000</v>
      </c>
    </row>
    <row r="125" spans="1:8" ht="25.5" customHeight="1">
      <c r="A125" s="57" t="s">
        <v>187</v>
      </c>
      <c r="B125" s="30" t="s">
        <v>299</v>
      </c>
      <c r="C125" s="34" t="s">
        <v>45</v>
      </c>
      <c r="D125" s="34" t="s">
        <v>45</v>
      </c>
      <c r="E125" s="33"/>
      <c r="F125" s="34"/>
      <c r="G125" s="6">
        <f>G126</f>
        <v>112810</v>
      </c>
      <c r="H125" s="6">
        <f>H126</f>
        <v>95150</v>
      </c>
    </row>
    <row r="126" spans="1:8" ht="12.75">
      <c r="A126" s="31" t="s">
        <v>188</v>
      </c>
      <c r="B126" s="30" t="s">
        <v>299</v>
      </c>
      <c r="C126" s="34" t="s">
        <v>45</v>
      </c>
      <c r="D126" s="34" t="s">
        <v>45</v>
      </c>
      <c r="E126" s="33" t="s">
        <v>276</v>
      </c>
      <c r="F126" s="34"/>
      <c r="G126" s="6">
        <f>SUM(G127:G130)</f>
        <v>112810</v>
      </c>
      <c r="H126" s="6">
        <f>SUM(H127:H130)</f>
        <v>95150</v>
      </c>
    </row>
    <row r="127" spans="1:8" ht="12.75">
      <c r="A127" s="31" t="s">
        <v>169</v>
      </c>
      <c r="B127" s="30" t="s">
        <v>299</v>
      </c>
      <c r="C127" s="34" t="s">
        <v>45</v>
      </c>
      <c r="D127" s="34" t="s">
        <v>45</v>
      </c>
      <c r="E127" s="33" t="s">
        <v>276</v>
      </c>
      <c r="F127" s="34" t="s">
        <v>95</v>
      </c>
      <c r="G127" s="6">
        <v>47460</v>
      </c>
      <c r="H127" s="6">
        <v>33900</v>
      </c>
    </row>
    <row r="128" spans="1:8" ht="38.25">
      <c r="A128" s="31" t="s">
        <v>166</v>
      </c>
      <c r="B128" s="30" t="s">
        <v>299</v>
      </c>
      <c r="C128" s="34" t="s">
        <v>45</v>
      </c>
      <c r="D128" s="34" t="s">
        <v>45</v>
      </c>
      <c r="E128" s="33" t="s">
        <v>276</v>
      </c>
      <c r="F128" s="34" t="s">
        <v>11</v>
      </c>
      <c r="G128" s="6">
        <v>14350</v>
      </c>
      <c r="H128" s="6">
        <v>10250</v>
      </c>
    </row>
    <row r="129" spans="1:8" ht="12.75">
      <c r="A129" s="31" t="s">
        <v>337</v>
      </c>
      <c r="B129" s="30" t="s">
        <v>299</v>
      </c>
      <c r="C129" s="34" t="s">
        <v>45</v>
      </c>
      <c r="D129" s="34" t="s">
        <v>45</v>
      </c>
      <c r="E129" s="33" t="s">
        <v>276</v>
      </c>
      <c r="F129" s="34" t="s">
        <v>84</v>
      </c>
      <c r="G129" s="6">
        <v>50000</v>
      </c>
      <c r="H129" s="6">
        <v>50000</v>
      </c>
    </row>
    <row r="130" spans="1:9" ht="12.75">
      <c r="A130" s="31" t="s">
        <v>36</v>
      </c>
      <c r="B130" s="30" t="s">
        <v>299</v>
      </c>
      <c r="C130" s="34" t="s">
        <v>45</v>
      </c>
      <c r="D130" s="34" t="s">
        <v>45</v>
      </c>
      <c r="E130" s="33" t="s">
        <v>276</v>
      </c>
      <c r="F130" s="34" t="s">
        <v>35</v>
      </c>
      <c r="G130" s="6">
        <v>1000</v>
      </c>
      <c r="H130" s="6">
        <v>1000</v>
      </c>
      <c r="I130" s="4"/>
    </row>
    <row r="131" spans="1:9" ht="12.75">
      <c r="A131" s="52" t="s">
        <v>57</v>
      </c>
      <c r="B131" s="42" t="s">
        <v>299</v>
      </c>
      <c r="C131" s="55" t="s">
        <v>40</v>
      </c>
      <c r="D131" s="55"/>
      <c r="E131" s="33"/>
      <c r="F131" s="55"/>
      <c r="G131" s="51">
        <f>G132+G161+G202+G211+G223</f>
        <v>323191534.53</v>
      </c>
      <c r="H131" s="51">
        <f>H132+H161+H202+H211+H223</f>
        <v>347529084.47</v>
      </c>
      <c r="I131" s="4"/>
    </row>
    <row r="132" spans="1:8" ht="13.5">
      <c r="A132" s="58" t="s">
        <v>58</v>
      </c>
      <c r="B132" s="30" t="s">
        <v>299</v>
      </c>
      <c r="C132" s="33" t="s">
        <v>40</v>
      </c>
      <c r="D132" s="33" t="s">
        <v>39</v>
      </c>
      <c r="E132" s="33"/>
      <c r="F132" s="55"/>
      <c r="G132" s="6">
        <f>G133</f>
        <v>84541825</v>
      </c>
      <c r="H132" s="6">
        <f>H133</f>
        <v>91653418</v>
      </c>
    </row>
    <row r="133" spans="1:9" ht="25.5">
      <c r="A133" s="38" t="s">
        <v>343</v>
      </c>
      <c r="B133" s="30" t="s">
        <v>299</v>
      </c>
      <c r="C133" s="33" t="s">
        <v>40</v>
      </c>
      <c r="D133" s="33" t="s">
        <v>39</v>
      </c>
      <c r="E133" s="55" t="s">
        <v>3</v>
      </c>
      <c r="F133" s="55"/>
      <c r="G133" s="6">
        <f>G134+G137+G139+G141+G151+G157</f>
        <v>84541825</v>
      </c>
      <c r="H133" s="6">
        <f>H134+H137+H139+H141+H151+H157</f>
        <v>91653418</v>
      </c>
      <c r="I133" s="18"/>
    </row>
    <row r="134" spans="1:8" ht="25.5">
      <c r="A134" s="31" t="s">
        <v>282</v>
      </c>
      <c r="B134" s="30" t="s">
        <v>299</v>
      </c>
      <c r="C134" s="33" t="s">
        <v>40</v>
      </c>
      <c r="D134" s="33" t="s">
        <v>39</v>
      </c>
      <c r="E134" s="33" t="s">
        <v>189</v>
      </c>
      <c r="F134" s="33"/>
      <c r="G134" s="6">
        <f>G135+G136</f>
        <v>5409300</v>
      </c>
      <c r="H134" s="6">
        <f>H135+H136</f>
        <v>5409300</v>
      </c>
    </row>
    <row r="135" spans="1:9" ht="12.75">
      <c r="A135" s="31" t="s">
        <v>227</v>
      </c>
      <c r="B135" s="30" t="s">
        <v>299</v>
      </c>
      <c r="C135" s="33" t="s">
        <v>40</v>
      </c>
      <c r="D135" s="33" t="s">
        <v>39</v>
      </c>
      <c r="E135" s="33" t="s">
        <v>189</v>
      </c>
      <c r="F135" s="33" t="s">
        <v>84</v>
      </c>
      <c r="G135" s="6">
        <v>209300</v>
      </c>
      <c r="H135" s="6">
        <v>209300</v>
      </c>
      <c r="I135" s="4"/>
    </row>
    <row r="136" spans="1:8" ht="16.5" customHeight="1">
      <c r="A136" s="31" t="s">
        <v>184</v>
      </c>
      <c r="B136" s="30" t="s">
        <v>299</v>
      </c>
      <c r="C136" s="33" t="s">
        <v>40</v>
      </c>
      <c r="D136" s="33" t="s">
        <v>39</v>
      </c>
      <c r="E136" s="33" t="s">
        <v>189</v>
      </c>
      <c r="F136" s="33" t="s">
        <v>185</v>
      </c>
      <c r="G136" s="6">
        <v>5200000</v>
      </c>
      <c r="H136" s="6">
        <v>5200000</v>
      </c>
    </row>
    <row r="137" spans="1:8" ht="12.75">
      <c r="A137" s="38" t="s">
        <v>110</v>
      </c>
      <c r="B137" s="30" t="s">
        <v>299</v>
      </c>
      <c r="C137" s="33" t="s">
        <v>40</v>
      </c>
      <c r="D137" s="33" t="s">
        <v>39</v>
      </c>
      <c r="E137" s="33" t="s">
        <v>13</v>
      </c>
      <c r="F137" s="33"/>
      <c r="G137" s="6">
        <f>G138</f>
        <v>12000000</v>
      </c>
      <c r="H137" s="6">
        <f>H138</f>
        <v>12000000</v>
      </c>
    </row>
    <row r="138" spans="1:8" ht="12.75">
      <c r="A138" s="31" t="s">
        <v>334</v>
      </c>
      <c r="B138" s="30" t="s">
        <v>299</v>
      </c>
      <c r="C138" s="33" t="s">
        <v>40</v>
      </c>
      <c r="D138" s="33" t="s">
        <v>39</v>
      </c>
      <c r="E138" s="33" t="s">
        <v>13</v>
      </c>
      <c r="F138" s="33" t="s">
        <v>84</v>
      </c>
      <c r="G138" s="6">
        <v>12000000</v>
      </c>
      <c r="H138" s="6">
        <v>12000000</v>
      </c>
    </row>
    <row r="139" spans="1:8" ht="12" customHeight="1">
      <c r="A139" s="38" t="s">
        <v>126</v>
      </c>
      <c r="B139" s="30" t="s">
        <v>299</v>
      </c>
      <c r="C139" s="33" t="s">
        <v>40</v>
      </c>
      <c r="D139" s="33" t="s">
        <v>39</v>
      </c>
      <c r="E139" s="33" t="s">
        <v>14</v>
      </c>
      <c r="F139" s="33"/>
      <c r="G139" s="6">
        <f>G140</f>
        <v>200000</v>
      </c>
      <c r="H139" s="6">
        <f>H140</f>
        <v>200000</v>
      </c>
    </row>
    <row r="140" spans="1:8" ht="12.75">
      <c r="A140" s="31" t="s">
        <v>334</v>
      </c>
      <c r="B140" s="30" t="s">
        <v>299</v>
      </c>
      <c r="C140" s="33" t="s">
        <v>40</v>
      </c>
      <c r="D140" s="33" t="s">
        <v>39</v>
      </c>
      <c r="E140" s="33" t="s">
        <v>14</v>
      </c>
      <c r="F140" s="33" t="s">
        <v>84</v>
      </c>
      <c r="G140" s="6">
        <v>200000</v>
      </c>
      <c r="H140" s="6">
        <v>200000</v>
      </c>
    </row>
    <row r="141" spans="1:8" ht="25.5">
      <c r="A141" s="38" t="s">
        <v>109</v>
      </c>
      <c r="B141" s="30" t="s">
        <v>299</v>
      </c>
      <c r="C141" s="33" t="s">
        <v>40</v>
      </c>
      <c r="D141" s="33" t="s">
        <v>39</v>
      </c>
      <c r="E141" s="33" t="s">
        <v>15</v>
      </c>
      <c r="F141" s="33"/>
      <c r="G141" s="6">
        <f>SUM(G142:G150)</f>
        <v>11420300</v>
      </c>
      <c r="H141" s="6">
        <f>SUM(H142:H150)</f>
        <v>8794500</v>
      </c>
    </row>
    <row r="142" spans="1:8" ht="12.75">
      <c r="A142" s="31" t="s">
        <v>169</v>
      </c>
      <c r="B142" s="30" t="s">
        <v>299</v>
      </c>
      <c r="C142" s="34" t="s">
        <v>40</v>
      </c>
      <c r="D142" s="34" t="s">
        <v>39</v>
      </c>
      <c r="E142" s="33" t="s">
        <v>15</v>
      </c>
      <c r="F142" s="33" t="s">
        <v>95</v>
      </c>
      <c r="G142" s="6">
        <v>7058800</v>
      </c>
      <c r="H142" s="6">
        <v>5042000</v>
      </c>
    </row>
    <row r="143" spans="1:8" ht="11.25" customHeight="1">
      <c r="A143" s="31" t="s">
        <v>170</v>
      </c>
      <c r="B143" s="30" t="s">
        <v>299</v>
      </c>
      <c r="C143" s="34" t="s">
        <v>40</v>
      </c>
      <c r="D143" s="34" t="s">
        <v>39</v>
      </c>
      <c r="E143" s="33" t="s">
        <v>15</v>
      </c>
      <c r="F143" s="33" t="s">
        <v>96</v>
      </c>
      <c r="G143" s="6">
        <v>210000</v>
      </c>
      <c r="H143" s="6">
        <v>210000</v>
      </c>
    </row>
    <row r="144" spans="1:8" ht="38.25">
      <c r="A144" s="31" t="s">
        <v>166</v>
      </c>
      <c r="B144" s="30" t="s">
        <v>299</v>
      </c>
      <c r="C144" s="34" t="s">
        <v>40</v>
      </c>
      <c r="D144" s="34" t="s">
        <v>39</v>
      </c>
      <c r="E144" s="33" t="s">
        <v>15</v>
      </c>
      <c r="F144" s="33" t="s">
        <v>11</v>
      </c>
      <c r="G144" s="37">
        <v>2131500</v>
      </c>
      <c r="H144" s="37">
        <v>1522500</v>
      </c>
    </row>
    <row r="145" spans="1:8" ht="12.75">
      <c r="A145" s="31" t="s">
        <v>227</v>
      </c>
      <c r="B145" s="30" t="s">
        <v>299</v>
      </c>
      <c r="C145" s="34" t="s">
        <v>40</v>
      </c>
      <c r="D145" s="34" t="s">
        <v>39</v>
      </c>
      <c r="E145" s="33" t="s">
        <v>15</v>
      </c>
      <c r="F145" s="33" t="s">
        <v>84</v>
      </c>
      <c r="G145" s="37">
        <v>1500000</v>
      </c>
      <c r="H145" s="37">
        <v>1500000</v>
      </c>
    </row>
    <row r="146" spans="1:9" ht="38.25">
      <c r="A146" s="31" t="s">
        <v>97</v>
      </c>
      <c r="B146" s="30" t="s">
        <v>299</v>
      </c>
      <c r="C146" s="34" t="s">
        <v>40</v>
      </c>
      <c r="D146" s="34" t="s">
        <v>39</v>
      </c>
      <c r="E146" s="33" t="s">
        <v>15</v>
      </c>
      <c r="F146" s="33" t="s">
        <v>98</v>
      </c>
      <c r="G146" s="6">
        <v>400000</v>
      </c>
      <c r="H146" s="6">
        <v>400000</v>
      </c>
      <c r="I146" s="4"/>
    </row>
    <row r="147" spans="1:8" ht="25.5">
      <c r="A147" s="35" t="s">
        <v>142</v>
      </c>
      <c r="B147" s="30" t="s">
        <v>299</v>
      </c>
      <c r="C147" s="34" t="s">
        <v>40</v>
      </c>
      <c r="D147" s="34" t="s">
        <v>39</v>
      </c>
      <c r="E147" s="33" t="s">
        <v>15</v>
      </c>
      <c r="F147" s="33" t="s">
        <v>91</v>
      </c>
      <c r="G147" s="6">
        <v>10000</v>
      </c>
      <c r="H147" s="6">
        <v>10000</v>
      </c>
    </row>
    <row r="148" spans="1:8" ht="12.75">
      <c r="A148" s="31" t="s">
        <v>90</v>
      </c>
      <c r="B148" s="30" t="s">
        <v>299</v>
      </c>
      <c r="C148" s="34" t="s">
        <v>40</v>
      </c>
      <c r="D148" s="34" t="s">
        <v>39</v>
      </c>
      <c r="E148" s="33" t="s">
        <v>15</v>
      </c>
      <c r="F148" s="33" t="s">
        <v>93</v>
      </c>
      <c r="G148" s="6">
        <v>80000</v>
      </c>
      <c r="H148" s="6">
        <v>80000</v>
      </c>
    </row>
    <row r="149" spans="1:8" ht="12.75">
      <c r="A149" s="31" t="s">
        <v>92</v>
      </c>
      <c r="B149" s="30" t="s">
        <v>299</v>
      </c>
      <c r="C149" s="34" t="s">
        <v>40</v>
      </c>
      <c r="D149" s="34" t="s">
        <v>39</v>
      </c>
      <c r="E149" s="33" t="s">
        <v>15</v>
      </c>
      <c r="F149" s="33" t="s">
        <v>94</v>
      </c>
      <c r="G149" s="6">
        <v>10000</v>
      </c>
      <c r="H149" s="6">
        <v>10000</v>
      </c>
    </row>
    <row r="150" spans="1:8" ht="12.75">
      <c r="A150" s="31" t="s">
        <v>36</v>
      </c>
      <c r="B150" s="30" t="s">
        <v>299</v>
      </c>
      <c r="C150" s="34" t="s">
        <v>40</v>
      </c>
      <c r="D150" s="34" t="s">
        <v>39</v>
      </c>
      <c r="E150" s="33" t="s">
        <v>15</v>
      </c>
      <c r="F150" s="33" t="s">
        <v>35</v>
      </c>
      <c r="G150" s="6">
        <v>20000</v>
      </c>
      <c r="H150" s="6">
        <v>20000</v>
      </c>
    </row>
    <row r="151" spans="1:8" ht="140.25">
      <c r="A151" s="45" t="s">
        <v>344</v>
      </c>
      <c r="B151" s="30" t="s">
        <v>299</v>
      </c>
      <c r="C151" s="34" t="s">
        <v>40</v>
      </c>
      <c r="D151" s="34" t="s">
        <v>39</v>
      </c>
      <c r="E151" s="33" t="s">
        <v>133</v>
      </c>
      <c r="F151" s="33"/>
      <c r="G151" s="6">
        <f>SUM(G152:G156)</f>
        <v>55179225</v>
      </c>
      <c r="H151" s="6">
        <f>SUM(H152:H156)</f>
        <v>64916618</v>
      </c>
    </row>
    <row r="152" spans="1:8" ht="12.75">
      <c r="A152" s="31" t="s">
        <v>164</v>
      </c>
      <c r="B152" s="30" t="s">
        <v>299</v>
      </c>
      <c r="C152" s="34" t="s">
        <v>40</v>
      </c>
      <c r="D152" s="34" t="s">
        <v>39</v>
      </c>
      <c r="E152" s="33" t="s">
        <v>133</v>
      </c>
      <c r="F152" s="33" t="s">
        <v>95</v>
      </c>
      <c r="G152" s="6">
        <v>39373608</v>
      </c>
      <c r="H152" s="6">
        <v>46321808</v>
      </c>
    </row>
    <row r="153" spans="1:8" ht="38.25" customHeight="1">
      <c r="A153" s="31" t="s">
        <v>170</v>
      </c>
      <c r="B153" s="30" t="s">
        <v>299</v>
      </c>
      <c r="C153" s="34" t="s">
        <v>40</v>
      </c>
      <c r="D153" s="34" t="s">
        <v>39</v>
      </c>
      <c r="E153" s="33" t="s">
        <v>133</v>
      </c>
      <c r="F153" s="33" t="s">
        <v>96</v>
      </c>
      <c r="G153" s="6">
        <v>18466</v>
      </c>
      <c r="H153" s="6">
        <v>21724</v>
      </c>
    </row>
    <row r="154" spans="1:8" ht="15" customHeight="1">
      <c r="A154" s="31" t="s">
        <v>166</v>
      </c>
      <c r="B154" s="30" t="s">
        <v>299</v>
      </c>
      <c r="C154" s="34" t="s">
        <v>40</v>
      </c>
      <c r="D154" s="34" t="s">
        <v>39</v>
      </c>
      <c r="E154" s="33" t="s">
        <v>133</v>
      </c>
      <c r="F154" s="33" t="s">
        <v>11</v>
      </c>
      <c r="G154" s="6">
        <v>11891873</v>
      </c>
      <c r="H154" s="6">
        <v>13990414</v>
      </c>
    </row>
    <row r="155" spans="1:8" ht="24" customHeight="1">
      <c r="A155" s="31" t="s">
        <v>334</v>
      </c>
      <c r="B155" s="30" t="s">
        <v>299</v>
      </c>
      <c r="C155" s="34" t="s">
        <v>40</v>
      </c>
      <c r="D155" s="34" t="s">
        <v>39</v>
      </c>
      <c r="E155" s="33" t="s">
        <v>133</v>
      </c>
      <c r="F155" s="33" t="s">
        <v>84</v>
      </c>
      <c r="G155" s="6">
        <v>35959</v>
      </c>
      <c r="H155" s="6">
        <v>42305</v>
      </c>
    </row>
    <row r="156" spans="1:9" ht="38.25">
      <c r="A156" s="31" t="s">
        <v>97</v>
      </c>
      <c r="B156" s="30" t="s">
        <v>299</v>
      </c>
      <c r="C156" s="34" t="s">
        <v>40</v>
      </c>
      <c r="D156" s="34" t="s">
        <v>39</v>
      </c>
      <c r="E156" s="33" t="s">
        <v>133</v>
      </c>
      <c r="F156" s="33" t="s">
        <v>98</v>
      </c>
      <c r="G156" s="6">
        <v>3859319</v>
      </c>
      <c r="H156" s="6">
        <v>4540367</v>
      </c>
      <c r="I156" s="4"/>
    </row>
    <row r="157" spans="1:8" ht="102">
      <c r="A157" s="38" t="s">
        <v>213</v>
      </c>
      <c r="B157" s="30" t="s">
        <v>299</v>
      </c>
      <c r="C157" s="32" t="s">
        <v>40</v>
      </c>
      <c r="D157" s="33" t="s">
        <v>39</v>
      </c>
      <c r="E157" s="33" t="s">
        <v>16</v>
      </c>
      <c r="F157" s="33"/>
      <c r="G157" s="6">
        <f>SUM(G158:G160)</f>
        <v>333000</v>
      </c>
      <c r="H157" s="6">
        <f>SUM(H158:H160)</f>
        <v>333000</v>
      </c>
    </row>
    <row r="158" spans="1:8" ht="12.75">
      <c r="A158" s="31" t="s">
        <v>169</v>
      </c>
      <c r="B158" s="30" t="s">
        <v>299</v>
      </c>
      <c r="C158" s="32" t="s">
        <v>40</v>
      </c>
      <c r="D158" s="33" t="s">
        <v>39</v>
      </c>
      <c r="E158" s="33" t="s">
        <v>16</v>
      </c>
      <c r="F158" s="33" t="s">
        <v>95</v>
      </c>
      <c r="G158" s="6">
        <v>151000</v>
      </c>
      <c r="H158" s="6">
        <v>151000</v>
      </c>
    </row>
    <row r="159" spans="1:8" ht="38.25">
      <c r="A159" s="31" t="s">
        <v>166</v>
      </c>
      <c r="B159" s="30" t="s">
        <v>299</v>
      </c>
      <c r="C159" s="32" t="s">
        <v>40</v>
      </c>
      <c r="D159" s="33" t="s">
        <v>39</v>
      </c>
      <c r="E159" s="33" t="s">
        <v>16</v>
      </c>
      <c r="F159" s="33" t="s">
        <v>11</v>
      </c>
      <c r="G159" s="6">
        <v>56000</v>
      </c>
      <c r="H159" s="6">
        <v>56000</v>
      </c>
    </row>
    <row r="160" spans="1:9" ht="12.75">
      <c r="A160" s="31" t="s">
        <v>334</v>
      </c>
      <c r="B160" s="30" t="s">
        <v>299</v>
      </c>
      <c r="C160" s="32" t="s">
        <v>40</v>
      </c>
      <c r="D160" s="33" t="s">
        <v>39</v>
      </c>
      <c r="E160" s="33" t="s">
        <v>16</v>
      </c>
      <c r="F160" s="33" t="s">
        <v>84</v>
      </c>
      <c r="G160" s="6">
        <v>126000</v>
      </c>
      <c r="H160" s="6">
        <v>126000</v>
      </c>
      <c r="I160" s="4"/>
    </row>
    <row r="161" spans="1:8" ht="13.5">
      <c r="A161" s="58" t="s">
        <v>59</v>
      </c>
      <c r="B161" s="30" t="s">
        <v>299</v>
      </c>
      <c r="C161" s="59" t="s">
        <v>40</v>
      </c>
      <c r="D161" s="59" t="s">
        <v>46</v>
      </c>
      <c r="E161" s="33"/>
      <c r="F161" s="59"/>
      <c r="G161" s="51">
        <f>G162+G166+G168+G178+G184+G189+G191+G195+G200</f>
        <v>210469175</v>
      </c>
      <c r="H161" s="51">
        <f>H162+H166+H168+H178+H184+H189+H191+H195+H200</f>
        <v>223040237</v>
      </c>
    </row>
    <row r="162" spans="1:9" ht="40.5" customHeight="1">
      <c r="A162" s="31" t="s">
        <v>282</v>
      </c>
      <c r="B162" s="30" t="s">
        <v>299</v>
      </c>
      <c r="C162" s="34" t="s">
        <v>40</v>
      </c>
      <c r="D162" s="34" t="s">
        <v>46</v>
      </c>
      <c r="E162" s="33" t="s">
        <v>190</v>
      </c>
      <c r="F162" s="33"/>
      <c r="G162" s="6">
        <f>SUM(G163:G165)</f>
        <v>24001400</v>
      </c>
      <c r="H162" s="6">
        <f>SUM(H163:H165)</f>
        <v>24031400</v>
      </c>
      <c r="I162" s="4"/>
    </row>
    <row r="163" spans="1:8" ht="12.75">
      <c r="A163" s="31" t="s">
        <v>334</v>
      </c>
      <c r="B163" s="30" t="s">
        <v>299</v>
      </c>
      <c r="C163" s="34" t="s">
        <v>40</v>
      </c>
      <c r="D163" s="34" t="s">
        <v>46</v>
      </c>
      <c r="E163" s="33" t="s">
        <v>190</v>
      </c>
      <c r="F163" s="33" t="s">
        <v>84</v>
      </c>
      <c r="G163" s="6">
        <v>617500</v>
      </c>
      <c r="H163" s="6">
        <v>617500</v>
      </c>
    </row>
    <row r="164" spans="1:8" ht="12.75">
      <c r="A164" s="31" t="s">
        <v>184</v>
      </c>
      <c r="B164" s="30" t="s">
        <v>299</v>
      </c>
      <c r="C164" s="34" t="s">
        <v>40</v>
      </c>
      <c r="D164" s="34" t="s">
        <v>46</v>
      </c>
      <c r="E164" s="33" t="s">
        <v>190</v>
      </c>
      <c r="F164" s="33" t="s">
        <v>185</v>
      </c>
      <c r="G164" s="6">
        <v>14300000</v>
      </c>
      <c r="H164" s="6">
        <v>14300000</v>
      </c>
    </row>
    <row r="165" spans="1:8" ht="38.25">
      <c r="A165" s="31" t="s">
        <v>97</v>
      </c>
      <c r="B165" s="30" t="s">
        <v>299</v>
      </c>
      <c r="C165" s="34" t="s">
        <v>40</v>
      </c>
      <c r="D165" s="34" t="s">
        <v>46</v>
      </c>
      <c r="E165" s="33" t="s">
        <v>190</v>
      </c>
      <c r="F165" s="33" t="s">
        <v>98</v>
      </c>
      <c r="G165" s="6">
        <v>9083900</v>
      </c>
      <c r="H165" s="6">
        <f>9083900+30000</f>
        <v>9113900</v>
      </c>
    </row>
    <row r="166" spans="1:8" ht="12.75">
      <c r="A166" s="31" t="s">
        <v>111</v>
      </c>
      <c r="B166" s="30" t="s">
        <v>299</v>
      </c>
      <c r="C166" s="34" t="s">
        <v>40</v>
      </c>
      <c r="D166" s="34" t="s">
        <v>46</v>
      </c>
      <c r="E166" s="33" t="s">
        <v>17</v>
      </c>
      <c r="F166" s="33"/>
      <c r="G166" s="6">
        <f>G167</f>
        <v>1040000</v>
      </c>
      <c r="H166" s="6">
        <f>H167</f>
        <v>1040000</v>
      </c>
    </row>
    <row r="167" spans="1:8" ht="12.75">
      <c r="A167" s="31" t="s">
        <v>334</v>
      </c>
      <c r="B167" s="30" t="s">
        <v>299</v>
      </c>
      <c r="C167" s="34" t="s">
        <v>40</v>
      </c>
      <c r="D167" s="34" t="s">
        <v>46</v>
      </c>
      <c r="E167" s="33" t="s">
        <v>17</v>
      </c>
      <c r="F167" s="33" t="s">
        <v>84</v>
      </c>
      <c r="G167" s="6">
        <v>1040000</v>
      </c>
      <c r="H167" s="6">
        <v>1040000</v>
      </c>
    </row>
    <row r="168" spans="1:8" ht="12.75">
      <c r="A168" s="38" t="s">
        <v>112</v>
      </c>
      <c r="B168" s="30" t="s">
        <v>299</v>
      </c>
      <c r="C168" s="34" t="s">
        <v>40</v>
      </c>
      <c r="D168" s="34" t="s">
        <v>46</v>
      </c>
      <c r="E168" s="33" t="s">
        <v>18</v>
      </c>
      <c r="F168" s="34"/>
      <c r="G168" s="6">
        <f>SUM(G169:G177)</f>
        <v>24575900</v>
      </c>
      <c r="H168" s="6">
        <f>SUM(H169:H177)</f>
        <v>29277200</v>
      </c>
    </row>
    <row r="169" spans="1:8" ht="12.75">
      <c r="A169" s="31" t="s">
        <v>169</v>
      </c>
      <c r="B169" s="30" t="s">
        <v>299</v>
      </c>
      <c r="C169" s="34" t="s">
        <v>40</v>
      </c>
      <c r="D169" s="34" t="s">
        <v>46</v>
      </c>
      <c r="E169" s="33" t="s">
        <v>18</v>
      </c>
      <c r="F169" s="33" t="s">
        <v>95</v>
      </c>
      <c r="G169" s="6">
        <v>8425200</v>
      </c>
      <c r="H169" s="6">
        <v>12036000</v>
      </c>
    </row>
    <row r="170" spans="1:8" ht="25.5">
      <c r="A170" s="31" t="s">
        <v>170</v>
      </c>
      <c r="B170" s="30" t="s">
        <v>299</v>
      </c>
      <c r="C170" s="34" t="s">
        <v>40</v>
      </c>
      <c r="D170" s="34" t="s">
        <v>46</v>
      </c>
      <c r="E170" s="33" t="s">
        <v>18</v>
      </c>
      <c r="F170" s="33" t="s">
        <v>96</v>
      </c>
      <c r="G170" s="6">
        <v>300000</v>
      </c>
      <c r="H170" s="6">
        <v>300000</v>
      </c>
    </row>
    <row r="171" spans="1:8" ht="38.25">
      <c r="A171" s="31" t="s">
        <v>166</v>
      </c>
      <c r="B171" s="30" t="s">
        <v>299</v>
      </c>
      <c r="C171" s="34" t="s">
        <v>40</v>
      </c>
      <c r="D171" s="34" t="s">
        <v>46</v>
      </c>
      <c r="E171" s="33" t="s">
        <v>18</v>
      </c>
      <c r="F171" s="33" t="s">
        <v>11</v>
      </c>
      <c r="G171" s="6">
        <v>2544500</v>
      </c>
      <c r="H171" s="6">
        <v>3635000</v>
      </c>
    </row>
    <row r="172" spans="1:8" ht="12.75">
      <c r="A172" s="31" t="s">
        <v>334</v>
      </c>
      <c r="B172" s="30" t="s">
        <v>299</v>
      </c>
      <c r="C172" s="34" t="s">
        <v>40</v>
      </c>
      <c r="D172" s="34" t="s">
        <v>46</v>
      </c>
      <c r="E172" s="33" t="s">
        <v>18</v>
      </c>
      <c r="F172" s="33" t="s">
        <v>84</v>
      </c>
      <c r="G172" s="6">
        <v>4000000</v>
      </c>
      <c r="H172" s="6">
        <v>4000000</v>
      </c>
    </row>
    <row r="173" spans="1:8" ht="43.5" customHeight="1">
      <c r="A173" s="31" t="s">
        <v>97</v>
      </c>
      <c r="B173" s="30" t="s">
        <v>299</v>
      </c>
      <c r="C173" s="34" t="s">
        <v>40</v>
      </c>
      <c r="D173" s="34" t="s">
        <v>46</v>
      </c>
      <c r="E173" s="33" t="s">
        <v>18</v>
      </c>
      <c r="F173" s="33" t="s">
        <v>98</v>
      </c>
      <c r="G173" s="6">
        <v>8586200</v>
      </c>
      <c r="H173" s="6">
        <v>8586200</v>
      </c>
    </row>
    <row r="174" spans="1:8" ht="25.5">
      <c r="A174" s="35" t="s">
        <v>142</v>
      </c>
      <c r="B174" s="30" t="s">
        <v>299</v>
      </c>
      <c r="C174" s="34" t="s">
        <v>40</v>
      </c>
      <c r="D174" s="34" t="s">
        <v>46</v>
      </c>
      <c r="E174" s="33" t="s">
        <v>18</v>
      </c>
      <c r="F174" s="33" t="s">
        <v>91</v>
      </c>
      <c r="G174" s="6">
        <v>180000</v>
      </c>
      <c r="H174" s="6">
        <v>180000</v>
      </c>
    </row>
    <row r="175" spans="1:8" ht="12.75">
      <c r="A175" s="31" t="s">
        <v>90</v>
      </c>
      <c r="B175" s="30" t="s">
        <v>299</v>
      </c>
      <c r="C175" s="34" t="s">
        <v>40</v>
      </c>
      <c r="D175" s="34" t="s">
        <v>46</v>
      </c>
      <c r="E175" s="33" t="s">
        <v>18</v>
      </c>
      <c r="F175" s="33" t="s">
        <v>93</v>
      </c>
      <c r="G175" s="6">
        <v>400000</v>
      </c>
      <c r="H175" s="6">
        <v>400000</v>
      </c>
    </row>
    <row r="176" spans="1:8" ht="12.75">
      <c r="A176" s="31" t="s">
        <v>92</v>
      </c>
      <c r="B176" s="30" t="s">
        <v>299</v>
      </c>
      <c r="C176" s="34" t="s">
        <v>40</v>
      </c>
      <c r="D176" s="34" t="s">
        <v>46</v>
      </c>
      <c r="E176" s="33" t="s">
        <v>18</v>
      </c>
      <c r="F176" s="33" t="s">
        <v>94</v>
      </c>
      <c r="G176" s="6">
        <v>40000</v>
      </c>
      <c r="H176" s="6">
        <v>40000</v>
      </c>
    </row>
    <row r="177" spans="1:8" ht="12.75">
      <c r="A177" s="31" t="s">
        <v>36</v>
      </c>
      <c r="B177" s="30" t="s">
        <v>299</v>
      </c>
      <c r="C177" s="34" t="s">
        <v>40</v>
      </c>
      <c r="D177" s="34" t="s">
        <v>46</v>
      </c>
      <c r="E177" s="33" t="s">
        <v>18</v>
      </c>
      <c r="F177" s="33" t="s">
        <v>35</v>
      </c>
      <c r="G177" s="6">
        <v>100000</v>
      </c>
      <c r="H177" s="6">
        <v>100000</v>
      </c>
    </row>
    <row r="178" spans="1:8" ht="140.25">
      <c r="A178" s="45" t="s">
        <v>344</v>
      </c>
      <c r="B178" s="30" t="s">
        <v>299</v>
      </c>
      <c r="C178" s="34" t="s">
        <v>40</v>
      </c>
      <c r="D178" s="34" t="s">
        <v>46</v>
      </c>
      <c r="E178" s="33" t="s">
        <v>134</v>
      </c>
      <c r="F178" s="34"/>
      <c r="G178" s="6">
        <f>SUM(G179:G183)</f>
        <v>131523575</v>
      </c>
      <c r="H178" s="6">
        <f>SUM(H179:H183)</f>
        <v>154733337</v>
      </c>
    </row>
    <row r="179" spans="1:8" ht="12.75">
      <c r="A179" s="31" t="s">
        <v>164</v>
      </c>
      <c r="B179" s="30" t="s">
        <v>299</v>
      </c>
      <c r="C179" s="32" t="s">
        <v>40</v>
      </c>
      <c r="D179" s="33" t="s">
        <v>46</v>
      </c>
      <c r="E179" s="33" t="s">
        <v>134</v>
      </c>
      <c r="F179" s="33" t="s">
        <v>95</v>
      </c>
      <c r="G179" s="6">
        <v>45233048</v>
      </c>
      <c r="H179" s="6">
        <v>53215254</v>
      </c>
    </row>
    <row r="180" spans="1:8" ht="25.5">
      <c r="A180" s="31" t="s">
        <v>170</v>
      </c>
      <c r="B180" s="30" t="s">
        <v>299</v>
      </c>
      <c r="C180" s="32" t="s">
        <v>40</v>
      </c>
      <c r="D180" s="33" t="s">
        <v>46</v>
      </c>
      <c r="E180" s="33" t="s">
        <v>134</v>
      </c>
      <c r="F180" s="33" t="s">
        <v>96</v>
      </c>
      <c r="G180" s="6">
        <v>27213</v>
      </c>
      <c r="H180" s="6">
        <v>32015</v>
      </c>
    </row>
    <row r="181" spans="1:8" ht="38.25">
      <c r="A181" s="31" t="s">
        <v>166</v>
      </c>
      <c r="B181" s="30" t="s">
        <v>299</v>
      </c>
      <c r="C181" s="32" t="s">
        <v>40</v>
      </c>
      <c r="D181" s="33" t="s">
        <v>46</v>
      </c>
      <c r="E181" s="33" t="s">
        <v>134</v>
      </c>
      <c r="F181" s="33" t="s">
        <v>11</v>
      </c>
      <c r="G181" s="6">
        <v>13660686</v>
      </c>
      <c r="H181" s="6">
        <v>16071368</v>
      </c>
    </row>
    <row r="182" spans="1:8" ht="12.75">
      <c r="A182" s="31" t="s">
        <v>334</v>
      </c>
      <c r="B182" s="30" t="s">
        <v>299</v>
      </c>
      <c r="C182" s="32" t="s">
        <v>40</v>
      </c>
      <c r="D182" s="33" t="s">
        <v>46</v>
      </c>
      <c r="E182" s="33" t="s">
        <v>134</v>
      </c>
      <c r="F182" s="33" t="s">
        <v>84</v>
      </c>
      <c r="G182" s="6">
        <v>1223203</v>
      </c>
      <c r="H182" s="6">
        <v>1439060</v>
      </c>
    </row>
    <row r="183" spans="1:8" ht="38.25">
      <c r="A183" s="31" t="s">
        <v>97</v>
      </c>
      <c r="B183" s="30" t="s">
        <v>299</v>
      </c>
      <c r="C183" s="32" t="s">
        <v>40</v>
      </c>
      <c r="D183" s="33" t="s">
        <v>46</v>
      </c>
      <c r="E183" s="33" t="s">
        <v>134</v>
      </c>
      <c r="F183" s="33" t="s">
        <v>98</v>
      </c>
      <c r="G183" s="6">
        <v>71379425</v>
      </c>
      <c r="H183" s="6">
        <v>83975640</v>
      </c>
    </row>
    <row r="184" spans="1:8" ht="102">
      <c r="A184" s="38" t="s">
        <v>213</v>
      </c>
      <c r="B184" s="30" t="s">
        <v>299</v>
      </c>
      <c r="C184" s="32" t="s">
        <v>40</v>
      </c>
      <c r="D184" s="33" t="s">
        <v>46</v>
      </c>
      <c r="E184" s="33" t="s">
        <v>20</v>
      </c>
      <c r="F184" s="33"/>
      <c r="G184" s="6">
        <f>SUM(G185:G188)</f>
        <v>2979000</v>
      </c>
      <c r="H184" s="6">
        <f>SUM(H185:H188)</f>
        <v>3565300</v>
      </c>
    </row>
    <row r="185" spans="1:8" ht="12.75">
      <c r="A185" s="31" t="s">
        <v>164</v>
      </c>
      <c r="B185" s="30" t="s">
        <v>299</v>
      </c>
      <c r="C185" s="32" t="s">
        <v>40</v>
      </c>
      <c r="D185" s="33" t="s">
        <v>46</v>
      </c>
      <c r="E185" s="33" t="s">
        <v>20</v>
      </c>
      <c r="F185" s="33" t="s">
        <v>95</v>
      </c>
      <c r="G185" s="6">
        <v>5000</v>
      </c>
      <c r="H185" s="6">
        <v>5000</v>
      </c>
    </row>
    <row r="186" spans="1:8" ht="38.25" customHeight="1">
      <c r="A186" s="31" t="s">
        <v>166</v>
      </c>
      <c r="B186" s="30" t="s">
        <v>299</v>
      </c>
      <c r="C186" s="32" t="s">
        <v>40</v>
      </c>
      <c r="D186" s="33" t="s">
        <v>46</v>
      </c>
      <c r="E186" s="33" t="s">
        <v>20</v>
      </c>
      <c r="F186" s="33" t="s">
        <v>11</v>
      </c>
      <c r="G186" s="6">
        <v>1500</v>
      </c>
      <c r="H186" s="6">
        <v>1500</v>
      </c>
    </row>
    <row r="187" spans="1:8" ht="12.75">
      <c r="A187" s="31" t="s">
        <v>334</v>
      </c>
      <c r="B187" s="30" t="s">
        <v>299</v>
      </c>
      <c r="C187" s="32" t="s">
        <v>40</v>
      </c>
      <c r="D187" s="33" t="s">
        <v>46</v>
      </c>
      <c r="E187" s="33" t="s">
        <v>20</v>
      </c>
      <c r="F187" s="33" t="s">
        <v>84</v>
      </c>
      <c r="G187" s="6">
        <v>1600000</v>
      </c>
      <c r="H187" s="6">
        <v>1600000</v>
      </c>
    </row>
    <row r="188" spans="1:8" ht="12.75">
      <c r="A188" s="38" t="s">
        <v>83</v>
      </c>
      <c r="B188" s="30" t="s">
        <v>299</v>
      </c>
      <c r="C188" s="32" t="s">
        <v>40</v>
      </c>
      <c r="D188" s="33" t="s">
        <v>46</v>
      </c>
      <c r="E188" s="33" t="s">
        <v>145</v>
      </c>
      <c r="F188" s="33" t="s">
        <v>82</v>
      </c>
      <c r="G188" s="6">
        <v>1372500</v>
      </c>
      <c r="H188" s="6">
        <v>1958800</v>
      </c>
    </row>
    <row r="189" spans="1:8" ht="25.5">
      <c r="A189" s="45" t="s">
        <v>215</v>
      </c>
      <c r="B189" s="30" t="s">
        <v>299</v>
      </c>
      <c r="C189" s="34" t="s">
        <v>40</v>
      </c>
      <c r="D189" s="34" t="s">
        <v>46</v>
      </c>
      <c r="E189" s="33" t="s">
        <v>136</v>
      </c>
      <c r="F189" s="33"/>
      <c r="G189" s="6">
        <f>SUM(G190:G190)</f>
        <v>2518000</v>
      </c>
      <c r="H189" s="6">
        <f>SUM(H190:H190)</f>
        <v>2619200</v>
      </c>
    </row>
    <row r="190" spans="1:8" ht="12.75">
      <c r="A190" s="31" t="s">
        <v>345</v>
      </c>
      <c r="B190" s="30" t="s">
        <v>299</v>
      </c>
      <c r="C190" s="34" t="s">
        <v>40</v>
      </c>
      <c r="D190" s="34" t="s">
        <v>46</v>
      </c>
      <c r="E190" s="33" t="s">
        <v>136</v>
      </c>
      <c r="F190" s="33" t="s">
        <v>84</v>
      </c>
      <c r="G190" s="6">
        <v>2518000</v>
      </c>
      <c r="H190" s="6">
        <v>2619200</v>
      </c>
    </row>
    <row r="191" spans="1:8" ht="51">
      <c r="A191" s="31" t="s">
        <v>216</v>
      </c>
      <c r="B191" s="30" t="s">
        <v>299</v>
      </c>
      <c r="C191" s="34" t="s">
        <v>40</v>
      </c>
      <c r="D191" s="34" t="s">
        <v>46</v>
      </c>
      <c r="E191" s="33" t="s">
        <v>165</v>
      </c>
      <c r="F191" s="34"/>
      <c r="G191" s="6">
        <f>SUM(G192:G194)</f>
        <v>15634600</v>
      </c>
      <c r="H191" s="6">
        <f>SUM(H192:H194)</f>
        <v>0</v>
      </c>
    </row>
    <row r="192" spans="1:8" ht="12.75">
      <c r="A192" s="31" t="s">
        <v>164</v>
      </c>
      <c r="B192" s="30" t="s">
        <v>299</v>
      </c>
      <c r="C192" s="34" t="s">
        <v>40</v>
      </c>
      <c r="D192" s="34" t="s">
        <v>46</v>
      </c>
      <c r="E192" s="33" t="s">
        <v>165</v>
      </c>
      <c r="F192" s="34" t="s">
        <v>95</v>
      </c>
      <c r="G192" s="6">
        <v>5773045</v>
      </c>
      <c r="H192" s="6">
        <v>0</v>
      </c>
    </row>
    <row r="193" spans="1:8" ht="38.25">
      <c r="A193" s="31" t="s">
        <v>166</v>
      </c>
      <c r="B193" s="30" t="s">
        <v>299</v>
      </c>
      <c r="C193" s="34" t="s">
        <v>40</v>
      </c>
      <c r="D193" s="34" t="s">
        <v>46</v>
      </c>
      <c r="E193" s="33" t="s">
        <v>165</v>
      </c>
      <c r="F193" s="34" t="s">
        <v>11</v>
      </c>
      <c r="G193" s="6">
        <v>1674622</v>
      </c>
      <c r="H193" s="6">
        <v>0</v>
      </c>
    </row>
    <row r="194" spans="1:8" ht="12.75">
      <c r="A194" s="38" t="s">
        <v>83</v>
      </c>
      <c r="B194" s="30" t="s">
        <v>299</v>
      </c>
      <c r="C194" s="34" t="s">
        <v>40</v>
      </c>
      <c r="D194" s="34" t="s">
        <v>46</v>
      </c>
      <c r="E194" s="33" t="s">
        <v>165</v>
      </c>
      <c r="F194" s="34" t="s">
        <v>82</v>
      </c>
      <c r="G194" s="6">
        <f>8098233+88700</f>
        <v>8186933</v>
      </c>
      <c r="H194" s="6">
        <v>0</v>
      </c>
    </row>
    <row r="195" spans="1:8" ht="25.5">
      <c r="A195" s="31" t="s">
        <v>217</v>
      </c>
      <c r="B195" s="30" t="s">
        <v>299</v>
      </c>
      <c r="C195" s="34" t="s">
        <v>40</v>
      </c>
      <c r="D195" s="34" t="s">
        <v>46</v>
      </c>
      <c r="E195" s="33" t="s">
        <v>167</v>
      </c>
      <c r="F195" s="34"/>
      <c r="G195" s="6">
        <f>SUM(G196:G199)</f>
        <v>7896700</v>
      </c>
      <c r="H195" s="6">
        <f>SUM(H196:H199)</f>
        <v>7473800</v>
      </c>
    </row>
    <row r="196" spans="1:8" ht="12.75">
      <c r="A196" s="31" t="s">
        <v>346</v>
      </c>
      <c r="B196" s="30" t="s">
        <v>299</v>
      </c>
      <c r="C196" s="34" t="s">
        <v>40</v>
      </c>
      <c r="D196" s="34" t="s">
        <v>46</v>
      </c>
      <c r="E196" s="33" t="s">
        <v>167</v>
      </c>
      <c r="F196" s="34" t="s">
        <v>84</v>
      </c>
      <c r="G196" s="6">
        <v>2130733.04</v>
      </c>
      <c r="H196" s="6">
        <v>2016609.27</v>
      </c>
    </row>
    <row r="197" spans="1:8" ht="12.75">
      <c r="A197" s="31" t="s">
        <v>233</v>
      </c>
      <c r="B197" s="30" t="s">
        <v>299</v>
      </c>
      <c r="C197" s="34" t="s">
        <v>40</v>
      </c>
      <c r="D197" s="34" t="s">
        <v>46</v>
      </c>
      <c r="E197" s="33" t="s">
        <v>167</v>
      </c>
      <c r="F197" s="34" t="s">
        <v>84</v>
      </c>
      <c r="G197" s="6">
        <v>317.07</v>
      </c>
      <c r="H197" s="6">
        <f>238.12+115.53</f>
        <v>353.65</v>
      </c>
    </row>
    <row r="198" spans="1:8" ht="12.75">
      <c r="A198" s="38" t="s">
        <v>168</v>
      </c>
      <c r="B198" s="30" t="s">
        <v>299</v>
      </c>
      <c r="C198" s="34" t="s">
        <v>40</v>
      </c>
      <c r="D198" s="34" t="s">
        <v>46</v>
      </c>
      <c r="E198" s="33" t="s">
        <v>167</v>
      </c>
      <c r="F198" s="34" t="s">
        <v>82</v>
      </c>
      <c r="G198" s="6">
        <v>5764966.96</v>
      </c>
      <c r="H198" s="6">
        <v>5456190.73</v>
      </c>
    </row>
    <row r="199" spans="1:8" ht="12.75">
      <c r="A199" s="38" t="s">
        <v>161</v>
      </c>
      <c r="B199" s="30" t="s">
        <v>299</v>
      </c>
      <c r="C199" s="34" t="s">
        <v>40</v>
      </c>
      <c r="D199" s="34" t="s">
        <v>46</v>
      </c>
      <c r="E199" s="33" t="s">
        <v>167</v>
      </c>
      <c r="F199" s="34" t="s">
        <v>82</v>
      </c>
      <c r="G199" s="6">
        <v>682.93</v>
      </c>
      <c r="H199" s="6">
        <v>646.35</v>
      </c>
    </row>
    <row r="200" spans="1:8" ht="38.25">
      <c r="A200" s="45" t="s">
        <v>135</v>
      </c>
      <c r="B200" s="30" t="s">
        <v>299</v>
      </c>
      <c r="C200" s="34" t="s">
        <v>40</v>
      </c>
      <c r="D200" s="34" t="s">
        <v>46</v>
      </c>
      <c r="E200" s="33" t="s">
        <v>137</v>
      </c>
      <c r="F200" s="34"/>
      <c r="G200" s="6">
        <f>SUM(G201:G201)</f>
        <v>300000</v>
      </c>
      <c r="H200" s="6">
        <f>SUM(H201:H201)</f>
        <v>300000</v>
      </c>
    </row>
    <row r="201" spans="1:8" ht="12.75">
      <c r="A201" s="31" t="s">
        <v>334</v>
      </c>
      <c r="B201" s="30" t="s">
        <v>299</v>
      </c>
      <c r="C201" s="32" t="s">
        <v>40</v>
      </c>
      <c r="D201" s="33" t="s">
        <v>46</v>
      </c>
      <c r="E201" s="33" t="s">
        <v>137</v>
      </c>
      <c r="F201" s="33" t="s">
        <v>84</v>
      </c>
      <c r="G201" s="6">
        <v>300000</v>
      </c>
      <c r="H201" s="6">
        <v>300000</v>
      </c>
    </row>
    <row r="202" spans="1:9" ht="12.75">
      <c r="A202" s="57" t="s">
        <v>127</v>
      </c>
      <c r="B202" s="30" t="s">
        <v>299</v>
      </c>
      <c r="C202" s="34" t="s">
        <v>40</v>
      </c>
      <c r="D202" s="34" t="s">
        <v>48</v>
      </c>
      <c r="E202" s="33"/>
      <c r="F202" s="34"/>
      <c r="G202" s="6">
        <f>G203+G205+G207+G209</f>
        <v>13660000</v>
      </c>
      <c r="H202" s="6">
        <f>H203+H205+H207+H209</f>
        <v>17200000</v>
      </c>
      <c r="I202" s="4"/>
    </row>
    <row r="203" spans="1:8" ht="25.5">
      <c r="A203" s="31" t="s">
        <v>282</v>
      </c>
      <c r="B203" s="30" t="s">
        <v>299</v>
      </c>
      <c r="C203" s="34" t="s">
        <v>40</v>
      </c>
      <c r="D203" s="34" t="s">
        <v>48</v>
      </c>
      <c r="E203" s="33" t="s">
        <v>190</v>
      </c>
      <c r="F203" s="34"/>
      <c r="G203" s="6">
        <f>G204</f>
        <v>1260000</v>
      </c>
      <c r="H203" s="6">
        <f>H204</f>
        <v>1800000</v>
      </c>
    </row>
    <row r="204" spans="1:8" ht="38.25">
      <c r="A204" s="31" t="s">
        <v>97</v>
      </c>
      <c r="B204" s="30" t="s">
        <v>299</v>
      </c>
      <c r="C204" s="34" t="s">
        <v>40</v>
      </c>
      <c r="D204" s="34" t="s">
        <v>48</v>
      </c>
      <c r="E204" s="33" t="s">
        <v>190</v>
      </c>
      <c r="F204" s="34" t="s">
        <v>98</v>
      </c>
      <c r="G204" s="6">
        <v>1260000</v>
      </c>
      <c r="H204" s="6">
        <v>1800000</v>
      </c>
    </row>
    <row r="205" spans="1:8" ht="25.5">
      <c r="A205" s="38" t="s">
        <v>113</v>
      </c>
      <c r="B205" s="30" t="s">
        <v>299</v>
      </c>
      <c r="C205" s="34" t="s">
        <v>40</v>
      </c>
      <c r="D205" s="34" t="s">
        <v>48</v>
      </c>
      <c r="E205" s="33" t="s">
        <v>19</v>
      </c>
      <c r="F205" s="34"/>
      <c r="G205" s="6">
        <f>G206</f>
        <v>7000000</v>
      </c>
      <c r="H205" s="6">
        <f>H206</f>
        <v>10000000</v>
      </c>
    </row>
    <row r="206" spans="1:8" ht="38.25">
      <c r="A206" s="31" t="s">
        <v>97</v>
      </c>
      <c r="B206" s="30" t="s">
        <v>299</v>
      </c>
      <c r="C206" s="34" t="s">
        <v>40</v>
      </c>
      <c r="D206" s="34" t="s">
        <v>48</v>
      </c>
      <c r="E206" s="33" t="s">
        <v>19</v>
      </c>
      <c r="F206" s="34" t="s">
        <v>98</v>
      </c>
      <c r="G206" s="6">
        <v>7000000</v>
      </c>
      <c r="H206" s="6">
        <v>10000000</v>
      </c>
    </row>
    <row r="207" spans="1:8" ht="25.5">
      <c r="A207" s="38" t="s">
        <v>159</v>
      </c>
      <c r="B207" s="30" t="s">
        <v>299</v>
      </c>
      <c r="C207" s="34" t="s">
        <v>40</v>
      </c>
      <c r="D207" s="34" t="s">
        <v>48</v>
      </c>
      <c r="E207" s="33" t="s">
        <v>158</v>
      </c>
      <c r="F207" s="34"/>
      <c r="G207" s="6">
        <f>G208</f>
        <v>5000000</v>
      </c>
      <c r="H207" s="6">
        <f>H208</f>
        <v>5000000</v>
      </c>
    </row>
    <row r="208" spans="1:8" ht="38.25">
      <c r="A208" s="31" t="s">
        <v>97</v>
      </c>
      <c r="B208" s="30" t="s">
        <v>299</v>
      </c>
      <c r="C208" s="34" t="s">
        <v>40</v>
      </c>
      <c r="D208" s="34" t="s">
        <v>48</v>
      </c>
      <c r="E208" s="33" t="s">
        <v>158</v>
      </c>
      <c r="F208" s="34" t="s">
        <v>98</v>
      </c>
      <c r="G208" s="6">
        <v>5000000</v>
      </c>
      <c r="H208" s="6">
        <v>5000000</v>
      </c>
    </row>
    <row r="209" spans="1:8" ht="38.25">
      <c r="A209" s="31" t="s">
        <v>135</v>
      </c>
      <c r="B209" s="30" t="s">
        <v>299</v>
      </c>
      <c r="C209" s="32" t="s">
        <v>40</v>
      </c>
      <c r="D209" s="33" t="s">
        <v>48</v>
      </c>
      <c r="E209" s="33" t="s">
        <v>137</v>
      </c>
      <c r="F209" s="33"/>
      <c r="G209" s="6">
        <f>G210</f>
        <v>400000</v>
      </c>
      <c r="H209" s="6">
        <f>H210</f>
        <v>400000</v>
      </c>
    </row>
    <row r="210" spans="1:8" ht="12.75">
      <c r="A210" s="38" t="s">
        <v>83</v>
      </c>
      <c r="B210" s="30" t="s">
        <v>299</v>
      </c>
      <c r="C210" s="32" t="s">
        <v>40</v>
      </c>
      <c r="D210" s="33" t="s">
        <v>48</v>
      </c>
      <c r="E210" s="33" t="s">
        <v>137</v>
      </c>
      <c r="F210" s="33" t="s">
        <v>82</v>
      </c>
      <c r="G210" s="6">
        <v>400000</v>
      </c>
      <c r="H210" s="6">
        <v>400000</v>
      </c>
    </row>
    <row r="211" spans="1:9" ht="12.75">
      <c r="A211" s="60" t="s">
        <v>81</v>
      </c>
      <c r="B211" s="30" t="s">
        <v>299</v>
      </c>
      <c r="C211" s="32" t="s">
        <v>40</v>
      </c>
      <c r="D211" s="33" t="s">
        <v>40</v>
      </c>
      <c r="E211" s="33"/>
      <c r="F211" s="33"/>
      <c r="G211" s="6">
        <f>G212+G215+G217+G220</f>
        <v>1909600</v>
      </c>
      <c r="H211" s="6">
        <f>H212+H215+H217+H220</f>
        <v>1841500</v>
      </c>
      <c r="I211" s="4"/>
    </row>
    <row r="212" spans="1:8" ht="25.5">
      <c r="A212" s="31" t="s">
        <v>218</v>
      </c>
      <c r="B212" s="30" t="s">
        <v>299</v>
      </c>
      <c r="C212" s="34" t="s">
        <v>40</v>
      </c>
      <c r="D212" s="34" t="s">
        <v>40</v>
      </c>
      <c r="E212" s="33" t="s">
        <v>138</v>
      </c>
      <c r="F212" s="33"/>
      <c r="G212" s="6">
        <f>G213+G214</f>
        <v>1358000</v>
      </c>
      <c r="H212" s="6">
        <f>H213+H214</f>
        <v>1289900</v>
      </c>
    </row>
    <row r="213" spans="1:8" ht="12.75">
      <c r="A213" s="31" t="s">
        <v>334</v>
      </c>
      <c r="B213" s="30" t="s">
        <v>299</v>
      </c>
      <c r="C213" s="34" t="s">
        <v>40</v>
      </c>
      <c r="D213" s="34" t="s">
        <v>40</v>
      </c>
      <c r="E213" s="33" t="s">
        <v>138</v>
      </c>
      <c r="F213" s="33" t="s">
        <v>84</v>
      </c>
      <c r="G213" s="6">
        <v>470080.36</v>
      </c>
      <c r="H213" s="6">
        <v>447957.72</v>
      </c>
    </row>
    <row r="214" spans="1:8" ht="12.75">
      <c r="A214" s="38" t="s">
        <v>83</v>
      </c>
      <c r="B214" s="30" t="s">
        <v>299</v>
      </c>
      <c r="C214" s="34" t="s">
        <v>40</v>
      </c>
      <c r="D214" s="34" t="s">
        <v>40</v>
      </c>
      <c r="E214" s="33" t="s">
        <v>138</v>
      </c>
      <c r="F214" s="33" t="s">
        <v>82</v>
      </c>
      <c r="G214" s="6">
        <v>887919.64</v>
      </c>
      <c r="H214" s="6">
        <v>841942.28</v>
      </c>
    </row>
    <row r="215" spans="1:8" ht="25.5">
      <c r="A215" s="38" t="s">
        <v>226</v>
      </c>
      <c r="B215" s="30" t="s">
        <v>299</v>
      </c>
      <c r="C215" s="34" t="s">
        <v>40</v>
      </c>
      <c r="D215" s="33" t="s">
        <v>40</v>
      </c>
      <c r="E215" s="33" t="s">
        <v>139</v>
      </c>
      <c r="F215" s="33"/>
      <c r="G215" s="6">
        <f>SUM(G216:G216)</f>
        <v>151600</v>
      </c>
      <c r="H215" s="6">
        <f>SUM(H216:H216)</f>
        <v>151600</v>
      </c>
    </row>
    <row r="216" spans="1:8" ht="12.75">
      <c r="A216" s="31" t="s">
        <v>334</v>
      </c>
      <c r="B216" s="30" t="s">
        <v>299</v>
      </c>
      <c r="C216" s="34" t="s">
        <v>40</v>
      </c>
      <c r="D216" s="34" t="s">
        <v>40</v>
      </c>
      <c r="E216" s="33" t="s">
        <v>139</v>
      </c>
      <c r="F216" s="33" t="s">
        <v>84</v>
      </c>
      <c r="G216" s="6">
        <v>151600</v>
      </c>
      <c r="H216" s="6">
        <v>151600</v>
      </c>
    </row>
    <row r="217" spans="1:8" ht="12.75">
      <c r="A217" s="38" t="s">
        <v>219</v>
      </c>
      <c r="B217" s="30" t="s">
        <v>299</v>
      </c>
      <c r="C217" s="34" t="s">
        <v>40</v>
      </c>
      <c r="D217" s="33" t="s">
        <v>40</v>
      </c>
      <c r="E217" s="33" t="s">
        <v>21</v>
      </c>
      <c r="F217" s="33"/>
      <c r="G217" s="6">
        <f>SUM(G218:G219)</f>
        <v>200000</v>
      </c>
      <c r="H217" s="6">
        <f>SUM(H218:H219)</f>
        <v>200000</v>
      </c>
    </row>
    <row r="218" spans="1:8" ht="12.75">
      <c r="A218" s="31" t="s">
        <v>169</v>
      </c>
      <c r="B218" s="30" t="s">
        <v>299</v>
      </c>
      <c r="C218" s="34" t="s">
        <v>40</v>
      </c>
      <c r="D218" s="33" t="s">
        <v>40</v>
      </c>
      <c r="E218" s="33" t="s">
        <v>21</v>
      </c>
      <c r="F218" s="33" t="s">
        <v>95</v>
      </c>
      <c r="G218" s="6">
        <v>153610</v>
      </c>
      <c r="H218" s="6">
        <v>153610</v>
      </c>
    </row>
    <row r="219" spans="1:8" ht="38.25">
      <c r="A219" s="31" t="s">
        <v>166</v>
      </c>
      <c r="B219" s="30" t="s">
        <v>299</v>
      </c>
      <c r="C219" s="34" t="s">
        <v>40</v>
      </c>
      <c r="D219" s="33" t="s">
        <v>40</v>
      </c>
      <c r="E219" s="33" t="s">
        <v>21</v>
      </c>
      <c r="F219" s="33" t="s">
        <v>11</v>
      </c>
      <c r="G219" s="6">
        <v>46390</v>
      </c>
      <c r="H219" s="6">
        <v>46390</v>
      </c>
    </row>
    <row r="220" spans="1:8" ht="25.5">
      <c r="A220" s="38" t="s">
        <v>347</v>
      </c>
      <c r="B220" s="30" t="s">
        <v>299</v>
      </c>
      <c r="C220" s="34" t="s">
        <v>40</v>
      </c>
      <c r="D220" s="33" t="s">
        <v>40</v>
      </c>
      <c r="E220" s="33" t="s">
        <v>32</v>
      </c>
      <c r="F220" s="33"/>
      <c r="G220" s="6">
        <f>SUM(G221:G222)</f>
        <v>200000</v>
      </c>
      <c r="H220" s="6">
        <f>SUM(H221:H222)</f>
        <v>200000</v>
      </c>
    </row>
    <row r="221" spans="1:8" ht="12.75">
      <c r="A221" s="31" t="s">
        <v>227</v>
      </c>
      <c r="B221" s="30" t="s">
        <v>299</v>
      </c>
      <c r="C221" s="34" t="s">
        <v>40</v>
      </c>
      <c r="D221" s="34" t="s">
        <v>40</v>
      </c>
      <c r="E221" s="33" t="s">
        <v>32</v>
      </c>
      <c r="F221" s="33" t="s">
        <v>84</v>
      </c>
      <c r="G221" s="6">
        <v>60000</v>
      </c>
      <c r="H221" s="6">
        <v>60000</v>
      </c>
    </row>
    <row r="222" spans="1:8" ht="12.75">
      <c r="A222" s="31" t="s">
        <v>131</v>
      </c>
      <c r="B222" s="30" t="s">
        <v>299</v>
      </c>
      <c r="C222" s="34" t="s">
        <v>40</v>
      </c>
      <c r="D222" s="34" t="s">
        <v>40</v>
      </c>
      <c r="E222" s="33" t="s">
        <v>32</v>
      </c>
      <c r="F222" s="33" t="s">
        <v>130</v>
      </c>
      <c r="G222" s="6">
        <v>140000</v>
      </c>
      <c r="H222" s="6">
        <v>140000</v>
      </c>
    </row>
    <row r="223" spans="1:9" ht="12.75">
      <c r="A223" s="57" t="s">
        <v>60</v>
      </c>
      <c r="B223" s="30" t="s">
        <v>299</v>
      </c>
      <c r="C223" s="34" t="s">
        <v>40</v>
      </c>
      <c r="D223" s="33" t="s">
        <v>42</v>
      </c>
      <c r="E223" s="33"/>
      <c r="F223" s="33"/>
      <c r="G223" s="6">
        <f>G224+G235+G237+G239+G232</f>
        <v>12610934.530000001</v>
      </c>
      <c r="H223" s="6">
        <f>H224+H235+H237+H239+H232</f>
        <v>13793929.469999999</v>
      </c>
      <c r="I223" s="4"/>
    </row>
    <row r="224" spans="1:8" ht="25.5">
      <c r="A224" s="38" t="s">
        <v>114</v>
      </c>
      <c r="B224" s="30" t="s">
        <v>299</v>
      </c>
      <c r="C224" s="34" t="s">
        <v>40</v>
      </c>
      <c r="D224" s="33" t="s">
        <v>42</v>
      </c>
      <c r="E224" s="33" t="s">
        <v>33</v>
      </c>
      <c r="F224" s="33"/>
      <c r="G224" s="6">
        <f>SUM(G225:G231)</f>
        <v>5056934.53</v>
      </c>
      <c r="H224" s="6">
        <f>SUM(H225:H231)</f>
        <v>5056884.47</v>
      </c>
    </row>
    <row r="225" spans="1:8" ht="12.75">
      <c r="A225" s="31" t="s">
        <v>169</v>
      </c>
      <c r="B225" s="30" t="s">
        <v>299</v>
      </c>
      <c r="C225" s="34" t="s">
        <v>40</v>
      </c>
      <c r="D225" s="33" t="s">
        <v>42</v>
      </c>
      <c r="E225" s="33" t="s">
        <v>33</v>
      </c>
      <c r="F225" s="33" t="s">
        <v>95</v>
      </c>
      <c r="G225" s="6">
        <v>3108000</v>
      </c>
      <c r="H225" s="6">
        <v>3108000</v>
      </c>
    </row>
    <row r="226" spans="1:8" ht="25.5">
      <c r="A226" s="31" t="s">
        <v>170</v>
      </c>
      <c r="B226" s="30" t="s">
        <v>299</v>
      </c>
      <c r="C226" s="34" t="s">
        <v>40</v>
      </c>
      <c r="D226" s="33" t="s">
        <v>42</v>
      </c>
      <c r="E226" s="33" t="s">
        <v>33</v>
      </c>
      <c r="F226" s="33" t="s">
        <v>96</v>
      </c>
      <c r="G226" s="6">
        <v>100000</v>
      </c>
      <c r="H226" s="6">
        <v>100000</v>
      </c>
    </row>
    <row r="227" spans="1:8" ht="38.25">
      <c r="A227" s="31" t="s">
        <v>166</v>
      </c>
      <c r="B227" s="30" t="s">
        <v>299</v>
      </c>
      <c r="C227" s="34" t="s">
        <v>40</v>
      </c>
      <c r="D227" s="33" t="s">
        <v>42</v>
      </c>
      <c r="E227" s="33" t="s">
        <v>33</v>
      </c>
      <c r="F227" s="33" t="s">
        <v>11</v>
      </c>
      <c r="G227" s="6">
        <v>938000</v>
      </c>
      <c r="H227" s="6">
        <v>938000</v>
      </c>
    </row>
    <row r="228" spans="1:8" ht="12.75">
      <c r="A228" s="31" t="s">
        <v>227</v>
      </c>
      <c r="B228" s="30" t="s">
        <v>299</v>
      </c>
      <c r="C228" s="34" t="s">
        <v>40</v>
      </c>
      <c r="D228" s="33" t="s">
        <v>42</v>
      </c>
      <c r="E228" s="33" t="s">
        <v>33</v>
      </c>
      <c r="F228" s="33" t="s">
        <v>84</v>
      </c>
      <c r="G228" s="6">
        <f>800000-65.47</f>
        <v>799934.53</v>
      </c>
      <c r="H228" s="6">
        <f>800000-115.53</f>
        <v>799884.47</v>
      </c>
    </row>
    <row r="229" spans="1:8" ht="25.5">
      <c r="A229" s="31" t="s">
        <v>324</v>
      </c>
      <c r="B229" s="30" t="s">
        <v>299</v>
      </c>
      <c r="C229" s="34" t="s">
        <v>40</v>
      </c>
      <c r="D229" s="33" t="s">
        <v>42</v>
      </c>
      <c r="E229" s="33" t="s">
        <v>33</v>
      </c>
      <c r="F229" s="33" t="s">
        <v>325</v>
      </c>
      <c r="G229" s="6">
        <v>100000</v>
      </c>
      <c r="H229" s="6">
        <v>100000</v>
      </c>
    </row>
    <row r="230" spans="1:8" ht="12.75">
      <c r="A230" s="31" t="s">
        <v>90</v>
      </c>
      <c r="B230" s="30" t="s">
        <v>299</v>
      </c>
      <c r="C230" s="34" t="s">
        <v>40</v>
      </c>
      <c r="D230" s="33" t="s">
        <v>42</v>
      </c>
      <c r="E230" s="33" t="s">
        <v>33</v>
      </c>
      <c r="F230" s="33" t="s">
        <v>93</v>
      </c>
      <c r="G230" s="6">
        <v>1000</v>
      </c>
      <c r="H230" s="6">
        <v>1000</v>
      </c>
    </row>
    <row r="231" spans="1:8" ht="12.75">
      <c r="A231" s="31" t="s">
        <v>36</v>
      </c>
      <c r="B231" s="30" t="s">
        <v>299</v>
      </c>
      <c r="C231" s="34" t="s">
        <v>40</v>
      </c>
      <c r="D231" s="33" t="s">
        <v>42</v>
      </c>
      <c r="E231" s="33" t="s">
        <v>33</v>
      </c>
      <c r="F231" s="33" t="s">
        <v>35</v>
      </c>
      <c r="G231" s="6">
        <v>10000</v>
      </c>
      <c r="H231" s="6">
        <v>10000</v>
      </c>
    </row>
    <row r="232" spans="1:8" ht="140.25">
      <c r="A232" s="45" t="s">
        <v>344</v>
      </c>
      <c r="B232" s="30" t="s">
        <v>299</v>
      </c>
      <c r="C232" s="34" t="s">
        <v>40</v>
      </c>
      <c r="D232" s="33" t="s">
        <v>42</v>
      </c>
      <c r="E232" s="33" t="s">
        <v>134</v>
      </c>
      <c r="F232" s="33"/>
      <c r="G232" s="6">
        <f>SUM(G233:G234)</f>
        <v>6704000</v>
      </c>
      <c r="H232" s="6">
        <f>SUM(H233:H234)</f>
        <v>7887045</v>
      </c>
    </row>
    <row r="233" spans="1:8" ht="12.75">
      <c r="A233" s="31" t="s">
        <v>169</v>
      </c>
      <c r="B233" s="30" t="s">
        <v>299</v>
      </c>
      <c r="C233" s="34" t="s">
        <v>40</v>
      </c>
      <c r="D233" s="34" t="s">
        <v>42</v>
      </c>
      <c r="E233" s="33" t="s">
        <v>134</v>
      </c>
      <c r="F233" s="33" t="s">
        <v>95</v>
      </c>
      <c r="G233" s="6">
        <v>5148999</v>
      </c>
      <c r="H233" s="6">
        <v>6057635</v>
      </c>
    </row>
    <row r="234" spans="1:8" ht="38.25">
      <c r="A234" s="31" t="s">
        <v>166</v>
      </c>
      <c r="B234" s="30" t="s">
        <v>299</v>
      </c>
      <c r="C234" s="34" t="s">
        <v>40</v>
      </c>
      <c r="D234" s="33" t="s">
        <v>42</v>
      </c>
      <c r="E234" s="33" t="s">
        <v>134</v>
      </c>
      <c r="F234" s="33" t="s">
        <v>11</v>
      </c>
      <c r="G234" s="6">
        <v>1555001</v>
      </c>
      <c r="H234" s="6">
        <v>1829410</v>
      </c>
    </row>
    <row r="235" spans="1:8" ht="51">
      <c r="A235" s="38" t="s">
        <v>125</v>
      </c>
      <c r="B235" s="30" t="s">
        <v>299</v>
      </c>
      <c r="C235" s="34" t="s">
        <v>40</v>
      </c>
      <c r="D235" s="33" t="s">
        <v>42</v>
      </c>
      <c r="E235" s="33" t="s">
        <v>34</v>
      </c>
      <c r="F235" s="33"/>
      <c r="G235" s="6">
        <f>SUM(G236:G236)</f>
        <v>50000</v>
      </c>
      <c r="H235" s="6">
        <f>SUM(H236:H236)</f>
        <v>50000</v>
      </c>
    </row>
    <row r="236" spans="1:8" ht="12.75">
      <c r="A236" s="31" t="s">
        <v>348</v>
      </c>
      <c r="B236" s="30" t="s">
        <v>299</v>
      </c>
      <c r="C236" s="34" t="s">
        <v>40</v>
      </c>
      <c r="D236" s="33" t="s">
        <v>42</v>
      </c>
      <c r="E236" s="33" t="s">
        <v>34</v>
      </c>
      <c r="F236" s="33" t="s">
        <v>84</v>
      </c>
      <c r="G236" s="6">
        <v>50000</v>
      </c>
      <c r="H236" s="6">
        <v>50000</v>
      </c>
    </row>
    <row r="237" spans="1:8" ht="38.25">
      <c r="A237" s="38" t="s">
        <v>349</v>
      </c>
      <c r="B237" s="30" t="s">
        <v>299</v>
      </c>
      <c r="C237" s="34" t="s">
        <v>40</v>
      </c>
      <c r="D237" s="33" t="s">
        <v>42</v>
      </c>
      <c r="E237" s="33" t="s">
        <v>22</v>
      </c>
      <c r="F237" s="33"/>
      <c r="G237" s="6">
        <f>G238</f>
        <v>500000</v>
      </c>
      <c r="H237" s="6">
        <f>H238</f>
        <v>500000</v>
      </c>
    </row>
    <row r="238" spans="1:8" ht="12.75">
      <c r="A238" s="31" t="s">
        <v>348</v>
      </c>
      <c r="B238" s="30" t="s">
        <v>299</v>
      </c>
      <c r="C238" s="34" t="s">
        <v>40</v>
      </c>
      <c r="D238" s="33" t="s">
        <v>42</v>
      </c>
      <c r="E238" s="33" t="s">
        <v>22</v>
      </c>
      <c r="F238" s="33" t="s">
        <v>84</v>
      </c>
      <c r="G238" s="6">
        <v>500000</v>
      </c>
      <c r="H238" s="6">
        <v>500000</v>
      </c>
    </row>
    <row r="239" spans="1:8" ht="38.25">
      <c r="A239" s="38" t="s">
        <v>222</v>
      </c>
      <c r="B239" s="30" t="s">
        <v>299</v>
      </c>
      <c r="C239" s="34" t="s">
        <v>40</v>
      </c>
      <c r="D239" s="33" t="s">
        <v>42</v>
      </c>
      <c r="E239" s="33" t="s">
        <v>23</v>
      </c>
      <c r="F239" s="33"/>
      <c r="G239" s="6">
        <f>G240</f>
        <v>300000</v>
      </c>
      <c r="H239" s="6">
        <f>H240</f>
        <v>300000</v>
      </c>
    </row>
    <row r="240" spans="1:8" ht="12.75">
      <c r="A240" s="31" t="s">
        <v>334</v>
      </c>
      <c r="B240" s="30" t="s">
        <v>299</v>
      </c>
      <c r="C240" s="34" t="s">
        <v>40</v>
      </c>
      <c r="D240" s="33" t="s">
        <v>42</v>
      </c>
      <c r="E240" s="33" t="s">
        <v>23</v>
      </c>
      <c r="F240" s="33" t="s">
        <v>84</v>
      </c>
      <c r="G240" s="6">
        <v>300000</v>
      </c>
      <c r="H240" s="6">
        <v>300000</v>
      </c>
    </row>
    <row r="241" spans="1:8" ht="12.75">
      <c r="A241" s="52" t="s">
        <v>78</v>
      </c>
      <c r="B241" s="42" t="s">
        <v>299</v>
      </c>
      <c r="C241" s="54" t="s">
        <v>41</v>
      </c>
      <c r="D241" s="55"/>
      <c r="E241" s="33"/>
      <c r="F241" s="55"/>
      <c r="G241" s="51">
        <f>G242</f>
        <v>20914096</v>
      </c>
      <c r="H241" s="51">
        <f>H242</f>
        <v>20314000</v>
      </c>
    </row>
    <row r="242" spans="1:8" ht="12.75">
      <c r="A242" s="57" t="s">
        <v>61</v>
      </c>
      <c r="B242" s="30" t="s">
        <v>299</v>
      </c>
      <c r="C242" s="33" t="s">
        <v>41</v>
      </c>
      <c r="D242" s="33" t="s">
        <v>39</v>
      </c>
      <c r="E242" s="33"/>
      <c r="F242" s="33"/>
      <c r="G242" s="6">
        <f>G243</f>
        <v>20914096</v>
      </c>
      <c r="H242" s="6">
        <f>H243</f>
        <v>20314000</v>
      </c>
    </row>
    <row r="243" spans="1:8" ht="25.5">
      <c r="A243" s="38" t="s">
        <v>204</v>
      </c>
      <c r="B243" s="30" t="s">
        <v>299</v>
      </c>
      <c r="C243" s="33" t="s">
        <v>41</v>
      </c>
      <c r="D243" s="33" t="s">
        <v>39</v>
      </c>
      <c r="E243" s="33" t="s">
        <v>4</v>
      </c>
      <c r="F243" s="33"/>
      <c r="G243" s="6">
        <f>G244+G251</f>
        <v>20914096</v>
      </c>
      <c r="H243" s="6">
        <f>H244+H251</f>
        <v>20314000</v>
      </c>
    </row>
    <row r="244" spans="1:8" ht="38.25">
      <c r="A244" s="38" t="s">
        <v>115</v>
      </c>
      <c r="B244" s="30" t="s">
        <v>299</v>
      </c>
      <c r="C244" s="33" t="s">
        <v>119</v>
      </c>
      <c r="D244" s="33" t="s">
        <v>39</v>
      </c>
      <c r="E244" s="33" t="s">
        <v>5</v>
      </c>
      <c r="F244" s="33"/>
      <c r="G244" s="6">
        <f>G245+G247+G249</f>
        <v>11194096</v>
      </c>
      <c r="H244" s="6">
        <f>H245+H247+H249</f>
        <v>10894000</v>
      </c>
    </row>
    <row r="245" spans="1:8" ht="25.5">
      <c r="A245" s="38" t="s">
        <v>282</v>
      </c>
      <c r="B245" s="30" t="s">
        <v>299</v>
      </c>
      <c r="C245" s="32" t="s">
        <v>41</v>
      </c>
      <c r="D245" s="33" t="s">
        <v>39</v>
      </c>
      <c r="E245" s="33" t="s">
        <v>193</v>
      </c>
      <c r="F245" s="33"/>
      <c r="G245" s="6">
        <f>SUM(G246:G246)</f>
        <v>1690000</v>
      </c>
      <c r="H245" s="6">
        <f>SUM(H246:H246)</f>
        <v>1690000</v>
      </c>
    </row>
    <row r="246" spans="1:8" ht="38.25">
      <c r="A246" s="31" t="s">
        <v>97</v>
      </c>
      <c r="B246" s="30" t="s">
        <v>299</v>
      </c>
      <c r="C246" s="32" t="s">
        <v>41</v>
      </c>
      <c r="D246" s="33" t="s">
        <v>39</v>
      </c>
      <c r="E246" s="33" t="s">
        <v>193</v>
      </c>
      <c r="F246" s="33" t="s">
        <v>98</v>
      </c>
      <c r="G246" s="6">
        <v>1690000</v>
      </c>
      <c r="H246" s="6">
        <v>1690000</v>
      </c>
    </row>
    <row r="247" spans="1:8" ht="25.5">
      <c r="A247" s="38" t="s">
        <v>350</v>
      </c>
      <c r="B247" s="30" t="s">
        <v>299</v>
      </c>
      <c r="C247" s="32" t="s">
        <v>41</v>
      </c>
      <c r="D247" s="33" t="s">
        <v>39</v>
      </c>
      <c r="E247" s="33" t="s">
        <v>24</v>
      </c>
      <c r="F247" s="33"/>
      <c r="G247" s="6">
        <f>SUM(G248:G248)</f>
        <v>8904096</v>
      </c>
      <c r="H247" s="6">
        <f>SUM(H248:H248)</f>
        <v>8904000</v>
      </c>
    </row>
    <row r="248" spans="1:8" ht="38.25">
      <c r="A248" s="31" t="s">
        <v>97</v>
      </c>
      <c r="B248" s="30" t="s">
        <v>299</v>
      </c>
      <c r="C248" s="32" t="s">
        <v>41</v>
      </c>
      <c r="D248" s="33" t="s">
        <v>39</v>
      </c>
      <c r="E248" s="33" t="s">
        <v>24</v>
      </c>
      <c r="F248" s="33" t="s">
        <v>98</v>
      </c>
      <c r="G248" s="6">
        <v>8904096</v>
      </c>
      <c r="H248" s="6">
        <v>8904000</v>
      </c>
    </row>
    <row r="249" spans="1:8" ht="51">
      <c r="A249" s="31" t="s">
        <v>351</v>
      </c>
      <c r="B249" s="30" t="s">
        <v>299</v>
      </c>
      <c r="C249" s="34" t="s">
        <v>41</v>
      </c>
      <c r="D249" s="33" t="s">
        <v>39</v>
      </c>
      <c r="E249" s="33" t="s">
        <v>147</v>
      </c>
      <c r="F249" s="33"/>
      <c r="G249" s="6">
        <f>G250</f>
        <v>600000</v>
      </c>
      <c r="H249" s="6">
        <f>H250</f>
        <v>300000</v>
      </c>
    </row>
    <row r="250" spans="1:8" ht="12.75">
      <c r="A250" s="38" t="s">
        <v>83</v>
      </c>
      <c r="B250" s="30" t="s">
        <v>299</v>
      </c>
      <c r="C250" s="34" t="s">
        <v>41</v>
      </c>
      <c r="D250" s="33" t="s">
        <v>39</v>
      </c>
      <c r="E250" s="33" t="s">
        <v>147</v>
      </c>
      <c r="F250" s="33" t="s">
        <v>82</v>
      </c>
      <c r="G250" s="6">
        <v>600000</v>
      </c>
      <c r="H250" s="6">
        <v>300000</v>
      </c>
    </row>
    <row r="251" spans="1:8" ht="25.5">
      <c r="A251" s="31" t="s">
        <v>352</v>
      </c>
      <c r="B251" s="30" t="s">
        <v>299</v>
      </c>
      <c r="C251" s="32" t="s">
        <v>41</v>
      </c>
      <c r="D251" s="33" t="s">
        <v>39</v>
      </c>
      <c r="E251" s="33" t="s">
        <v>353</v>
      </c>
      <c r="F251" s="33"/>
      <c r="G251" s="6">
        <f>G252+G254+G256</f>
        <v>9720000</v>
      </c>
      <c r="H251" s="6">
        <f>H252+H254+H256</f>
        <v>9420000</v>
      </c>
    </row>
    <row r="252" spans="1:8" ht="25.5">
      <c r="A252" s="38" t="s">
        <v>282</v>
      </c>
      <c r="B252" s="30" t="s">
        <v>299</v>
      </c>
      <c r="C252" s="32" t="s">
        <v>41</v>
      </c>
      <c r="D252" s="33" t="s">
        <v>39</v>
      </c>
      <c r="E252" s="33" t="s">
        <v>354</v>
      </c>
      <c r="F252" s="33"/>
      <c r="G252" s="6">
        <f>SUM(G253:G253)</f>
        <v>2470000</v>
      </c>
      <c r="H252" s="6">
        <f>SUM(H253:H253)</f>
        <v>2470000</v>
      </c>
    </row>
    <row r="253" spans="1:8" ht="38.25">
      <c r="A253" s="31" t="s">
        <v>97</v>
      </c>
      <c r="B253" s="30" t="s">
        <v>299</v>
      </c>
      <c r="C253" s="32" t="s">
        <v>41</v>
      </c>
      <c r="D253" s="33" t="s">
        <v>39</v>
      </c>
      <c r="E253" s="33" t="s">
        <v>354</v>
      </c>
      <c r="F253" s="33" t="s">
        <v>98</v>
      </c>
      <c r="G253" s="6">
        <v>2470000</v>
      </c>
      <c r="H253" s="6">
        <v>2470000</v>
      </c>
    </row>
    <row r="254" spans="1:8" ht="25.5">
      <c r="A254" s="38" t="s">
        <v>355</v>
      </c>
      <c r="B254" s="30" t="s">
        <v>299</v>
      </c>
      <c r="C254" s="32" t="s">
        <v>41</v>
      </c>
      <c r="D254" s="33" t="s">
        <v>39</v>
      </c>
      <c r="E254" s="33" t="s">
        <v>356</v>
      </c>
      <c r="F254" s="33"/>
      <c r="G254" s="6">
        <f>SUM(G255:G255)</f>
        <v>6650000</v>
      </c>
      <c r="H254" s="6">
        <f>SUM(H255:H255)</f>
        <v>6650000</v>
      </c>
    </row>
    <row r="255" spans="1:8" ht="38.25">
      <c r="A255" s="31" t="s">
        <v>97</v>
      </c>
      <c r="B255" s="30" t="s">
        <v>299</v>
      </c>
      <c r="C255" s="32" t="s">
        <v>41</v>
      </c>
      <c r="D255" s="33" t="s">
        <v>39</v>
      </c>
      <c r="E255" s="33" t="s">
        <v>356</v>
      </c>
      <c r="F255" s="33" t="s">
        <v>98</v>
      </c>
      <c r="G255" s="6">
        <v>6650000</v>
      </c>
      <c r="H255" s="6">
        <v>6650000</v>
      </c>
    </row>
    <row r="256" spans="1:8" ht="51">
      <c r="A256" s="31" t="s">
        <v>351</v>
      </c>
      <c r="B256" s="30" t="s">
        <v>299</v>
      </c>
      <c r="C256" s="34" t="s">
        <v>41</v>
      </c>
      <c r="D256" s="33" t="s">
        <v>39</v>
      </c>
      <c r="E256" s="33" t="s">
        <v>251</v>
      </c>
      <c r="F256" s="33"/>
      <c r="G256" s="6">
        <f>G257</f>
        <v>600000</v>
      </c>
      <c r="H256" s="6">
        <f>H257</f>
        <v>300000</v>
      </c>
    </row>
    <row r="257" spans="1:8" ht="12.75">
      <c r="A257" s="38" t="s">
        <v>83</v>
      </c>
      <c r="B257" s="30" t="s">
        <v>299</v>
      </c>
      <c r="C257" s="34" t="s">
        <v>41</v>
      </c>
      <c r="D257" s="33" t="s">
        <v>39</v>
      </c>
      <c r="E257" s="33" t="s">
        <v>251</v>
      </c>
      <c r="F257" s="33" t="s">
        <v>82</v>
      </c>
      <c r="G257" s="6">
        <v>600000</v>
      </c>
      <c r="H257" s="6">
        <v>300000</v>
      </c>
    </row>
    <row r="258" spans="1:8" ht="12.75">
      <c r="A258" s="52" t="s">
        <v>50</v>
      </c>
      <c r="B258" s="42" t="s">
        <v>299</v>
      </c>
      <c r="C258" s="54" t="s">
        <v>44</v>
      </c>
      <c r="D258" s="55"/>
      <c r="E258" s="33"/>
      <c r="F258" s="55"/>
      <c r="G258" s="51">
        <f>G259+G262+G270+G277</f>
        <v>26071100</v>
      </c>
      <c r="H258" s="51">
        <f>H259+H262+H270+H277</f>
        <v>27063000</v>
      </c>
    </row>
    <row r="259" spans="1:8" ht="12.75">
      <c r="A259" s="38" t="s">
        <v>54</v>
      </c>
      <c r="B259" s="30" t="s">
        <v>299</v>
      </c>
      <c r="C259" s="32" t="s">
        <v>44</v>
      </c>
      <c r="D259" s="33" t="s">
        <v>39</v>
      </c>
      <c r="E259" s="33"/>
      <c r="F259" s="33"/>
      <c r="G259" s="6">
        <f>G260</f>
        <v>6400000</v>
      </c>
      <c r="H259" s="6">
        <f>H260</f>
        <v>6400000</v>
      </c>
    </row>
    <row r="260" spans="1:8" ht="12.75">
      <c r="A260" s="38" t="s">
        <v>66</v>
      </c>
      <c r="B260" s="30" t="s">
        <v>299</v>
      </c>
      <c r="C260" s="32" t="s">
        <v>44</v>
      </c>
      <c r="D260" s="33" t="s">
        <v>39</v>
      </c>
      <c r="E260" s="33" t="s">
        <v>244</v>
      </c>
      <c r="F260" s="33"/>
      <c r="G260" s="6">
        <f>G261</f>
        <v>6400000</v>
      </c>
      <c r="H260" s="6">
        <f>H261</f>
        <v>6400000</v>
      </c>
    </row>
    <row r="261" spans="1:8" ht="12.75">
      <c r="A261" s="38" t="s">
        <v>101</v>
      </c>
      <c r="B261" s="30" t="s">
        <v>299</v>
      </c>
      <c r="C261" s="32" t="s">
        <v>44</v>
      </c>
      <c r="D261" s="33" t="s">
        <v>39</v>
      </c>
      <c r="E261" s="33" t="s">
        <v>244</v>
      </c>
      <c r="F261" s="33" t="s">
        <v>102</v>
      </c>
      <c r="G261" s="6">
        <v>6400000</v>
      </c>
      <c r="H261" s="6">
        <v>6400000</v>
      </c>
    </row>
    <row r="262" spans="1:8" ht="12.75">
      <c r="A262" s="38" t="s">
        <v>51</v>
      </c>
      <c r="B262" s="30" t="s">
        <v>299</v>
      </c>
      <c r="C262" s="32" t="s">
        <v>44</v>
      </c>
      <c r="D262" s="33" t="s">
        <v>48</v>
      </c>
      <c r="E262" s="33"/>
      <c r="F262" s="33"/>
      <c r="G262" s="6">
        <f>G265+G268+G263</f>
        <v>10327000</v>
      </c>
      <c r="H262" s="6">
        <f>H265+H268+H263</f>
        <v>10327000</v>
      </c>
    </row>
    <row r="263" spans="1:8" ht="96">
      <c r="A263" s="61" t="s">
        <v>213</v>
      </c>
      <c r="B263" s="30" t="s">
        <v>299</v>
      </c>
      <c r="C263" s="32" t="s">
        <v>44</v>
      </c>
      <c r="D263" s="33" t="s">
        <v>48</v>
      </c>
      <c r="E263" s="33" t="s">
        <v>20</v>
      </c>
      <c r="F263" s="33"/>
      <c r="G263" s="6">
        <f>G264</f>
        <v>10000</v>
      </c>
      <c r="H263" s="6">
        <f>H264</f>
        <v>10000</v>
      </c>
    </row>
    <row r="264" spans="1:8" ht="25.5">
      <c r="A264" s="38" t="s">
        <v>324</v>
      </c>
      <c r="B264" s="30" t="s">
        <v>299</v>
      </c>
      <c r="C264" s="32" t="s">
        <v>44</v>
      </c>
      <c r="D264" s="33" t="s">
        <v>48</v>
      </c>
      <c r="E264" s="33" t="s">
        <v>20</v>
      </c>
      <c r="F264" s="33" t="s">
        <v>325</v>
      </c>
      <c r="G264" s="6">
        <v>10000</v>
      </c>
      <c r="H264" s="6">
        <v>10000</v>
      </c>
    </row>
    <row r="265" spans="1:8" ht="51">
      <c r="A265" s="38" t="s">
        <v>223</v>
      </c>
      <c r="B265" s="30" t="s">
        <v>299</v>
      </c>
      <c r="C265" s="32" t="s">
        <v>44</v>
      </c>
      <c r="D265" s="33" t="s">
        <v>48</v>
      </c>
      <c r="E265" s="33" t="s">
        <v>141</v>
      </c>
      <c r="F265" s="33"/>
      <c r="G265" s="6">
        <f>G266+G267</f>
        <v>9576000</v>
      </c>
      <c r="H265" s="6">
        <f>H266+H267</f>
        <v>9576000</v>
      </c>
    </row>
    <row r="266" spans="1:8" ht="25.5">
      <c r="A266" s="38" t="s">
        <v>99</v>
      </c>
      <c r="B266" s="30" t="s">
        <v>299</v>
      </c>
      <c r="C266" s="32" t="s">
        <v>44</v>
      </c>
      <c r="D266" s="33" t="s">
        <v>48</v>
      </c>
      <c r="E266" s="33" t="s">
        <v>141</v>
      </c>
      <c r="F266" s="33" t="s">
        <v>100</v>
      </c>
      <c r="G266" s="6">
        <v>3478466</v>
      </c>
      <c r="H266" s="6">
        <v>3478466</v>
      </c>
    </row>
    <row r="267" spans="1:8" ht="12.75">
      <c r="A267" s="38" t="s">
        <v>83</v>
      </c>
      <c r="B267" s="30" t="s">
        <v>299</v>
      </c>
      <c r="C267" s="32" t="s">
        <v>44</v>
      </c>
      <c r="D267" s="33" t="s">
        <v>48</v>
      </c>
      <c r="E267" s="33" t="s">
        <v>141</v>
      </c>
      <c r="F267" s="33" t="s">
        <v>82</v>
      </c>
      <c r="G267" s="6">
        <v>6097534</v>
      </c>
      <c r="H267" s="6">
        <v>6097534</v>
      </c>
    </row>
    <row r="268" spans="1:8" ht="51">
      <c r="A268" s="38" t="s">
        <v>162</v>
      </c>
      <c r="B268" s="30" t="s">
        <v>299</v>
      </c>
      <c r="C268" s="32" t="s">
        <v>44</v>
      </c>
      <c r="D268" s="33" t="s">
        <v>48</v>
      </c>
      <c r="E268" s="33" t="s">
        <v>160</v>
      </c>
      <c r="F268" s="33"/>
      <c r="G268" s="6">
        <f>G269</f>
        <v>741000</v>
      </c>
      <c r="H268" s="6">
        <f>H269</f>
        <v>741000</v>
      </c>
    </row>
    <row r="269" spans="1:8" ht="25.5">
      <c r="A269" s="38" t="s">
        <v>99</v>
      </c>
      <c r="B269" s="30" t="s">
        <v>299</v>
      </c>
      <c r="C269" s="32" t="s">
        <v>44</v>
      </c>
      <c r="D269" s="33" t="s">
        <v>48</v>
      </c>
      <c r="E269" s="33" t="s">
        <v>160</v>
      </c>
      <c r="F269" s="33" t="s">
        <v>100</v>
      </c>
      <c r="G269" s="39">
        <v>741000</v>
      </c>
      <c r="H269" s="39">
        <v>741000</v>
      </c>
    </row>
    <row r="270" spans="1:8" ht="12.75">
      <c r="A270" s="38" t="s">
        <v>75</v>
      </c>
      <c r="B270" s="30" t="s">
        <v>299</v>
      </c>
      <c r="C270" s="32" t="s">
        <v>44</v>
      </c>
      <c r="D270" s="33" t="s">
        <v>49</v>
      </c>
      <c r="E270" s="33"/>
      <c r="F270" s="33"/>
      <c r="G270" s="6">
        <f>G271+G275</f>
        <v>8116500</v>
      </c>
      <c r="H270" s="6">
        <f>H271+H275</f>
        <v>8948000</v>
      </c>
    </row>
    <row r="271" spans="1:8" ht="51">
      <c r="A271" s="38" t="s">
        <v>72</v>
      </c>
      <c r="B271" s="30" t="s">
        <v>299</v>
      </c>
      <c r="C271" s="34" t="s">
        <v>44</v>
      </c>
      <c r="D271" s="34" t="s">
        <v>49</v>
      </c>
      <c r="E271" s="33" t="s">
        <v>25</v>
      </c>
      <c r="F271" s="34"/>
      <c r="G271" s="6">
        <f>SUM(G272:G274)</f>
        <v>4715000</v>
      </c>
      <c r="H271" s="6">
        <f>SUM(H272:H274)</f>
        <v>5546500</v>
      </c>
    </row>
    <row r="272" spans="1:8" ht="12.75">
      <c r="A272" s="31" t="s">
        <v>321</v>
      </c>
      <c r="B272" s="30" t="s">
        <v>299</v>
      </c>
      <c r="C272" s="34" t="s">
        <v>44</v>
      </c>
      <c r="D272" s="34" t="s">
        <v>49</v>
      </c>
      <c r="E272" s="33" t="s">
        <v>25</v>
      </c>
      <c r="F272" s="34" t="s">
        <v>84</v>
      </c>
      <c r="G272" s="6">
        <v>40000</v>
      </c>
      <c r="H272" s="6">
        <v>40000</v>
      </c>
    </row>
    <row r="273" spans="1:8" ht="25.5">
      <c r="A273" s="38" t="s">
        <v>99</v>
      </c>
      <c r="B273" s="30" t="s">
        <v>299</v>
      </c>
      <c r="C273" s="34" t="s">
        <v>44</v>
      </c>
      <c r="D273" s="34" t="s">
        <v>49</v>
      </c>
      <c r="E273" s="33" t="s">
        <v>25</v>
      </c>
      <c r="F273" s="34" t="s">
        <v>100</v>
      </c>
      <c r="G273" s="6">
        <v>4325000</v>
      </c>
      <c r="H273" s="6">
        <v>5156500</v>
      </c>
    </row>
    <row r="274" spans="1:8" ht="12.75">
      <c r="A274" s="38" t="s">
        <v>83</v>
      </c>
      <c r="B274" s="30" t="s">
        <v>299</v>
      </c>
      <c r="C274" s="34" t="s">
        <v>103</v>
      </c>
      <c r="D274" s="34" t="s">
        <v>49</v>
      </c>
      <c r="E274" s="33" t="s">
        <v>25</v>
      </c>
      <c r="F274" s="34" t="s">
        <v>82</v>
      </c>
      <c r="G274" s="6">
        <v>350000</v>
      </c>
      <c r="H274" s="6">
        <v>350000</v>
      </c>
    </row>
    <row r="275" spans="1:8" ht="51">
      <c r="A275" s="62" t="s">
        <v>224</v>
      </c>
      <c r="B275" s="30" t="s">
        <v>299</v>
      </c>
      <c r="C275" s="34" t="s">
        <v>44</v>
      </c>
      <c r="D275" s="34" t="s">
        <v>49</v>
      </c>
      <c r="E275" s="33" t="s">
        <v>239</v>
      </c>
      <c r="F275" s="34"/>
      <c r="G275" s="6">
        <f>G276</f>
        <v>3401500</v>
      </c>
      <c r="H275" s="6">
        <f>H276</f>
        <v>3401500</v>
      </c>
    </row>
    <row r="276" spans="1:8" ht="38.25">
      <c r="A276" s="31" t="s">
        <v>357</v>
      </c>
      <c r="B276" s="30" t="s">
        <v>299</v>
      </c>
      <c r="C276" s="34" t="s">
        <v>44</v>
      </c>
      <c r="D276" s="34" t="s">
        <v>49</v>
      </c>
      <c r="E276" s="33" t="s">
        <v>239</v>
      </c>
      <c r="F276" s="34" t="s">
        <v>108</v>
      </c>
      <c r="G276" s="6">
        <v>3401500</v>
      </c>
      <c r="H276" s="6">
        <v>3401500</v>
      </c>
    </row>
    <row r="277" spans="1:8" ht="12.75">
      <c r="A277" s="38" t="s">
        <v>116</v>
      </c>
      <c r="B277" s="30" t="s">
        <v>299</v>
      </c>
      <c r="C277" s="32" t="s">
        <v>44</v>
      </c>
      <c r="D277" s="33" t="s">
        <v>117</v>
      </c>
      <c r="E277" s="33"/>
      <c r="F277" s="33"/>
      <c r="G277" s="6">
        <f>G278+G282+G285</f>
        <v>1227600</v>
      </c>
      <c r="H277" s="6">
        <f>H278+H282+H285</f>
        <v>1388000</v>
      </c>
    </row>
    <row r="278" spans="1:8" ht="25.5">
      <c r="A278" s="62" t="s">
        <v>322</v>
      </c>
      <c r="B278" s="30" t="s">
        <v>299</v>
      </c>
      <c r="C278" s="34" t="s">
        <v>44</v>
      </c>
      <c r="D278" s="34" t="s">
        <v>117</v>
      </c>
      <c r="E278" s="33" t="s">
        <v>243</v>
      </c>
      <c r="F278" s="34"/>
      <c r="G278" s="6">
        <f>SUM(G279:G281)</f>
        <v>909100</v>
      </c>
      <c r="H278" s="6">
        <f>SUM(H279:H281)</f>
        <v>1069500</v>
      </c>
    </row>
    <row r="279" spans="1:8" ht="12.75">
      <c r="A279" s="31" t="s">
        <v>29</v>
      </c>
      <c r="B279" s="30" t="s">
        <v>299</v>
      </c>
      <c r="C279" s="32" t="s">
        <v>44</v>
      </c>
      <c r="D279" s="33" t="s">
        <v>117</v>
      </c>
      <c r="E279" s="33" t="s">
        <v>243</v>
      </c>
      <c r="F279" s="33" t="s">
        <v>85</v>
      </c>
      <c r="G279" s="6">
        <v>632335</v>
      </c>
      <c r="H279" s="6">
        <v>746800</v>
      </c>
    </row>
    <row r="280" spans="1:8" ht="38.25">
      <c r="A280" s="31" t="s">
        <v>27</v>
      </c>
      <c r="B280" s="30" t="s">
        <v>299</v>
      </c>
      <c r="C280" s="32" t="s">
        <v>44</v>
      </c>
      <c r="D280" s="33" t="s">
        <v>117</v>
      </c>
      <c r="E280" s="33" t="s">
        <v>243</v>
      </c>
      <c r="F280" s="33" t="s">
        <v>28</v>
      </c>
      <c r="G280" s="6">
        <v>186627</v>
      </c>
      <c r="H280" s="6">
        <v>217600</v>
      </c>
    </row>
    <row r="281" spans="1:8" ht="12.75">
      <c r="A281" s="31" t="s">
        <v>321</v>
      </c>
      <c r="B281" s="30" t="s">
        <v>299</v>
      </c>
      <c r="C281" s="32" t="s">
        <v>44</v>
      </c>
      <c r="D281" s="33" t="s">
        <v>117</v>
      </c>
      <c r="E281" s="33" t="s">
        <v>243</v>
      </c>
      <c r="F281" s="33" t="s">
        <v>84</v>
      </c>
      <c r="G281" s="6">
        <v>90138</v>
      </c>
      <c r="H281" s="6">
        <v>105100</v>
      </c>
    </row>
    <row r="282" spans="1:8" ht="25.5">
      <c r="A282" s="62" t="s">
        <v>358</v>
      </c>
      <c r="B282" s="30" t="s">
        <v>299</v>
      </c>
      <c r="C282" s="34" t="s">
        <v>44</v>
      </c>
      <c r="D282" s="34" t="s">
        <v>117</v>
      </c>
      <c r="E282" s="33" t="s">
        <v>241</v>
      </c>
      <c r="F282" s="34"/>
      <c r="G282" s="6">
        <f>G283+G284</f>
        <v>250000</v>
      </c>
      <c r="H282" s="6">
        <f>H283+H284</f>
        <v>250000</v>
      </c>
    </row>
    <row r="283" spans="1:8" ht="12.75">
      <c r="A283" s="31" t="s">
        <v>319</v>
      </c>
      <c r="B283" s="30" t="s">
        <v>299</v>
      </c>
      <c r="C283" s="32" t="s">
        <v>44</v>
      </c>
      <c r="D283" s="33" t="s">
        <v>117</v>
      </c>
      <c r="E283" s="33" t="s">
        <v>241</v>
      </c>
      <c r="F283" s="33" t="s">
        <v>84</v>
      </c>
      <c r="G283" s="6">
        <v>190000</v>
      </c>
      <c r="H283" s="6">
        <v>190000</v>
      </c>
    </row>
    <row r="284" spans="1:8" ht="12.75">
      <c r="A284" s="31" t="s">
        <v>131</v>
      </c>
      <c r="B284" s="30" t="s">
        <v>299</v>
      </c>
      <c r="C284" s="32" t="s">
        <v>44</v>
      </c>
      <c r="D284" s="33" t="s">
        <v>117</v>
      </c>
      <c r="E284" s="33" t="s">
        <v>241</v>
      </c>
      <c r="F284" s="33" t="s">
        <v>130</v>
      </c>
      <c r="G284" s="6">
        <v>60000</v>
      </c>
      <c r="H284" s="6">
        <v>60000</v>
      </c>
    </row>
    <row r="285" spans="1:8" ht="51">
      <c r="A285" s="62" t="s">
        <v>224</v>
      </c>
      <c r="B285" s="30" t="s">
        <v>299</v>
      </c>
      <c r="C285" s="34" t="s">
        <v>44</v>
      </c>
      <c r="D285" s="34" t="s">
        <v>117</v>
      </c>
      <c r="E285" s="33" t="s">
        <v>239</v>
      </c>
      <c r="F285" s="34"/>
      <c r="G285" s="6">
        <f>G286</f>
        <v>68500</v>
      </c>
      <c r="H285" s="6">
        <f>H286</f>
        <v>68500</v>
      </c>
    </row>
    <row r="286" spans="1:8" ht="38.25">
      <c r="A286" s="31" t="s">
        <v>357</v>
      </c>
      <c r="B286" s="30" t="s">
        <v>299</v>
      </c>
      <c r="C286" s="34" t="s">
        <v>44</v>
      </c>
      <c r="D286" s="34" t="s">
        <v>117</v>
      </c>
      <c r="E286" s="33" t="s">
        <v>239</v>
      </c>
      <c r="F286" s="34" t="s">
        <v>108</v>
      </c>
      <c r="G286" s="6">
        <v>68500</v>
      </c>
      <c r="H286" s="6">
        <v>68500</v>
      </c>
    </row>
    <row r="287" spans="1:8" ht="12.75">
      <c r="A287" s="52" t="s">
        <v>76</v>
      </c>
      <c r="B287" s="42" t="s">
        <v>299</v>
      </c>
      <c r="C287" s="59" t="s">
        <v>67</v>
      </c>
      <c r="D287" s="59"/>
      <c r="E287" s="33"/>
      <c r="F287" s="59"/>
      <c r="G287" s="51">
        <f>G288+G294</f>
        <v>14575000</v>
      </c>
      <c r="H287" s="51">
        <f>H288+H294</f>
        <v>14575000</v>
      </c>
    </row>
    <row r="288" spans="1:8" ht="12.75">
      <c r="A288" s="38" t="s">
        <v>152</v>
      </c>
      <c r="B288" s="30" t="s">
        <v>299</v>
      </c>
      <c r="C288" s="34" t="s">
        <v>67</v>
      </c>
      <c r="D288" s="34" t="s">
        <v>39</v>
      </c>
      <c r="E288" s="33"/>
      <c r="F288" s="34"/>
      <c r="G288" s="6">
        <f>G289</f>
        <v>14040000</v>
      </c>
      <c r="H288" s="6">
        <f>H289</f>
        <v>14040000</v>
      </c>
    </row>
    <row r="289" spans="1:8" ht="25.5">
      <c r="A289" s="38" t="s">
        <v>120</v>
      </c>
      <c r="B289" s="30" t="s">
        <v>299</v>
      </c>
      <c r="C289" s="32" t="s">
        <v>67</v>
      </c>
      <c r="D289" s="33" t="s">
        <v>39</v>
      </c>
      <c r="E289" s="33" t="s">
        <v>6</v>
      </c>
      <c r="F289" s="33"/>
      <c r="G289" s="6">
        <f>G290+G292</f>
        <v>14040000</v>
      </c>
      <c r="H289" s="6">
        <f>H290+H292</f>
        <v>14040000</v>
      </c>
    </row>
    <row r="290" spans="1:8" ht="25.5">
      <c r="A290" s="38" t="s">
        <v>282</v>
      </c>
      <c r="B290" s="30" t="s">
        <v>299</v>
      </c>
      <c r="C290" s="32" t="s">
        <v>67</v>
      </c>
      <c r="D290" s="33" t="s">
        <v>39</v>
      </c>
      <c r="E290" s="33" t="s">
        <v>195</v>
      </c>
      <c r="F290" s="33"/>
      <c r="G290" s="6">
        <f>G291</f>
        <v>4940000</v>
      </c>
      <c r="H290" s="6">
        <f>H291</f>
        <v>4940000</v>
      </c>
    </row>
    <row r="291" spans="1:8" ht="38.25">
      <c r="A291" s="31" t="s">
        <v>97</v>
      </c>
      <c r="B291" s="30" t="s">
        <v>299</v>
      </c>
      <c r="C291" s="32" t="s">
        <v>67</v>
      </c>
      <c r="D291" s="33" t="s">
        <v>39</v>
      </c>
      <c r="E291" s="33" t="s">
        <v>195</v>
      </c>
      <c r="F291" s="33" t="s">
        <v>98</v>
      </c>
      <c r="G291" s="6">
        <v>4940000</v>
      </c>
      <c r="H291" s="6">
        <v>4940000</v>
      </c>
    </row>
    <row r="292" spans="1:8" ht="25.5">
      <c r="A292" s="38" t="s">
        <v>153</v>
      </c>
      <c r="B292" s="30" t="s">
        <v>299</v>
      </c>
      <c r="C292" s="32" t="s">
        <v>67</v>
      </c>
      <c r="D292" s="33" t="s">
        <v>39</v>
      </c>
      <c r="E292" s="33" t="s">
        <v>154</v>
      </c>
      <c r="F292" s="33"/>
      <c r="G292" s="6">
        <f>G293</f>
        <v>9100000</v>
      </c>
      <c r="H292" s="6">
        <f>H293</f>
        <v>9100000</v>
      </c>
    </row>
    <row r="293" spans="1:8" ht="38.25">
      <c r="A293" s="31" t="s">
        <v>97</v>
      </c>
      <c r="B293" s="30" t="s">
        <v>299</v>
      </c>
      <c r="C293" s="32" t="s">
        <v>67</v>
      </c>
      <c r="D293" s="33" t="s">
        <v>39</v>
      </c>
      <c r="E293" s="33" t="s">
        <v>154</v>
      </c>
      <c r="F293" s="33" t="s">
        <v>98</v>
      </c>
      <c r="G293" s="6">
        <v>9100000</v>
      </c>
      <c r="H293" s="6">
        <v>9100000</v>
      </c>
    </row>
    <row r="294" spans="1:8" ht="12.75">
      <c r="A294" s="31" t="s">
        <v>157</v>
      </c>
      <c r="B294" s="30" t="s">
        <v>299</v>
      </c>
      <c r="C294" s="32" t="s">
        <v>67</v>
      </c>
      <c r="D294" s="33" t="s">
        <v>48</v>
      </c>
      <c r="E294" s="33"/>
      <c r="F294" s="33"/>
      <c r="G294" s="6">
        <f aca="true" t="shared" si="1" ref="G294:H296">G295</f>
        <v>535000</v>
      </c>
      <c r="H294" s="6">
        <f t="shared" si="1"/>
        <v>535000</v>
      </c>
    </row>
    <row r="295" spans="1:8" ht="25.5">
      <c r="A295" s="38" t="s">
        <v>120</v>
      </c>
      <c r="B295" s="30" t="s">
        <v>299</v>
      </c>
      <c r="C295" s="32" t="s">
        <v>67</v>
      </c>
      <c r="D295" s="33" t="s">
        <v>48</v>
      </c>
      <c r="E295" s="33" t="s">
        <v>6</v>
      </c>
      <c r="F295" s="33"/>
      <c r="G295" s="6">
        <f t="shared" si="1"/>
        <v>535000</v>
      </c>
      <c r="H295" s="6">
        <f t="shared" si="1"/>
        <v>535000</v>
      </c>
    </row>
    <row r="296" spans="1:8" ht="63.75">
      <c r="A296" s="38" t="s">
        <v>359</v>
      </c>
      <c r="B296" s="30" t="s">
        <v>299</v>
      </c>
      <c r="C296" s="32" t="s">
        <v>67</v>
      </c>
      <c r="D296" s="33" t="s">
        <v>48</v>
      </c>
      <c r="E296" s="33" t="s">
        <v>360</v>
      </c>
      <c r="F296" s="33"/>
      <c r="G296" s="6">
        <f t="shared" si="1"/>
        <v>535000</v>
      </c>
      <c r="H296" s="6">
        <f t="shared" si="1"/>
        <v>535000</v>
      </c>
    </row>
    <row r="297" spans="1:8" ht="12.75">
      <c r="A297" s="31" t="s">
        <v>83</v>
      </c>
      <c r="B297" s="30" t="s">
        <v>299</v>
      </c>
      <c r="C297" s="32" t="s">
        <v>67</v>
      </c>
      <c r="D297" s="33" t="s">
        <v>48</v>
      </c>
      <c r="E297" s="33" t="s">
        <v>360</v>
      </c>
      <c r="F297" s="33" t="s">
        <v>82</v>
      </c>
      <c r="G297" s="6">
        <v>535000</v>
      </c>
      <c r="H297" s="6">
        <v>535000</v>
      </c>
    </row>
    <row r="298" spans="1:8" ht="12.75">
      <c r="A298" s="52" t="s">
        <v>77</v>
      </c>
      <c r="B298" s="42" t="s">
        <v>299</v>
      </c>
      <c r="C298" s="59" t="s">
        <v>43</v>
      </c>
      <c r="D298" s="59"/>
      <c r="E298" s="33"/>
      <c r="F298" s="59"/>
      <c r="G298" s="51">
        <f aca="true" t="shared" si="2" ref="G298:H300">G299</f>
        <v>650000</v>
      </c>
      <c r="H298" s="51">
        <f t="shared" si="2"/>
        <v>750000</v>
      </c>
    </row>
    <row r="299" spans="1:8" ht="12.75">
      <c r="A299" s="38" t="s">
        <v>63</v>
      </c>
      <c r="B299" s="30" t="s">
        <v>299</v>
      </c>
      <c r="C299" s="34" t="s">
        <v>43</v>
      </c>
      <c r="D299" s="34" t="s">
        <v>46</v>
      </c>
      <c r="E299" s="33"/>
      <c r="F299" s="34"/>
      <c r="G299" s="6">
        <f t="shared" si="2"/>
        <v>650000</v>
      </c>
      <c r="H299" s="6">
        <f t="shared" si="2"/>
        <v>750000</v>
      </c>
    </row>
    <row r="300" spans="1:8" ht="25.5">
      <c r="A300" s="45" t="s">
        <v>121</v>
      </c>
      <c r="B300" s="30" t="s">
        <v>299</v>
      </c>
      <c r="C300" s="32" t="s">
        <v>43</v>
      </c>
      <c r="D300" s="33" t="s">
        <v>46</v>
      </c>
      <c r="E300" s="33" t="s">
        <v>315</v>
      </c>
      <c r="F300" s="33"/>
      <c r="G300" s="6">
        <f t="shared" si="2"/>
        <v>650000</v>
      </c>
      <c r="H300" s="6">
        <f t="shared" si="2"/>
        <v>750000</v>
      </c>
    </row>
    <row r="301" spans="1:8" ht="51">
      <c r="A301" s="31" t="s">
        <v>155</v>
      </c>
      <c r="B301" s="30" t="s">
        <v>299</v>
      </c>
      <c r="C301" s="32" t="s">
        <v>43</v>
      </c>
      <c r="D301" s="33" t="s">
        <v>46</v>
      </c>
      <c r="E301" s="33" t="s">
        <v>315</v>
      </c>
      <c r="F301" s="33" t="s">
        <v>156</v>
      </c>
      <c r="G301" s="6">
        <v>650000</v>
      </c>
      <c r="H301" s="6">
        <v>750000</v>
      </c>
    </row>
    <row r="302" spans="1:8" ht="12.75">
      <c r="A302" s="52" t="s">
        <v>74</v>
      </c>
      <c r="B302" s="42" t="s">
        <v>299</v>
      </c>
      <c r="C302" s="54" t="s">
        <v>73</v>
      </c>
      <c r="D302" s="55"/>
      <c r="E302" s="33"/>
      <c r="F302" s="55"/>
      <c r="G302" s="51">
        <f aca="true" t="shared" si="3" ref="G302:H304">G303</f>
        <v>4000000</v>
      </c>
      <c r="H302" s="51">
        <f t="shared" si="3"/>
        <v>4000000</v>
      </c>
    </row>
    <row r="303" spans="1:8" ht="12.75">
      <c r="A303" s="38" t="s">
        <v>104</v>
      </c>
      <c r="B303" s="30" t="s">
        <v>299</v>
      </c>
      <c r="C303" s="32" t="s">
        <v>73</v>
      </c>
      <c r="D303" s="33" t="s">
        <v>39</v>
      </c>
      <c r="E303" s="33"/>
      <c r="F303" s="33"/>
      <c r="G303" s="6">
        <f t="shared" si="3"/>
        <v>4000000</v>
      </c>
      <c r="H303" s="6">
        <f t="shared" si="3"/>
        <v>4000000</v>
      </c>
    </row>
    <row r="304" spans="1:8" ht="12.75">
      <c r="A304" s="38" t="s">
        <v>118</v>
      </c>
      <c r="B304" s="30" t="s">
        <v>299</v>
      </c>
      <c r="C304" s="32" t="s">
        <v>73</v>
      </c>
      <c r="D304" s="33" t="s">
        <v>39</v>
      </c>
      <c r="E304" s="33" t="s">
        <v>26</v>
      </c>
      <c r="F304" s="33"/>
      <c r="G304" s="6">
        <f t="shared" si="3"/>
        <v>4000000</v>
      </c>
      <c r="H304" s="6">
        <f t="shared" si="3"/>
        <v>4000000</v>
      </c>
    </row>
    <row r="305" spans="1:8" ht="13.5" thickBot="1">
      <c r="A305" s="38" t="s">
        <v>104</v>
      </c>
      <c r="B305" s="30" t="s">
        <v>299</v>
      </c>
      <c r="C305" s="32" t="s">
        <v>73</v>
      </c>
      <c r="D305" s="33" t="s">
        <v>39</v>
      </c>
      <c r="E305" s="33" t="s">
        <v>26</v>
      </c>
      <c r="F305" s="33" t="s">
        <v>105</v>
      </c>
      <c r="G305" s="6">
        <v>4000000</v>
      </c>
      <c r="H305" s="6">
        <v>4000000</v>
      </c>
    </row>
    <row r="306" spans="1:8" ht="13.5" thickBot="1">
      <c r="A306" s="40" t="s">
        <v>206</v>
      </c>
      <c r="B306" s="30" t="s">
        <v>299</v>
      </c>
      <c r="C306" s="63"/>
      <c r="D306" s="63"/>
      <c r="E306" s="64"/>
      <c r="F306" s="63"/>
      <c r="G306" s="65">
        <f>G14+G72+G77+G83+G94+G131+G241+G258+G287+G298+G302</f>
        <v>474380002.75</v>
      </c>
      <c r="H306" s="65">
        <f>H14+H72+H77+H83+H94+H131+H241+H258+H287+H298+H302</f>
        <v>486871352.5</v>
      </c>
    </row>
  </sheetData>
  <sheetProtection/>
  <autoFilter ref="A7:H175"/>
  <mergeCells count="12">
    <mergeCell ref="A7:A12"/>
    <mergeCell ref="C7:C12"/>
    <mergeCell ref="D7:D12"/>
    <mergeCell ref="A5:H5"/>
    <mergeCell ref="E7:E12"/>
    <mergeCell ref="F7:F12"/>
    <mergeCell ref="G7:G12"/>
    <mergeCell ref="H7:H12"/>
    <mergeCell ref="B7:B12"/>
    <mergeCell ref="C1:H1"/>
    <mergeCell ref="C2:H2"/>
    <mergeCell ref="C3:H3"/>
  </mergeCells>
  <printOptions/>
  <pageMargins left="0.1968503937007874" right="0.15748031496062992" top="0" bottom="0" header="0" footer="0"/>
  <pageSetup fitToHeight="6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7"/>
  <sheetViews>
    <sheetView tabSelected="1" zoomScalePageLayoutView="0" workbookViewId="0" topLeftCell="A34">
      <selection activeCell="A199" sqref="A199"/>
    </sheetView>
  </sheetViews>
  <sheetFormatPr defaultColWidth="9.00390625" defaultRowHeight="12.75"/>
  <cols>
    <col min="1" max="1" width="73.125" style="2" customWidth="1"/>
    <col min="2" max="2" width="6.875" style="2" customWidth="1"/>
    <col min="3" max="3" width="6.375" style="2" customWidth="1"/>
    <col min="4" max="4" width="12.375" style="2" customWidth="1"/>
    <col min="5" max="5" width="6.375" style="2" customWidth="1"/>
    <col min="6" max="6" width="17.125" style="2" customWidth="1"/>
    <col min="7" max="7" width="19.00390625" style="1" customWidth="1"/>
    <col min="8" max="8" width="16.375" style="1" hidden="1" customWidth="1"/>
    <col min="9" max="9" width="13.75390625" style="1" bestFit="1" customWidth="1"/>
    <col min="10" max="16384" width="9.125" style="2" customWidth="1"/>
  </cols>
  <sheetData>
    <row r="1" spans="1:8" ht="12.75">
      <c r="A1" s="19"/>
      <c r="B1" s="19"/>
      <c r="C1" s="19"/>
      <c r="D1" s="66"/>
      <c r="E1" s="114" t="s">
        <v>225</v>
      </c>
      <c r="F1" s="115"/>
      <c r="G1" s="115"/>
      <c r="H1" s="115"/>
    </row>
    <row r="2" spans="1:8" ht="24.75" customHeight="1">
      <c r="A2" s="20"/>
      <c r="B2" s="19"/>
      <c r="C2" s="19"/>
      <c r="D2" s="19"/>
      <c r="E2" s="116" t="s">
        <v>310</v>
      </c>
      <c r="F2" s="128"/>
      <c r="G2" s="128"/>
      <c r="H2" s="128"/>
    </row>
    <row r="3" spans="1:8" ht="12.75">
      <c r="A3" s="20"/>
      <c r="B3" s="19"/>
      <c r="C3" s="19"/>
      <c r="D3" s="19"/>
      <c r="E3" s="19"/>
      <c r="F3" s="19"/>
      <c r="G3" s="67"/>
      <c r="H3" s="17"/>
    </row>
    <row r="4" spans="1:8" ht="55.5" customHeight="1">
      <c r="A4" s="123" t="s">
        <v>311</v>
      </c>
      <c r="B4" s="123"/>
      <c r="C4" s="123"/>
      <c r="D4" s="123"/>
      <c r="E4" s="123"/>
      <c r="F4" s="129"/>
      <c r="G4" s="19"/>
      <c r="H4" s="17"/>
    </row>
    <row r="5" spans="1:8" ht="13.5" thickBot="1">
      <c r="A5" s="21"/>
      <c r="B5" s="22"/>
      <c r="C5" s="22"/>
      <c r="D5" s="23"/>
      <c r="E5" s="23"/>
      <c r="F5" s="19"/>
      <c r="G5" s="17"/>
      <c r="H5" s="17"/>
    </row>
    <row r="6" spans="1:8" ht="12.75" customHeight="1">
      <c r="A6" s="117" t="s">
        <v>37</v>
      </c>
      <c r="B6" s="120" t="s">
        <v>38</v>
      </c>
      <c r="C6" s="106" t="s">
        <v>47</v>
      </c>
      <c r="D6" s="125" t="s">
        <v>55</v>
      </c>
      <c r="E6" s="106" t="s">
        <v>56</v>
      </c>
      <c r="F6" s="130" t="s">
        <v>313</v>
      </c>
      <c r="G6" s="130" t="s">
        <v>314</v>
      </c>
      <c r="H6" s="17"/>
    </row>
    <row r="7" spans="1:8" ht="12.75" customHeight="1">
      <c r="A7" s="118"/>
      <c r="B7" s="121"/>
      <c r="C7" s="107"/>
      <c r="D7" s="126"/>
      <c r="E7" s="107"/>
      <c r="F7" s="131"/>
      <c r="G7" s="131"/>
      <c r="H7" s="17"/>
    </row>
    <row r="8" spans="1:8" ht="12.75">
      <c r="A8" s="118"/>
      <c r="B8" s="121"/>
      <c r="C8" s="107"/>
      <c r="D8" s="126"/>
      <c r="E8" s="107"/>
      <c r="F8" s="131"/>
      <c r="G8" s="131"/>
      <c r="H8" s="17"/>
    </row>
    <row r="9" spans="1:8" ht="12.75">
      <c r="A9" s="118"/>
      <c r="B9" s="121"/>
      <c r="C9" s="107"/>
      <c r="D9" s="126"/>
      <c r="E9" s="107"/>
      <c r="F9" s="131"/>
      <c r="G9" s="131"/>
      <c r="H9" s="17"/>
    </row>
    <row r="10" spans="1:8" ht="12.75">
      <c r="A10" s="118"/>
      <c r="B10" s="121"/>
      <c r="C10" s="107"/>
      <c r="D10" s="126"/>
      <c r="E10" s="107"/>
      <c r="F10" s="131"/>
      <c r="G10" s="131"/>
      <c r="H10" s="17"/>
    </row>
    <row r="11" spans="1:8" ht="13.5" thickBot="1">
      <c r="A11" s="119"/>
      <c r="B11" s="122"/>
      <c r="C11" s="108"/>
      <c r="D11" s="127"/>
      <c r="E11" s="108"/>
      <c r="F11" s="132"/>
      <c r="G11" s="132"/>
      <c r="H11" s="17"/>
    </row>
    <row r="12" spans="1:8" ht="15.75">
      <c r="A12" s="78" t="s">
        <v>52</v>
      </c>
      <c r="B12" s="79" t="s">
        <v>39</v>
      </c>
      <c r="C12" s="79"/>
      <c r="D12" s="79"/>
      <c r="E12" s="79"/>
      <c r="F12" s="80">
        <f>F27+F14+F31+F35</f>
        <v>47059690</v>
      </c>
      <c r="G12" s="80">
        <f>G27+G14+G31+G35</f>
        <v>41179200.06</v>
      </c>
      <c r="H12" s="15"/>
    </row>
    <row r="13" spans="1:8" ht="15" customHeight="1">
      <c r="A13" s="81" t="s">
        <v>232</v>
      </c>
      <c r="B13" s="82" t="s">
        <v>39</v>
      </c>
      <c r="C13" s="82" t="s">
        <v>49</v>
      </c>
      <c r="D13" s="82" t="s">
        <v>231</v>
      </c>
      <c r="E13" s="82"/>
      <c r="F13" s="83">
        <f>F14</f>
        <v>33857340</v>
      </c>
      <c r="G13" s="83">
        <f>G14</f>
        <v>30425386.06</v>
      </c>
      <c r="H13" s="15"/>
    </row>
    <row r="14" spans="1:8" ht="24" customHeight="1">
      <c r="A14" s="61" t="s">
        <v>64</v>
      </c>
      <c r="B14" s="10" t="s">
        <v>39</v>
      </c>
      <c r="C14" s="11" t="s">
        <v>49</v>
      </c>
      <c r="D14" s="11"/>
      <c r="E14" s="11"/>
      <c r="F14" s="6">
        <f>F15+F19+F21+F24</f>
        <v>33857340</v>
      </c>
      <c r="G14" s="6">
        <f>G15+G19+G21+G24</f>
        <v>30425386.06</v>
      </c>
      <c r="H14" s="17"/>
    </row>
    <row r="15" spans="1:8" ht="26.25" customHeight="1">
      <c r="A15" s="12" t="s">
        <v>199</v>
      </c>
      <c r="B15" s="10" t="s">
        <v>39</v>
      </c>
      <c r="C15" s="11" t="s">
        <v>49</v>
      </c>
      <c r="D15" s="11" t="s">
        <v>7</v>
      </c>
      <c r="E15" s="11"/>
      <c r="F15" s="6">
        <f>SUM(F16:F18)</f>
        <v>31278240</v>
      </c>
      <c r="G15" s="6">
        <f>SUM(G16:G18)</f>
        <v>28242986.06</v>
      </c>
      <c r="H15" s="17"/>
    </row>
    <row r="16" spans="1:8" ht="15" customHeight="1">
      <c r="A16" s="12" t="s">
        <v>301</v>
      </c>
      <c r="B16" s="10" t="s">
        <v>39</v>
      </c>
      <c r="C16" s="11" t="s">
        <v>49</v>
      </c>
      <c r="D16" s="11" t="s">
        <v>7</v>
      </c>
      <c r="E16" s="11" t="s">
        <v>172</v>
      </c>
      <c r="F16" s="6">
        <v>27277440</v>
      </c>
      <c r="G16" s="6">
        <v>24242186.06</v>
      </c>
      <c r="H16" s="17"/>
    </row>
    <row r="17" spans="1:8" ht="15" customHeight="1">
      <c r="A17" s="68" t="s">
        <v>175</v>
      </c>
      <c r="B17" s="10" t="s">
        <v>39</v>
      </c>
      <c r="C17" s="11" t="s">
        <v>49</v>
      </c>
      <c r="D17" s="11" t="s">
        <v>7</v>
      </c>
      <c r="E17" s="11" t="s">
        <v>173</v>
      </c>
      <c r="F17" s="6">
        <v>3880800</v>
      </c>
      <c r="G17" s="6">
        <v>3880800</v>
      </c>
      <c r="H17" s="17"/>
    </row>
    <row r="18" spans="1:8" ht="12" customHeight="1">
      <c r="A18" s="69" t="s">
        <v>303</v>
      </c>
      <c r="B18" s="10" t="s">
        <v>39</v>
      </c>
      <c r="C18" s="11" t="s">
        <v>49</v>
      </c>
      <c r="D18" s="11" t="s">
        <v>7</v>
      </c>
      <c r="E18" s="11" t="s">
        <v>176</v>
      </c>
      <c r="F18" s="6">
        <v>120000</v>
      </c>
      <c r="G18" s="6">
        <v>120000</v>
      </c>
      <c r="H18" s="17"/>
    </row>
    <row r="19" spans="1:8" ht="18.75" customHeight="1">
      <c r="A19" s="61" t="s">
        <v>68</v>
      </c>
      <c r="B19" s="10" t="s">
        <v>39</v>
      </c>
      <c r="C19" s="11" t="s">
        <v>49</v>
      </c>
      <c r="D19" s="11" t="s">
        <v>8</v>
      </c>
      <c r="E19" s="11"/>
      <c r="F19" s="6">
        <f>SUM(F20:F20)</f>
        <v>1872800</v>
      </c>
      <c r="G19" s="6">
        <f>SUM(G20:G20)</f>
        <v>1352000</v>
      </c>
      <c r="H19" s="17"/>
    </row>
    <row r="20" spans="1:8" ht="18.75" customHeight="1">
      <c r="A20" s="12" t="s">
        <v>301</v>
      </c>
      <c r="B20" s="10" t="s">
        <v>39</v>
      </c>
      <c r="C20" s="11" t="s">
        <v>49</v>
      </c>
      <c r="D20" s="11" t="s">
        <v>8</v>
      </c>
      <c r="E20" s="11" t="s">
        <v>172</v>
      </c>
      <c r="F20" s="6">
        <v>1872800</v>
      </c>
      <c r="G20" s="6">
        <v>1352000</v>
      </c>
      <c r="H20" s="17"/>
    </row>
    <row r="21" spans="1:8" ht="35.25" customHeight="1">
      <c r="A21" s="84" t="s">
        <v>80</v>
      </c>
      <c r="B21" s="10" t="s">
        <v>39</v>
      </c>
      <c r="C21" s="11" t="s">
        <v>49</v>
      </c>
      <c r="D21" s="11" t="s">
        <v>9</v>
      </c>
      <c r="E21" s="11"/>
      <c r="F21" s="6">
        <f>SUM(F22:F23)</f>
        <v>314000</v>
      </c>
      <c r="G21" s="6">
        <f>SUM(G22:G23)</f>
        <v>369000</v>
      </c>
      <c r="H21" s="17"/>
    </row>
    <row r="22" spans="1:8" ht="15.75" customHeight="1">
      <c r="A22" s="12" t="s">
        <v>301</v>
      </c>
      <c r="B22" s="10" t="s">
        <v>39</v>
      </c>
      <c r="C22" s="11" t="s">
        <v>49</v>
      </c>
      <c r="D22" s="11" t="s">
        <v>9</v>
      </c>
      <c r="E22" s="11" t="s">
        <v>172</v>
      </c>
      <c r="F22" s="6">
        <v>293287.6</v>
      </c>
      <c r="G22" s="6">
        <v>344000</v>
      </c>
      <c r="H22" s="17"/>
    </row>
    <row r="23" spans="1:8" ht="15" customHeight="1">
      <c r="A23" s="68" t="s">
        <v>175</v>
      </c>
      <c r="B23" s="10" t="s">
        <v>39</v>
      </c>
      <c r="C23" s="11" t="s">
        <v>49</v>
      </c>
      <c r="D23" s="11" t="s">
        <v>9</v>
      </c>
      <c r="E23" s="11" t="s">
        <v>173</v>
      </c>
      <c r="F23" s="6">
        <v>20712.4</v>
      </c>
      <c r="G23" s="6">
        <v>25000</v>
      </c>
      <c r="H23" s="17"/>
    </row>
    <row r="24" spans="1:8" ht="15.75" customHeight="1">
      <c r="A24" s="84" t="s">
        <v>280</v>
      </c>
      <c r="B24" s="10" t="s">
        <v>39</v>
      </c>
      <c r="C24" s="11" t="s">
        <v>49</v>
      </c>
      <c r="D24" s="11" t="s">
        <v>183</v>
      </c>
      <c r="E24" s="11"/>
      <c r="F24" s="6">
        <f>SUM(F25:F26)</f>
        <v>392300</v>
      </c>
      <c r="G24" s="6">
        <f>SUM(G25:G26)</f>
        <v>461400</v>
      </c>
      <c r="H24" s="17"/>
    </row>
    <row r="25" spans="1:8" ht="15.75" customHeight="1">
      <c r="A25" s="12" t="s">
        <v>301</v>
      </c>
      <c r="B25" s="10" t="s">
        <v>39</v>
      </c>
      <c r="C25" s="11" t="s">
        <v>49</v>
      </c>
      <c r="D25" s="11" t="s">
        <v>183</v>
      </c>
      <c r="E25" s="11" t="s">
        <v>172</v>
      </c>
      <c r="F25" s="6">
        <v>323570</v>
      </c>
      <c r="G25" s="6">
        <v>381430</v>
      </c>
      <c r="H25" s="17"/>
    </row>
    <row r="26" spans="1:8" ht="17.25" customHeight="1">
      <c r="A26" s="68" t="s">
        <v>175</v>
      </c>
      <c r="B26" s="10" t="s">
        <v>39</v>
      </c>
      <c r="C26" s="11" t="s">
        <v>49</v>
      </c>
      <c r="D26" s="11" t="s">
        <v>183</v>
      </c>
      <c r="E26" s="11" t="s">
        <v>173</v>
      </c>
      <c r="F26" s="6">
        <v>68730</v>
      </c>
      <c r="G26" s="6">
        <v>79970</v>
      </c>
      <c r="H26" s="17"/>
    </row>
    <row r="27" spans="1:8" ht="18" customHeight="1">
      <c r="A27" s="85" t="s">
        <v>0</v>
      </c>
      <c r="B27" s="70" t="s">
        <v>39</v>
      </c>
      <c r="C27" s="71" t="s">
        <v>45</v>
      </c>
      <c r="D27" s="71"/>
      <c r="E27" s="71"/>
      <c r="F27" s="6">
        <f>F29</f>
        <v>200</v>
      </c>
      <c r="G27" s="6">
        <f>G29</f>
        <v>200</v>
      </c>
      <c r="H27" s="17"/>
    </row>
    <row r="28" spans="1:8" ht="16.5" customHeight="1">
      <c r="A28" s="81" t="s">
        <v>232</v>
      </c>
      <c r="B28" s="82" t="s">
        <v>39</v>
      </c>
      <c r="C28" s="82" t="s">
        <v>45</v>
      </c>
      <c r="D28" s="82" t="s">
        <v>231</v>
      </c>
      <c r="E28" s="82"/>
      <c r="F28" s="86">
        <f>F29</f>
        <v>200</v>
      </c>
      <c r="G28" s="86">
        <f>G29</f>
        <v>200</v>
      </c>
      <c r="H28" s="17"/>
    </row>
    <row r="29" spans="1:8" ht="34.5" customHeight="1">
      <c r="A29" s="84" t="s">
        <v>281</v>
      </c>
      <c r="B29" s="70" t="s">
        <v>39</v>
      </c>
      <c r="C29" s="71" t="s">
        <v>45</v>
      </c>
      <c r="D29" s="71" t="s">
        <v>31</v>
      </c>
      <c r="E29" s="71"/>
      <c r="F29" s="6">
        <f>F30</f>
        <v>200</v>
      </c>
      <c r="G29" s="6">
        <f>G30</f>
        <v>200</v>
      </c>
      <c r="H29" s="17"/>
    </row>
    <row r="30" spans="1:8" ht="15" customHeight="1">
      <c r="A30" s="68" t="s">
        <v>175</v>
      </c>
      <c r="B30" s="70" t="s">
        <v>39</v>
      </c>
      <c r="C30" s="71" t="s">
        <v>45</v>
      </c>
      <c r="D30" s="71" t="s">
        <v>31</v>
      </c>
      <c r="E30" s="71" t="s">
        <v>173</v>
      </c>
      <c r="F30" s="6">
        <v>200</v>
      </c>
      <c r="G30" s="6">
        <v>200</v>
      </c>
      <c r="H30" s="17"/>
    </row>
    <row r="31" spans="1:8" ht="18" customHeight="1">
      <c r="A31" s="85" t="s">
        <v>143</v>
      </c>
      <c r="B31" s="70" t="s">
        <v>39</v>
      </c>
      <c r="C31" s="71" t="s">
        <v>67</v>
      </c>
      <c r="D31" s="71"/>
      <c r="E31" s="71"/>
      <c r="F31" s="6">
        <f aca="true" t="shared" si="0" ref="F31:G33">F32</f>
        <v>100000</v>
      </c>
      <c r="G31" s="6">
        <f t="shared" si="0"/>
        <v>100000</v>
      </c>
      <c r="H31" s="17"/>
    </row>
    <row r="32" spans="1:8" ht="27" customHeight="1">
      <c r="A32" s="84" t="s">
        <v>285</v>
      </c>
      <c r="B32" s="70" t="s">
        <v>39</v>
      </c>
      <c r="C32" s="71" t="s">
        <v>67</v>
      </c>
      <c r="D32" s="71" t="s">
        <v>286</v>
      </c>
      <c r="E32" s="71"/>
      <c r="F32" s="6">
        <f t="shared" si="0"/>
        <v>100000</v>
      </c>
      <c r="G32" s="6">
        <f t="shared" si="0"/>
        <v>100000</v>
      </c>
      <c r="H32" s="17"/>
    </row>
    <row r="33" spans="1:8" ht="17.25" customHeight="1">
      <c r="A33" s="85" t="s">
        <v>70</v>
      </c>
      <c r="B33" s="70" t="s">
        <v>39</v>
      </c>
      <c r="C33" s="71" t="s">
        <v>67</v>
      </c>
      <c r="D33" s="71" t="s">
        <v>151</v>
      </c>
      <c r="E33" s="71"/>
      <c r="F33" s="6">
        <f t="shared" si="0"/>
        <v>100000</v>
      </c>
      <c r="G33" s="6">
        <f t="shared" si="0"/>
        <v>100000</v>
      </c>
      <c r="H33" s="17"/>
    </row>
    <row r="34" spans="1:8" ht="15" customHeight="1">
      <c r="A34" s="85" t="s">
        <v>89</v>
      </c>
      <c r="B34" s="70" t="s">
        <v>39</v>
      </c>
      <c r="C34" s="71" t="s">
        <v>67</v>
      </c>
      <c r="D34" s="71" t="s">
        <v>151</v>
      </c>
      <c r="E34" s="71" t="s">
        <v>79</v>
      </c>
      <c r="F34" s="6">
        <v>100000</v>
      </c>
      <c r="G34" s="6">
        <v>100000</v>
      </c>
      <c r="H34" s="17"/>
    </row>
    <row r="35" spans="1:8" ht="18.75" customHeight="1">
      <c r="A35" s="61" t="s">
        <v>53</v>
      </c>
      <c r="B35" s="10" t="s">
        <v>39</v>
      </c>
      <c r="C35" s="11" t="s">
        <v>73</v>
      </c>
      <c r="D35" s="11" t="s">
        <v>122</v>
      </c>
      <c r="E35" s="11"/>
      <c r="F35" s="6">
        <f>F36+F45+F56</f>
        <v>13102150</v>
      </c>
      <c r="G35" s="6">
        <f>G36+G45+G56</f>
        <v>10653614</v>
      </c>
      <c r="H35" s="17"/>
    </row>
    <row r="36" spans="1:8" ht="27" customHeight="1">
      <c r="A36" s="61" t="s">
        <v>265</v>
      </c>
      <c r="B36" s="10" t="s">
        <v>39</v>
      </c>
      <c r="C36" s="11" t="s">
        <v>73</v>
      </c>
      <c r="D36" s="11" t="s">
        <v>262</v>
      </c>
      <c r="E36" s="11"/>
      <c r="F36" s="6">
        <f>F37+F41</f>
        <v>4589200</v>
      </c>
      <c r="G36" s="6">
        <f>G37+G41</f>
        <v>3835864</v>
      </c>
      <c r="H36" s="17"/>
    </row>
    <row r="37" spans="1:8" ht="17.25" customHeight="1">
      <c r="A37" s="12" t="s">
        <v>209</v>
      </c>
      <c r="B37" s="10" t="s">
        <v>39</v>
      </c>
      <c r="C37" s="11" t="s">
        <v>73</v>
      </c>
      <c r="D37" s="11" t="s">
        <v>256</v>
      </c>
      <c r="E37" s="13"/>
      <c r="F37" s="6">
        <f>SUM(F38:F40)</f>
        <v>2884200</v>
      </c>
      <c r="G37" s="6">
        <f>SUM(G38:G40)</f>
        <v>2103000</v>
      </c>
      <c r="H37" s="17"/>
    </row>
    <row r="38" spans="1:8" ht="15" customHeight="1">
      <c r="A38" s="12" t="s">
        <v>302</v>
      </c>
      <c r="B38" s="10" t="s">
        <v>39</v>
      </c>
      <c r="C38" s="11" t="s">
        <v>73</v>
      </c>
      <c r="D38" s="11" t="s">
        <v>256</v>
      </c>
      <c r="E38" s="11" t="s">
        <v>177</v>
      </c>
      <c r="F38" s="6">
        <v>2784200</v>
      </c>
      <c r="G38" s="6">
        <v>2003000</v>
      </c>
      <c r="H38" s="17"/>
    </row>
    <row r="39" spans="1:8" ht="16.5" customHeight="1">
      <c r="A39" s="68" t="s">
        <v>175</v>
      </c>
      <c r="B39" s="10" t="s">
        <v>39</v>
      </c>
      <c r="C39" s="11" t="s">
        <v>73</v>
      </c>
      <c r="D39" s="11" t="s">
        <v>256</v>
      </c>
      <c r="E39" s="11" t="s">
        <v>173</v>
      </c>
      <c r="F39" s="6">
        <v>80000</v>
      </c>
      <c r="G39" s="6">
        <v>80000</v>
      </c>
      <c r="H39" s="17"/>
    </row>
    <row r="40" spans="1:8" ht="15" customHeight="1">
      <c r="A40" s="12" t="s">
        <v>303</v>
      </c>
      <c r="B40" s="10" t="s">
        <v>39</v>
      </c>
      <c r="C40" s="11" t="s">
        <v>73</v>
      </c>
      <c r="D40" s="11" t="s">
        <v>256</v>
      </c>
      <c r="E40" s="11" t="s">
        <v>176</v>
      </c>
      <c r="F40" s="6">
        <v>20000</v>
      </c>
      <c r="G40" s="6">
        <v>20000</v>
      </c>
      <c r="H40" s="17"/>
    </row>
    <row r="41" spans="1:8" ht="12.75" customHeight="1">
      <c r="A41" s="12" t="s">
        <v>106</v>
      </c>
      <c r="B41" s="10" t="s">
        <v>39</v>
      </c>
      <c r="C41" s="11" t="s">
        <v>73</v>
      </c>
      <c r="D41" s="11" t="s">
        <v>255</v>
      </c>
      <c r="E41" s="11"/>
      <c r="F41" s="6">
        <f>SUM(F42:F44)</f>
        <v>1705000</v>
      </c>
      <c r="G41" s="6">
        <f>SUM(G42:G44)</f>
        <v>1732864</v>
      </c>
      <c r="H41" s="15"/>
    </row>
    <row r="42" spans="1:8" ht="11.25" customHeight="1">
      <c r="A42" s="68" t="s">
        <v>175</v>
      </c>
      <c r="B42" s="10" t="s">
        <v>39</v>
      </c>
      <c r="C42" s="11" t="s">
        <v>73</v>
      </c>
      <c r="D42" s="11" t="s">
        <v>255</v>
      </c>
      <c r="E42" s="11" t="s">
        <v>173</v>
      </c>
      <c r="F42" s="6">
        <v>955000</v>
      </c>
      <c r="G42" s="6">
        <v>982864</v>
      </c>
      <c r="H42" s="15"/>
    </row>
    <row r="43" spans="1:8" ht="18" customHeight="1">
      <c r="A43" s="16" t="s">
        <v>304</v>
      </c>
      <c r="B43" s="10" t="s">
        <v>39</v>
      </c>
      <c r="C43" s="11" t="s">
        <v>73</v>
      </c>
      <c r="D43" s="11" t="s">
        <v>255</v>
      </c>
      <c r="E43" s="11" t="s">
        <v>174</v>
      </c>
      <c r="F43" s="6">
        <v>300000</v>
      </c>
      <c r="G43" s="6">
        <v>300000</v>
      </c>
      <c r="H43" s="17"/>
    </row>
    <row r="44" spans="1:8" ht="19.5" customHeight="1">
      <c r="A44" s="12" t="s">
        <v>303</v>
      </c>
      <c r="B44" s="10" t="s">
        <v>39</v>
      </c>
      <c r="C44" s="11" t="s">
        <v>73</v>
      </c>
      <c r="D44" s="11" t="s">
        <v>255</v>
      </c>
      <c r="E44" s="11" t="s">
        <v>176</v>
      </c>
      <c r="F44" s="6">
        <v>450000</v>
      </c>
      <c r="G44" s="6">
        <v>450000</v>
      </c>
      <c r="H44" s="17"/>
    </row>
    <row r="45" spans="1:8" ht="20.25" customHeight="1">
      <c r="A45" s="81" t="s">
        <v>232</v>
      </c>
      <c r="B45" s="82" t="s">
        <v>39</v>
      </c>
      <c r="C45" s="82" t="s">
        <v>73</v>
      </c>
      <c r="D45" s="82" t="s">
        <v>231</v>
      </c>
      <c r="E45" s="82"/>
      <c r="F45" s="83">
        <f>F46+F48+F50+F52</f>
        <v>8507950</v>
      </c>
      <c r="G45" s="83">
        <f>G46+G48+G50+G52</f>
        <v>6812750</v>
      </c>
      <c r="H45" s="17"/>
    </row>
    <row r="46" spans="1:8" ht="18" customHeight="1">
      <c r="A46" s="12" t="s">
        <v>238</v>
      </c>
      <c r="B46" s="10" t="s">
        <v>39</v>
      </c>
      <c r="C46" s="11" t="s">
        <v>73</v>
      </c>
      <c r="D46" s="11" t="s">
        <v>237</v>
      </c>
      <c r="E46" s="11"/>
      <c r="F46" s="6">
        <f>F47</f>
        <v>0</v>
      </c>
      <c r="G46" s="6">
        <f>G47</f>
        <v>0</v>
      </c>
      <c r="H46" s="17"/>
    </row>
    <row r="47" spans="1:8" ht="12.75">
      <c r="A47" s="68" t="s">
        <v>175</v>
      </c>
      <c r="B47" s="10" t="s">
        <v>39</v>
      </c>
      <c r="C47" s="11" t="s">
        <v>73</v>
      </c>
      <c r="D47" s="11" t="s">
        <v>237</v>
      </c>
      <c r="E47" s="11" t="s">
        <v>173</v>
      </c>
      <c r="F47" s="6">
        <v>0</v>
      </c>
      <c r="G47" s="6">
        <v>0</v>
      </c>
      <c r="H47" s="17"/>
    </row>
    <row r="48" spans="1:9" ht="15.75" customHeight="1">
      <c r="A48" s="12" t="s">
        <v>106</v>
      </c>
      <c r="B48" s="10" t="s">
        <v>39</v>
      </c>
      <c r="C48" s="11" t="s">
        <v>73</v>
      </c>
      <c r="D48" s="11" t="s">
        <v>129</v>
      </c>
      <c r="E48" s="11"/>
      <c r="F48" s="6">
        <f>F49</f>
        <v>0</v>
      </c>
      <c r="G48" s="6">
        <f>G49</f>
        <v>0</v>
      </c>
      <c r="H48" s="17"/>
      <c r="I48" s="4"/>
    </row>
    <row r="49" spans="1:9" ht="20.25" customHeight="1">
      <c r="A49" s="68" t="s">
        <v>175</v>
      </c>
      <c r="B49" s="10" t="s">
        <v>39</v>
      </c>
      <c r="C49" s="11" t="s">
        <v>73</v>
      </c>
      <c r="D49" s="11" t="s">
        <v>129</v>
      </c>
      <c r="E49" s="11" t="s">
        <v>173</v>
      </c>
      <c r="F49" s="6">
        <v>0</v>
      </c>
      <c r="G49" s="6">
        <v>0</v>
      </c>
      <c r="H49" s="17"/>
      <c r="I49" s="4"/>
    </row>
    <row r="50" spans="1:8" ht="18.75" customHeight="1">
      <c r="A50" s="12" t="s">
        <v>282</v>
      </c>
      <c r="B50" s="10" t="s">
        <v>39</v>
      </c>
      <c r="C50" s="11" t="s">
        <v>73</v>
      </c>
      <c r="D50" s="11" t="s">
        <v>186</v>
      </c>
      <c r="E50" s="11"/>
      <c r="F50" s="6">
        <f>F51</f>
        <v>1764750</v>
      </c>
      <c r="G50" s="6">
        <f>G51</f>
        <v>1764750</v>
      </c>
      <c r="H50" s="17"/>
    </row>
    <row r="51" spans="1:8" ht="18.75" customHeight="1">
      <c r="A51" s="68" t="s">
        <v>175</v>
      </c>
      <c r="B51" s="10" t="s">
        <v>39</v>
      </c>
      <c r="C51" s="11" t="s">
        <v>73</v>
      </c>
      <c r="D51" s="11" t="s">
        <v>186</v>
      </c>
      <c r="E51" s="11" t="s">
        <v>173</v>
      </c>
      <c r="F51" s="6">
        <v>1764750</v>
      </c>
      <c r="G51" s="6">
        <v>1764750</v>
      </c>
      <c r="H51" s="17"/>
    </row>
    <row r="52" spans="1:8" ht="18.75" customHeight="1">
      <c r="A52" s="12" t="s">
        <v>208</v>
      </c>
      <c r="B52" s="10" t="s">
        <v>39</v>
      </c>
      <c r="C52" s="11" t="s">
        <v>73</v>
      </c>
      <c r="D52" s="11" t="s">
        <v>10</v>
      </c>
      <c r="E52" s="11"/>
      <c r="F52" s="6">
        <f>SUM(F53:F55)</f>
        <v>6743200</v>
      </c>
      <c r="G52" s="6">
        <f>SUM(G53:G55)</f>
        <v>5048000</v>
      </c>
      <c r="H52" s="17"/>
    </row>
    <row r="53" spans="1:8" ht="15" customHeight="1">
      <c r="A53" s="12" t="s">
        <v>302</v>
      </c>
      <c r="B53" s="10" t="s">
        <v>39</v>
      </c>
      <c r="C53" s="11" t="s">
        <v>73</v>
      </c>
      <c r="D53" s="11" t="s">
        <v>10</v>
      </c>
      <c r="E53" s="11" t="s">
        <v>177</v>
      </c>
      <c r="F53" s="6">
        <v>5983200</v>
      </c>
      <c r="G53" s="6">
        <v>4288000</v>
      </c>
      <c r="H53" s="17"/>
    </row>
    <row r="54" spans="1:8" ht="12.75" customHeight="1">
      <c r="A54" s="68" t="s">
        <v>175</v>
      </c>
      <c r="B54" s="10" t="s">
        <v>39</v>
      </c>
      <c r="C54" s="11" t="s">
        <v>73</v>
      </c>
      <c r="D54" s="11" t="s">
        <v>10</v>
      </c>
      <c r="E54" s="11" t="s">
        <v>173</v>
      </c>
      <c r="F54" s="6">
        <v>650000</v>
      </c>
      <c r="G54" s="6">
        <v>650000</v>
      </c>
      <c r="H54" s="17"/>
    </row>
    <row r="55" spans="1:8" ht="15" customHeight="1">
      <c r="A55" s="12" t="s">
        <v>303</v>
      </c>
      <c r="B55" s="10" t="s">
        <v>39</v>
      </c>
      <c r="C55" s="11" t="s">
        <v>73</v>
      </c>
      <c r="D55" s="11" t="s">
        <v>10</v>
      </c>
      <c r="E55" s="11" t="s">
        <v>176</v>
      </c>
      <c r="F55" s="6">
        <v>110000</v>
      </c>
      <c r="G55" s="6">
        <v>110000</v>
      </c>
      <c r="H55" s="17"/>
    </row>
    <row r="56" spans="1:8" ht="15.75" customHeight="1">
      <c r="A56" s="12" t="s">
        <v>284</v>
      </c>
      <c r="B56" s="13" t="s">
        <v>39</v>
      </c>
      <c r="C56" s="11" t="s">
        <v>73</v>
      </c>
      <c r="D56" s="11" t="s">
        <v>283</v>
      </c>
      <c r="E56" s="11"/>
      <c r="F56" s="6">
        <f>F57</f>
        <v>5000</v>
      </c>
      <c r="G56" s="6">
        <f>G57</f>
        <v>5000</v>
      </c>
      <c r="H56" s="17"/>
    </row>
    <row r="57" spans="1:8" ht="15" customHeight="1">
      <c r="A57" s="61" t="s">
        <v>242</v>
      </c>
      <c r="B57" s="13" t="s">
        <v>39</v>
      </c>
      <c r="C57" s="11" t="s">
        <v>73</v>
      </c>
      <c r="D57" s="11" t="s">
        <v>12</v>
      </c>
      <c r="E57" s="13"/>
      <c r="F57" s="6">
        <f>SUM(F58:F58)</f>
        <v>5000</v>
      </c>
      <c r="G57" s="6">
        <f>SUM(G58:G58)</f>
        <v>5000</v>
      </c>
      <c r="H57" s="17"/>
    </row>
    <row r="58" spans="1:8" ht="15" customHeight="1">
      <c r="A58" s="68" t="s">
        <v>175</v>
      </c>
      <c r="B58" s="13" t="s">
        <v>39</v>
      </c>
      <c r="C58" s="13" t="s">
        <v>73</v>
      </c>
      <c r="D58" s="11" t="s">
        <v>12</v>
      </c>
      <c r="E58" s="13" t="s">
        <v>173</v>
      </c>
      <c r="F58" s="6">
        <v>5000</v>
      </c>
      <c r="G58" s="6">
        <v>5000</v>
      </c>
      <c r="H58" s="17"/>
    </row>
    <row r="59" spans="1:8" ht="15" customHeight="1">
      <c r="A59" s="47" t="s">
        <v>327</v>
      </c>
      <c r="B59" s="49" t="s">
        <v>46</v>
      </c>
      <c r="C59" s="50"/>
      <c r="D59" s="11"/>
      <c r="E59" s="50"/>
      <c r="F59" s="6">
        <f aca="true" t="shared" si="1" ref="F59:G61">F60</f>
        <v>459100</v>
      </c>
      <c r="G59" s="6">
        <f t="shared" si="1"/>
        <v>476600</v>
      </c>
      <c r="H59" s="17"/>
    </row>
    <row r="60" spans="1:8" ht="15" customHeight="1">
      <c r="A60" s="52" t="s">
        <v>328</v>
      </c>
      <c r="B60" s="10" t="s">
        <v>46</v>
      </c>
      <c r="C60" s="11" t="s">
        <v>48</v>
      </c>
      <c r="D60" s="11"/>
      <c r="E60" s="11"/>
      <c r="F60" s="6">
        <f t="shared" si="1"/>
        <v>459100</v>
      </c>
      <c r="G60" s="6">
        <f t="shared" si="1"/>
        <v>476600</v>
      </c>
      <c r="H60" s="17"/>
    </row>
    <row r="61" spans="1:8" ht="27" customHeight="1">
      <c r="A61" s="45" t="s">
        <v>329</v>
      </c>
      <c r="B61" s="10" t="s">
        <v>46</v>
      </c>
      <c r="C61" s="11" t="s">
        <v>48</v>
      </c>
      <c r="D61" s="11" t="s">
        <v>362</v>
      </c>
      <c r="E61" s="11"/>
      <c r="F61" s="6">
        <f t="shared" si="1"/>
        <v>459100</v>
      </c>
      <c r="G61" s="6">
        <f t="shared" si="1"/>
        <v>476600</v>
      </c>
      <c r="H61" s="17"/>
    </row>
    <row r="62" spans="1:8" ht="15" customHeight="1">
      <c r="A62" s="31" t="s">
        <v>29</v>
      </c>
      <c r="B62" s="10" t="s">
        <v>46</v>
      </c>
      <c r="C62" s="11" t="s">
        <v>48</v>
      </c>
      <c r="D62" s="11" t="s">
        <v>362</v>
      </c>
      <c r="E62" s="11" t="s">
        <v>172</v>
      </c>
      <c r="F62" s="6">
        <v>459100</v>
      </c>
      <c r="G62" s="6">
        <v>476600</v>
      </c>
      <c r="H62" s="17"/>
    </row>
    <row r="63" spans="1:8" ht="18.75" customHeight="1">
      <c r="A63" s="87" t="s">
        <v>148</v>
      </c>
      <c r="B63" s="88" t="s">
        <v>48</v>
      </c>
      <c r="C63" s="89"/>
      <c r="D63" s="11"/>
      <c r="E63" s="89"/>
      <c r="F63" s="51">
        <f>F64</f>
        <v>875682</v>
      </c>
      <c r="G63" s="51">
        <f>G64</f>
        <v>500000</v>
      </c>
      <c r="H63" s="17"/>
    </row>
    <row r="64" spans="1:8" ht="13.5" customHeight="1">
      <c r="A64" s="84" t="s">
        <v>149</v>
      </c>
      <c r="B64" s="72" t="s">
        <v>48</v>
      </c>
      <c r="C64" s="73" t="s">
        <v>69</v>
      </c>
      <c r="D64" s="73"/>
      <c r="E64" s="73"/>
      <c r="F64" s="6">
        <f>F65+F68</f>
        <v>875682</v>
      </c>
      <c r="G64" s="6">
        <f>G65+G68</f>
        <v>500000</v>
      </c>
      <c r="H64" s="17"/>
    </row>
    <row r="65" spans="1:8" ht="20.25" customHeight="1">
      <c r="A65" s="84" t="s">
        <v>285</v>
      </c>
      <c r="B65" s="72" t="s">
        <v>48</v>
      </c>
      <c r="C65" s="73" t="s">
        <v>69</v>
      </c>
      <c r="D65" s="73" t="s">
        <v>286</v>
      </c>
      <c r="E65" s="73"/>
      <c r="F65" s="6">
        <f>F66</f>
        <v>870682</v>
      </c>
      <c r="G65" s="6">
        <f>G66</f>
        <v>495000</v>
      </c>
      <c r="H65" s="17"/>
    </row>
    <row r="66" spans="1:8" ht="14.25" customHeight="1">
      <c r="A66" s="84" t="s">
        <v>278</v>
      </c>
      <c r="B66" s="72" t="s">
        <v>48</v>
      </c>
      <c r="C66" s="73" t="s">
        <v>69</v>
      </c>
      <c r="D66" s="73" t="s">
        <v>277</v>
      </c>
      <c r="E66" s="73"/>
      <c r="F66" s="6">
        <f>F67</f>
        <v>870682</v>
      </c>
      <c r="G66" s="6">
        <f>G67</f>
        <v>495000</v>
      </c>
      <c r="H66" s="17"/>
    </row>
    <row r="67" spans="1:8" ht="12.75" customHeight="1">
      <c r="A67" s="68" t="s">
        <v>175</v>
      </c>
      <c r="B67" s="72" t="s">
        <v>48</v>
      </c>
      <c r="C67" s="73" t="s">
        <v>69</v>
      </c>
      <c r="D67" s="73" t="s">
        <v>277</v>
      </c>
      <c r="E67" s="73" t="s">
        <v>173</v>
      </c>
      <c r="F67" s="6">
        <v>870682</v>
      </c>
      <c r="G67" s="6">
        <v>495000</v>
      </c>
      <c r="H67" s="17"/>
    </row>
    <row r="68" spans="1:8" ht="27.75" customHeight="1">
      <c r="A68" s="84" t="s">
        <v>288</v>
      </c>
      <c r="B68" s="72" t="s">
        <v>48</v>
      </c>
      <c r="C68" s="73" t="s">
        <v>69</v>
      </c>
      <c r="D68" s="73" t="s">
        <v>289</v>
      </c>
      <c r="E68" s="73"/>
      <c r="F68" s="6">
        <f>F69</f>
        <v>5000</v>
      </c>
      <c r="G68" s="6">
        <f>G69</f>
        <v>5000</v>
      </c>
      <c r="H68" s="17"/>
    </row>
    <row r="69" spans="1:8" ht="25.5" customHeight="1">
      <c r="A69" s="84" t="s">
        <v>287</v>
      </c>
      <c r="B69" s="72" t="s">
        <v>48</v>
      </c>
      <c r="C69" s="73" t="s">
        <v>69</v>
      </c>
      <c r="D69" s="73" t="s">
        <v>228</v>
      </c>
      <c r="E69" s="73"/>
      <c r="F69" s="6">
        <f>F70</f>
        <v>5000</v>
      </c>
      <c r="G69" s="6">
        <f>G70</f>
        <v>5000</v>
      </c>
      <c r="H69" s="17"/>
    </row>
    <row r="70" spans="1:8" ht="15.75" customHeight="1">
      <c r="A70" s="68" t="s">
        <v>175</v>
      </c>
      <c r="B70" s="72" t="s">
        <v>48</v>
      </c>
      <c r="C70" s="73" t="s">
        <v>69</v>
      </c>
      <c r="D70" s="73" t="s">
        <v>228</v>
      </c>
      <c r="E70" s="73" t="s">
        <v>173</v>
      </c>
      <c r="F70" s="6">
        <v>5000</v>
      </c>
      <c r="G70" s="6">
        <v>5000</v>
      </c>
      <c r="H70" s="17"/>
    </row>
    <row r="71" spans="1:8" ht="21" customHeight="1">
      <c r="A71" s="90" t="s">
        <v>65</v>
      </c>
      <c r="B71" s="49" t="s">
        <v>49</v>
      </c>
      <c r="C71" s="91"/>
      <c r="D71" s="11"/>
      <c r="E71" s="91"/>
      <c r="F71" s="92">
        <f>F72+F76+F81</f>
        <v>17627300</v>
      </c>
      <c r="G71" s="92">
        <f>G72+G76+G81</f>
        <v>17852700</v>
      </c>
      <c r="H71" s="17"/>
    </row>
    <row r="72" spans="1:8" ht="21" customHeight="1">
      <c r="A72" s="12" t="s">
        <v>107</v>
      </c>
      <c r="B72" s="11" t="s">
        <v>49</v>
      </c>
      <c r="C72" s="11" t="s">
        <v>45</v>
      </c>
      <c r="D72" s="11"/>
      <c r="E72" s="11"/>
      <c r="F72" s="6">
        <f>F74</f>
        <v>1277300</v>
      </c>
      <c r="G72" s="6">
        <f>G74</f>
        <v>1502700</v>
      </c>
      <c r="H72" s="17"/>
    </row>
    <row r="73" spans="1:8" ht="27" customHeight="1">
      <c r="A73" s="61" t="s">
        <v>265</v>
      </c>
      <c r="B73" s="10" t="s">
        <v>49</v>
      </c>
      <c r="C73" s="11" t="s">
        <v>45</v>
      </c>
      <c r="D73" s="11" t="s">
        <v>262</v>
      </c>
      <c r="E73" s="11"/>
      <c r="F73" s="6">
        <f>F74</f>
        <v>1277300</v>
      </c>
      <c r="G73" s="6">
        <f>G74</f>
        <v>1502700</v>
      </c>
      <c r="H73" s="17"/>
    </row>
    <row r="74" spans="1:8" ht="33" customHeight="1">
      <c r="A74" s="84" t="s">
        <v>210</v>
      </c>
      <c r="B74" s="11" t="s">
        <v>49</v>
      </c>
      <c r="C74" s="11" t="s">
        <v>45</v>
      </c>
      <c r="D74" s="11" t="s">
        <v>261</v>
      </c>
      <c r="E74" s="11"/>
      <c r="F74" s="6">
        <f>F75</f>
        <v>1277300</v>
      </c>
      <c r="G74" s="6">
        <f>G75</f>
        <v>1502700</v>
      </c>
      <c r="H74" s="17"/>
    </row>
    <row r="75" spans="1:8" ht="15" customHeight="1">
      <c r="A75" s="68" t="s">
        <v>175</v>
      </c>
      <c r="B75" s="11" t="s">
        <v>49</v>
      </c>
      <c r="C75" s="11" t="s">
        <v>45</v>
      </c>
      <c r="D75" s="11" t="s">
        <v>261</v>
      </c>
      <c r="E75" s="11" t="s">
        <v>173</v>
      </c>
      <c r="F75" s="7">
        <v>1277300</v>
      </c>
      <c r="G75" s="7">
        <v>1502700</v>
      </c>
      <c r="H75" s="17"/>
    </row>
    <row r="76" spans="1:8" ht="19.5" customHeight="1">
      <c r="A76" s="12" t="s">
        <v>198</v>
      </c>
      <c r="B76" s="11" t="s">
        <v>49</v>
      </c>
      <c r="C76" s="11" t="s">
        <v>42</v>
      </c>
      <c r="D76" s="11"/>
      <c r="E76" s="11"/>
      <c r="F76" s="6">
        <f>F78</f>
        <v>16300000</v>
      </c>
      <c r="G76" s="6">
        <f>G78</f>
        <v>16300000</v>
      </c>
      <c r="H76" s="17"/>
    </row>
    <row r="77" spans="1:8" ht="26.25" customHeight="1">
      <c r="A77" s="61" t="s">
        <v>296</v>
      </c>
      <c r="B77" s="10" t="s">
        <v>49</v>
      </c>
      <c r="C77" s="11" t="s">
        <v>42</v>
      </c>
      <c r="D77" s="11" t="s">
        <v>295</v>
      </c>
      <c r="E77" s="11"/>
      <c r="F77" s="6">
        <f aca="true" t="shared" si="2" ref="F77:G79">F78</f>
        <v>16300000</v>
      </c>
      <c r="G77" s="6">
        <f t="shared" si="2"/>
        <v>16300000</v>
      </c>
      <c r="H77" s="17"/>
    </row>
    <row r="78" spans="1:8" ht="17.25" customHeight="1">
      <c r="A78" s="12" t="s">
        <v>229</v>
      </c>
      <c r="B78" s="13" t="s">
        <v>49</v>
      </c>
      <c r="C78" s="13" t="s">
        <v>42</v>
      </c>
      <c r="D78" s="11" t="s">
        <v>294</v>
      </c>
      <c r="E78" s="13"/>
      <c r="F78" s="6">
        <f t="shared" si="2"/>
        <v>16300000</v>
      </c>
      <c r="G78" s="6">
        <f t="shared" si="2"/>
        <v>16300000</v>
      </c>
      <c r="H78" s="17"/>
    </row>
    <row r="79" spans="1:8" ht="12.75" customHeight="1">
      <c r="A79" s="12" t="s">
        <v>230</v>
      </c>
      <c r="B79" s="13" t="s">
        <v>49</v>
      </c>
      <c r="C79" s="13" t="s">
        <v>42</v>
      </c>
      <c r="D79" s="11" t="s">
        <v>279</v>
      </c>
      <c r="E79" s="13"/>
      <c r="F79" s="6">
        <f t="shared" si="2"/>
        <v>16300000</v>
      </c>
      <c r="G79" s="6">
        <f t="shared" si="2"/>
        <v>16300000</v>
      </c>
      <c r="H79" s="15"/>
    </row>
    <row r="80" spans="1:8" ht="15" customHeight="1">
      <c r="A80" s="68" t="s">
        <v>175</v>
      </c>
      <c r="B80" s="13" t="s">
        <v>49</v>
      </c>
      <c r="C80" s="13" t="s">
        <v>42</v>
      </c>
      <c r="D80" s="11" t="s">
        <v>279</v>
      </c>
      <c r="E80" s="13" t="s">
        <v>173</v>
      </c>
      <c r="F80" s="8">
        <v>16300000</v>
      </c>
      <c r="G80" s="8">
        <v>16300000</v>
      </c>
      <c r="H80" s="15"/>
    </row>
    <row r="81" spans="1:8" ht="15.75" customHeight="1">
      <c r="A81" s="12" t="s">
        <v>71</v>
      </c>
      <c r="B81" s="11" t="s">
        <v>49</v>
      </c>
      <c r="C81" s="11" t="s">
        <v>43</v>
      </c>
      <c r="D81" s="11"/>
      <c r="E81" s="11"/>
      <c r="F81" s="6">
        <f aca="true" t="shared" si="3" ref="F81:G83">F82</f>
        <v>50000</v>
      </c>
      <c r="G81" s="6">
        <f t="shared" si="3"/>
        <v>50000</v>
      </c>
      <c r="H81" s="15"/>
    </row>
    <row r="82" spans="1:8" ht="37.5" customHeight="1">
      <c r="A82" s="84" t="s">
        <v>292</v>
      </c>
      <c r="B82" s="72" t="s">
        <v>49</v>
      </c>
      <c r="C82" s="73" t="s">
        <v>43</v>
      </c>
      <c r="D82" s="73" t="s">
        <v>291</v>
      </c>
      <c r="E82" s="73"/>
      <c r="F82" s="6">
        <f t="shared" si="3"/>
        <v>50000</v>
      </c>
      <c r="G82" s="6">
        <f t="shared" si="3"/>
        <v>50000</v>
      </c>
      <c r="H82" s="17"/>
    </row>
    <row r="83" spans="1:8" ht="25.5" customHeight="1">
      <c r="A83" s="84" t="s">
        <v>211</v>
      </c>
      <c r="B83" s="11" t="s">
        <v>49</v>
      </c>
      <c r="C83" s="11" t="s">
        <v>43</v>
      </c>
      <c r="D83" s="11" t="s">
        <v>207</v>
      </c>
      <c r="E83" s="11"/>
      <c r="F83" s="6">
        <f t="shared" si="3"/>
        <v>50000</v>
      </c>
      <c r="G83" s="6">
        <f t="shared" si="3"/>
        <v>50000</v>
      </c>
      <c r="H83" s="17"/>
    </row>
    <row r="84" spans="1:8" ht="26.25" customHeight="1">
      <c r="A84" s="16" t="s">
        <v>305</v>
      </c>
      <c r="B84" s="11" t="s">
        <v>49</v>
      </c>
      <c r="C84" s="11" t="s">
        <v>43</v>
      </c>
      <c r="D84" s="11" t="s">
        <v>207</v>
      </c>
      <c r="E84" s="11" t="s">
        <v>178</v>
      </c>
      <c r="F84" s="6">
        <v>50000</v>
      </c>
      <c r="G84" s="6">
        <v>50000</v>
      </c>
      <c r="H84" s="17"/>
    </row>
    <row r="85" spans="1:8" ht="12.75" customHeight="1">
      <c r="A85" s="93" t="s">
        <v>62</v>
      </c>
      <c r="B85" s="50" t="s">
        <v>45</v>
      </c>
      <c r="C85" s="50"/>
      <c r="D85" s="11"/>
      <c r="E85" s="50"/>
      <c r="F85" s="92">
        <f>F86+F92+F96+F119</f>
        <v>18956500.22</v>
      </c>
      <c r="G85" s="92">
        <f>G86+G92+G96+G119</f>
        <v>12631767.97</v>
      </c>
      <c r="H85" s="17"/>
    </row>
    <row r="86" spans="1:8" ht="15" customHeight="1">
      <c r="A86" s="61" t="s">
        <v>123</v>
      </c>
      <c r="B86" s="11" t="s">
        <v>45</v>
      </c>
      <c r="C86" s="11" t="s">
        <v>39</v>
      </c>
      <c r="D86" s="11"/>
      <c r="E86" s="50"/>
      <c r="F86" s="6">
        <f>F87</f>
        <v>2900000</v>
      </c>
      <c r="G86" s="6">
        <f>G87</f>
        <v>2900000</v>
      </c>
      <c r="H86" s="17"/>
    </row>
    <row r="87" spans="1:8" ht="12" customHeight="1">
      <c r="A87" s="61" t="s">
        <v>265</v>
      </c>
      <c r="B87" s="10" t="s">
        <v>45</v>
      </c>
      <c r="C87" s="11" t="s">
        <v>39</v>
      </c>
      <c r="D87" s="11" t="s">
        <v>262</v>
      </c>
      <c r="E87" s="11"/>
      <c r="F87" s="6">
        <f>F88+F90</f>
        <v>2900000</v>
      </c>
      <c r="G87" s="6">
        <f>G88+G90</f>
        <v>2900000</v>
      </c>
      <c r="H87" s="17"/>
    </row>
    <row r="88" spans="1:8" ht="19.5" customHeight="1">
      <c r="A88" s="84" t="s">
        <v>2</v>
      </c>
      <c r="B88" s="11" t="s">
        <v>45</v>
      </c>
      <c r="C88" s="11" t="s">
        <v>39</v>
      </c>
      <c r="D88" s="11" t="s">
        <v>257</v>
      </c>
      <c r="E88" s="50"/>
      <c r="F88" s="6">
        <f>F89</f>
        <v>1000000</v>
      </c>
      <c r="G88" s="6">
        <f>G89</f>
        <v>1000000</v>
      </c>
      <c r="H88" s="17"/>
    </row>
    <row r="89" spans="1:8" ht="15.75" customHeight="1">
      <c r="A89" s="68" t="s">
        <v>175</v>
      </c>
      <c r="B89" s="11" t="s">
        <v>45</v>
      </c>
      <c r="C89" s="11" t="s">
        <v>39</v>
      </c>
      <c r="D89" s="11" t="s">
        <v>258</v>
      </c>
      <c r="E89" s="11" t="s">
        <v>173</v>
      </c>
      <c r="F89" s="6">
        <v>1000000</v>
      </c>
      <c r="G89" s="6">
        <v>1000000</v>
      </c>
      <c r="H89" s="17"/>
    </row>
    <row r="90" spans="1:8" ht="17.25" customHeight="1">
      <c r="A90" s="84" t="s">
        <v>1</v>
      </c>
      <c r="B90" s="11" t="s">
        <v>45</v>
      </c>
      <c r="C90" s="11" t="s">
        <v>39</v>
      </c>
      <c r="D90" s="11" t="s">
        <v>259</v>
      </c>
      <c r="E90" s="50"/>
      <c r="F90" s="6">
        <f>F91</f>
        <v>1900000</v>
      </c>
      <c r="G90" s="6">
        <f>G91</f>
        <v>1900000</v>
      </c>
      <c r="H90" s="17"/>
    </row>
    <row r="91" spans="1:8" ht="15" customHeight="1">
      <c r="A91" s="68" t="s">
        <v>175</v>
      </c>
      <c r="B91" s="11" t="s">
        <v>45</v>
      </c>
      <c r="C91" s="11" t="s">
        <v>39</v>
      </c>
      <c r="D91" s="11" t="s">
        <v>259</v>
      </c>
      <c r="E91" s="11" t="s">
        <v>173</v>
      </c>
      <c r="F91" s="6">
        <v>1900000</v>
      </c>
      <c r="G91" s="6">
        <v>1900000</v>
      </c>
      <c r="H91" s="17"/>
    </row>
    <row r="92" spans="1:8" ht="18" customHeight="1">
      <c r="A92" s="84" t="s">
        <v>150</v>
      </c>
      <c r="B92" s="13" t="s">
        <v>45</v>
      </c>
      <c r="C92" s="13" t="s">
        <v>46</v>
      </c>
      <c r="D92" s="11"/>
      <c r="E92" s="13"/>
      <c r="F92" s="9">
        <f aca="true" t="shared" si="4" ref="F92:G94">F93</f>
        <v>500000</v>
      </c>
      <c r="G92" s="9">
        <f t="shared" si="4"/>
        <v>500000</v>
      </c>
      <c r="H92" s="17"/>
    </row>
    <row r="93" spans="1:8" ht="24.75" customHeight="1">
      <c r="A93" s="75" t="s">
        <v>265</v>
      </c>
      <c r="B93" s="13" t="s">
        <v>45</v>
      </c>
      <c r="C93" s="13" t="s">
        <v>46</v>
      </c>
      <c r="D93" s="13" t="s">
        <v>262</v>
      </c>
      <c r="E93" s="13"/>
      <c r="F93" s="8">
        <f t="shared" si="4"/>
        <v>500000</v>
      </c>
      <c r="G93" s="8">
        <f t="shared" si="4"/>
        <v>500000</v>
      </c>
      <c r="H93" s="17"/>
    </row>
    <row r="94" spans="1:8" ht="19.5" customHeight="1">
      <c r="A94" s="12" t="s">
        <v>171</v>
      </c>
      <c r="B94" s="13" t="s">
        <v>45</v>
      </c>
      <c r="C94" s="13" t="s">
        <v>46</v>
      </c>
      <c r="D94" s="11" t="s">
        <v>260</v>
      </c>
      <c r="E94" s="13"/>
      <c r="F94" s="6">
        <f t="shared" si="4"/>
        <v>500000</v>
      </c>
      <c r="G94" s="6">
        <f t="shared" si="4"/>
        <v>500000</v>
      </c>
      <c r="H94" s="17"/>
    </row>
    <row r="95" spans="1:8" ht="15.75" customHeight="1">
      <c r="A95" s="68" t="s">
        <v>175</v>
      </c>
      <c r="B95" s="13" t="s">
        <v>45</v>
      </c>
      <c r="C95" s="13" t="s">
        <v>46</v>
      </c>
      <c r="D95" s="11" t="s">
        <v>260</v>
      </c>
      <c r="E95" s="13" t="s">
        <v>173</v>
      </c>
      <c r="F95" s="8">
        <v>500000</v>
      </c>
      <c r="G95" s="8">
        <v>500000</v>
      </c>
      <c r="H95" s="17"/>
    </row>
    <row r="96" spans="1:8" ht="17.25" customHeight="1">
      <c r="A96" s="94" t="s">
        <v>124</v>
      </c>
      <c r="B96" s="13" t="s">
        <v>45</v>
      </c>
      <c r="C96" s="13" t="s">
        <v>48</v>
      </c>
      <c r="D96" s="11"/>
      <c r="E96" s="13"/>
      <c r="F96" s="6">
        <f>F97+F112</f>
        <v>15443690.219999999</v>
      </c>
      <c r="G96" s="6">
        <f>G97+G112</f>
        <v>9136617.97</v>
      </c>
      <c r="H96" s="17"/>
    </row>
    <row r="97" spans="1:8" ht="20.25" customHeight="1">
      <c r="A97" s="75" t="s">
        <v>265</v>
      </c>
      <c r="B97" s="13" t="s">
        <v>45</v>
      </c>
      <c r="C97" s="13" t="s">
        <v>46</v>
      </c>
      <c r="D97" s="13" t="s">
        <v>262</v>
      </c>
      <c r="E97" s="13"/>
      <c r="F97" s="8">
        <f>F98+F100+F102+F104+F106+F108+F110</f>
        <v>7949551.58</v>
      </c>
      <c r="G97" s="8">
        <f>G98+G100+G102+G104+G106+G108+G110</f>
        <v>8240723.33</v>
      </c>
      <c r="H97" s="17"/>
    </row>
    <row r="98" spans="1:8" ht="27" customHeight="1">
      <c r="A98" s="12" t="s">
        <v>264</v>
      </c>
      <c r="B98" s="13" t="s">
        <v>45</v>
      </c>
      <c r="C98" s="13" t="s">
        <v>48</v>
      </c>
      <c r="D98" s="11" t="s">
        <v>263</v>
      </c>
      <c r="E98" s="13"/>
      <c r="F98" s="6">
        <f>F99</f>
        <v>110000</v>
      </c>
      <c r="G98" s="6">
        <f>G99</f>
        <v>110000</v>
      </c>
      <c r="H98" s="17"/>
    </row>
    <row r="99" spans="1:8" ht="15" customHeight="1">
      <c r="A99" s="68" t="s">
        <v>175</v>
      </c>
      <c r="B99" s="13" t="s">
        <v>45</v>
      </c>
      <c r="C99" s="13" t="s">
        <v>48</v>
      </c>
      <c r="D99" s="11" t="s">
        <v>263</v>
      </c>
      <c r="E99" s="13" t="s">
        <v>173</v>
      </c>
      <c r="F99" s="8">
        <v>110000</v>
      </c>
      <c r="G99" s="8">
        <v>110000</v>
      </c>
      <c r="H99" s="17"/>
    </row>
    <row r="100" spans="1:8" ht="27" customHeight="1">
      <c r="A100" s="12" t="s">
        <v>267</v>
      </c>
      <c r="B100" s="13" t="s">
        <v>45</v>
      </c>
      <c r="C100" s="13" t="s">
        <v>48</v>
      </c>
      <c r="D100" s="11" t="s">
        <v>266</v>
      </c>
      <c r="E100" s="13"/>
      <c r="F100" s="6">
        <f>F101</f>
        <v>451700</v>
      </c>
      <c r="G100" s="6">
        <f>G101</f>
        <v>451700</v>
      </c>
      <c r="H100" s="17"/>
    </row>
    <row r="101" spans="1:8" ht="17.25" customHeight="1">
      <c r="A101" s="68" t="s">
        <v>175</v>
      </c>
      <c r="B101" s="13" t="s">
        <v>45</v>
      </c>
      <c r="C101" s="13" t="s">
        <v>48</v>
      </c>
      <c r="D101" s="11" t="s">
        <v>266</v>
      </c>
      <c r="E101" s="13" t="s">
        <v>173</v>
      </c>
      <c r="F101" s="8">
        <v>451700</v>
      </c>
      <c r="G101" s="8">
        <v>451700</v>
      </c>
      <c r="H101" s="17"/>
    </row>
    <row r="102" spans="1:8" ht="21" customHeight="1">
      <c r="A102" s="12" t="s">
        <v>269</v>
      </c>
      <c r="B102" s="13" t="s">
        <v>45</v>
      </c>
      <c r="C102" s="13" t="s">
        <v>48</v>
      </c>
      <c r="D102" s="11" t="s">
        <v>268</v>
      </c>
      <c r="E102" s="13"/>
      <c r="F102" s="6">
        <f>F103</f>
        <v>500000</v>
      </c>
      <c r="G102" s="6">
        <f>G103</f>
        <v>500000</v>
      </c>
      <c r="H102" s="17"/>
    </row>
    <row r="103" spans="1:8" ht="15.75" customHeight="1">
      <c r="A103" s="68" t="s">
        <v>175</v>
      </c>
      <c r="B103" s="13" t="s">
        <v>45</v>
      </c>
      <c r="C103" s="13" t="s">
        <v>48</v>
      </c>
      <c r="D103" s="11" t="s">
        <v>268</v>
      </c>
      <c r="E103" s="13" t="s">
        <v>173</v>
      </c>
      <c r="F103" s="8">
        <v>500000</v>
      </c>
      <c r="G103" s="8">
        <v>500000</v>
      </c>
      <c r="H103" s="17"/>
    </row>
    <row r="104" spans="1:8" ht="20.25" customHeight="1">
      <c r="A104" s="12" t="s">
        <v>271</v>
      </c>
      <c r="B104" s="74" t="s">
        <v>45</v>
      </c>
      <c r="C104" s="74" t="s">
        <v>48</v>
      </c>
      <c r="D104" s="73" t="s">
        <v>270</v>
      </c>
      <c r="E104" s="74"/>
      <c r="F104" s="6">
        <f>F105</f>
        <v>5670000</v>
      </c>
      <c r="G104" s="6">
        <f>G105</f>
        <v>5670000</v>
      </c>
      <c r="H104" s="17"/>
    </row>
    <row r="105" spans="1:8" ht="12.75">
      <c r="A105" s="68" t="s">
        <v>175</v>
      </c>
      <c r="B105" s="74" t="s">
        <v>45</v>
      </c>
      <c r="C105" s="74" t="s">
        <v>48</v>
      </c>
      <c r="D105" s="73" t="s">
        <v>270</v>
      </c>
      <c r="E105" s="74" t="s">
        <v>173</v>
      </c>
      <c r="F105" s="6">
        <v>5670000</v>
      </c>
      <c r="G105" s="6">
        <v>5670000</v>
      </c>
      <c r="H105" s="17"/>
    </row>
    <row r="106" spans="1:8" ht="12.75">
      <c r="A106" s="12" t="s">
        <v>202</v>
      </c>
      <c r="B106" s="13" t="s">
        <v>45</v>
      </c>
      <c r="C106" s="13" t="s">
        <v>48</v>
      </c>
      <c r="D106" s="11" t="s">
        <v>272</v>
      </c>
      <c r="E106" s="13"/>
      <c r="F106" s="6">
        <f>F107</f>
        <v>300000</v>
      </c>
      <c r="G106" s="6">
        <f>G107</f>
        <v>300000</v>
      </c>
      <c r="H106" s="17"/>
    </row>
    <row r="107" spans="1:8" ht="15" customHeight="1">
      <c r="A107" s="68" t="s">
        <v>175</v>
      </c>
      <c r="B107" s="13" t="s">
        <v>45</v>
      </c>
      <c r="C107" s="13" t="s">
        <v>48</v>
      </c>
      <c r="D107" s="11" t="s">
        <v>272</v>
      </c>
      <c r="E107" s="13" t="s">
        <v>173</v>
      </c>
      <c r="F107" s="8">
        <v>300000</v>
      </c>
      <c r="G107" s="8">
        <v>300000</v>
      </c>
      <c r="H107" s="17"/>
    </row>
    <row r="108" spans="1:8" ht="19.5" customHeight="1">
      <c r="A108" s="12" t="s">
        <v>203</v>
      </c>
      <c r="B108" s="13" t="s">
        <v>45</v>
      </c>
      <c r="C108" s="13" t="s">
        <v>48</v>
      </c>
      <c r="D108" s="11" t="s">
        <v>273</v>
      </c>
      <c r="E108" s="13"/>
      <c r="F108" s="6">
        <f>F109</f>
        <v>847851.58</v>
      </c>
      <c r="G108" s="6">
        <f>G109</f>
        <v>1139023.33</v>
      </c>
      <c r="H108" s="17"/>
    </row>
    <row r="109" spans="1:8" ht="19.5" customHeight="1">
      <c r="A109" s="68" t="s">
        <v>175</v>
      </c>
      <c r="B109" s="13" t="s">
        <v>45</v>
      </c>
      <c r="C109" s="13" t="s">
        <v>48</v>
      </c>
      <c r="D109" s="11" t="s">
        <v>273</v>
      </c>
      <c r="E109" s="74" t="s">
        <v>173</v>
      </c>
      <c r="F109" s="8">
        <v>847851.58</v>
      </c>
      <c r="G109" s="8">
        <v>1139023.33</v>
      </c>
      <c r="H109" s="17"/>
    </row>
    <row r="110" spans="1:8" ht="28.5" customHeight="1">
      <c r="A110" s="12" t="s">
        <v>275</v>
      </c>
      <c r="B110" s="13" t="s">
        <v>45</v>
      </c>
      <c r="C110" s="13" t="s">
        <v>48</v>
      </c>
      <c r="D110" s="11" t="s">
        <v>274</v>
      </c>
      <c r="E110" s="13"/>
      <c r="F110" s="6">
        <f>F111</f>
        <v>70000</v>
      </c>
      <c r="G110" s="6">
        <f>G111</f>
        <v>70000</v>
      </c>
      <c r="H110" s="17"/>
    </row>
    <row r="111" spans="1:8" ht="18" customHeight="1">
      <c r="A111" s="68" t="s">
        <v>175</v>
      </c>
      <c r="B111" s="13" t="s">
        <v>45</v>
      </c>
      <c r="C111" s="13" t="s">
        <v>48</v>
      </c>
      <c r="D111" s="11" t="s">
        <v>274</v>
      </c>
      <c r="E111" s="13" t="s">
        <v>173</v>
      </c>
      <c r="F111" s="8">
        <v>70000</v>
      </c>
      <c r="G111" s="8">
        <v>70000</v>
      </c>
      <c r="H111" s="17"/>
    </row>
    <row r="112" spans="1:8" ht="27" customHeight="1">
      <c r="A112" s="12" t="s">
        <v>290</v>
      </c>
      <c r="B112" s="74" t="s">
        <v>45</v>
      </c>
      <c r="C112" s="74" t="s">
        <v>48</v>
      </c>
      <c r="D112" s="73" t="s">
        <v>246</v>
      </c>
      <c r="E112" s="74"/>
      <c r="F112" s="6">
        <f>F113+F115+F117</f>
        <v>7494138.64</v>
      </c>
      <c r="G112" s="6">
        <f>G113+G115+G117</f>
        <v>895894.64</v>
      </c>
      <c r="H112" s="17"/>
    </row>
    <row r="113" spans="1:8" ht="21.75" customHeight="1">
      <c r="A113" s="75" t="s">
        <v>248</v>
      </c>
      <c r="B113" s="74" t="s">
        <v>45</v>
      </c>
      <c r="C113" s="74" t="s">
        <v>48</v>
      </c>
      <c r="D113" s="73" t="s">
        <v>245</v>
      </c>
      <c r="E113" s="74"/>
      <c r="F113" s="6">
        <f>F114</f>
        <v>6598244</v>
      </c>
      <c r="G113" s="6">
        <f>G114</f>
        <v>0</v>
      </c>
      <c r="H113" s="17"/>
    </row>
    <row r="114" spans="1:8" ht="15" customHeight="1">
      <c r="A114" s="68" t="s">
        <v>175</v>
      </c>
      <c r="B114" s="74" t="s">
        <v>45</v>
      </c>
      <c r="C114" s="74" t="s">
        <v>48</v>
      </c>
      <c r="D114" s="73" t="s">
        <v>245</v>
      </c>
      <c r="E114" s="74" t="s">
        <v>173</v>
      </c>
      <c r="F114" s="6">
        <v>6598244</v>
      </c>
      <c r="G114" s="6">
        <v>0</v>
      </c>
      <c r="H114" s="17"/>
    </row>
    <row r="115" spans="1:8" ht="17.25" customHeight="1">
      <c r="A115" s="75" t="s">
        <v>247</v>
      </c>
      <c r="B115" s="74" t="s">
        <v>45</v>
      </c>
      <c r="C115" s="74" t="s">
        <v>48</v>
      </c>
      <c r="D115" s="73" t="s">
        <v>245</v>
      </c>
      <c r="E115" s="74"/>
      <c r="F115" s="6">
        <f>F116</f>
        <v>395894.64</v>
      </c>
      <c r="G115" s="6">
        <f>G116</f>
        <v>395894.64</v>
      </c>
      <c r="H115" s="17"/>
    </row>
    <row r="116" spans="1:8" ht="18" customHeight="1">
      <c r="A116" s="68" t="s">
        <v>175</v>
      </c>
      <c r="B116" s="74" t="s">
        <v>45</v>
      </c>
      <c r="C116" s="74" t="s">
        <v>48</v>
      </c>
      <c r="D116" s="73" t="s">
        <v>245</v>
      </c>
      <c r="E116" s="74" t="s">
        <v>173</v>
      </c>
      <c r="F116" s="6">
        <v>395894.64</v>
      </c>
      <c r="G116" s="6">
        <v>395894.64</v>
      </c>
      <c r="H116" s="17"/>
    </row>
    <row r="117" spans="1:8" ht="21" customHeight="1">
      <c r="A117" s="75" t="s">
        <v>247</v>
      </c>
      <c r="B117" s="74" t="s">
        <v>45</v>
      </c>
      <c r="C117" s="74" t="s">
        <v>48</v>
      </c>
      <c r="D117" s="73" t="s">
        <v>245</v>
      </c>
      <c r="E117" s="74"/>
      <c r="F117" s="6">
        <f>F118</f>
        <v>500000</v>
      </c>
      <c r="G117" s="6">
        <f>G118</f>
        <v>500000</v>
      </c>
      <c r="H117" s="17"/>
    </row>
    <row r="118" spans="1:8" ht="12.75">
      <c r="A118" s="68" t="s">
        <v>175</v>
      </c>
      <c r="B118" s="74" t="s">
        <v>45</v>
      </c>
      <c r="C118" s="74" t="s">
        <v>48</v>
      </c>
      <c r="D118" s="73" t="s">
        <v>245</v>
      </c>
      <c r="E118" s="74" t="s">
        <v>173</v>
      </c>
      <c r="F118" s="6">
        <v>500000</v>
      </c>
      <c r="G118" s="6">
        <v>500000</v>
      </c>
      <c r="H118" s="17"/>
    </row>
    <row r="119" spans="1:8" ht="12.75">
      <c r="A119" s="94" t="s">
        <v>187</v>
      </c>
      <c r="B119" s="13" t="s">
        <v>45</v>
      </c>
      <c r="C119" s="13" t="s">
        <v>45</v>
      </c>
      <c r="D119" s="11"/>
      <c r="E119" s="13"/>
      <c r="F119" s="6">
        <f>F121</f>
        <v>112810</v>
      </c>
      <c r="G119" s="6">
        <f>G121</f>
        <v>95150</v>
      </c>
      <c r="H119" s="17"/>
    </row>
    <row r="120" spans="1:8" ht="24">
      <c r="A120" s="75" t="s">
        <v>265</v>
      </c>
      <c r="B120" s="13" t="s">
        <v>45</v>
      </c>
      <c r="C120" s="13" t="s">
        <v>45</v>
      </c>
      <c r="D120" s="13" t="s">
        <v>262</v>
      </c>
      <c r="E120" s="13"/>
      <c r="F120" s="8">
        <f>F121</f>
        <v>112810</v>
      </c>
      <c r="G120" s="8">
        <f>G121</f>
        <v>95150</v>
      </c>
      <c r="H120" s="17"/>
    </row>
    <row r="121" spans="1:8" ht="12.75">
      <c r="A121" s="12" t="s">
        <v>188</v>
      </c>
      <c r="B121" s="13" t="s">
        <v>45</v>
      </c>
      <c r="C121" s="13" t="s">
        <v>45</v>
      </c>
      <c r="D121" s="11" t="s">
        <v>276</v>
      </c>
      <c r="E121" s="13"/>
      <c r="F121" s="6">
        <f>SUM(F122:F123)</f>
        <v>112810</v>
      </c>
      <c r="G121" s="6">
        <f>SUM(G122:G123)</f>
        <v>95150</v>
      </c>
      <c r="H121" s="17"/>
    </row>
    <row r="122" spans="1:8" ht="12.75">
      <c r="A122" s="12" t="s">
        <v>302</v>
      </c>
      <c r="B122" s="13" t="s">
        <v>45</v>
      </c>
      <c r="C122" s="13" t="s">
        <v>45</v>
      </c>
      <c r="D122" s="11" t="s">
        <v>276</v>
      </c>
      <c r="E122" s="74" t="s">
        <v>177</v>
      </c>
      <c r="F122" s="6">
        <v>61810</v>
      </c>
      <c r="G122" s="6">
        <v>44150</v>
      </c>
      <c r="H122" s="17"/>
    </row>
    <row r="123" spans="1:8" ht="12.75">
      <c r="A123" s="68" t="s">
        <v>175</v>
      </c>
      <c r="B123" s="74" t="s">
        <v>45</v>
      </c>
      <c r="C123" s="74" t="s">
        <v>45</v>
      </c>
      <c r="D123" s="73" t="s">
        <v>276</v>
      </c>
      <c r="E123" s="74" t="s">
        <v>173</v>
      </c>
      <c r="F123" s="6">
        <v>51000</v>
      </c>
      <c r="G123" s="6">
        <v>51000</v>
      </c>
      <c r="H123" s="17"/>
    </row>
    <row r="124" spans="1:9" ht="15.75">
      <c r="A124" s="52" t="s">
        <v>57</v>
      </c>
      <c r="B124" s="50" t="s">
        <v>40</v>
      </c>
      <c r="C124" s="50"/>
      <c r="D124" s="11"/>
      <c r="E124" s="50"/>
      <c r="F124" s="92">
        <f>F125+F192</f>
        <v>323191534.53</v>
      </c>
      <c r="G124" s="92">
        <f>G125+G192</f>
        <v>347529084.47</v>
      </c>
      <c r="H124" s="17"/>
      <c r="I124" s="4"/>
    </row>
    <row r="125" spans="1:8" ht="12.75">
      <c r="A125" s="61" t="s">
        <v>254</v>
      </c>
      <c r="B125" s="11" t="s">
        <v>40</v>
      </c>
      <c r="C125" s="11" t="s">
        <v>39</v>
      </c>
      <c r="D125" s="11" t="s">
        <v>3</v>
      </c>
      <c r="E125" s="91"/>
      <c r="F125" s="6">
        <f>F126+F146+F176+F185+F195-F192</f>
        <v>322991534.53</v>
      </c>
      <c r="G125" s="6">
        <f>G126+G146+G176+G185+G195-G192</f>
        <v>347329084.47</v>
      </c>
      <c r="H125" s="6">
        <f>H126+H146+H176+H185+H195</f>
        <v>0</v>
      </c>
    </row>
    <row r="126" spans="1:8" ht="15">
      <c r="A126" s="95" t="s">
        <v>58</v>
      </c>
      <c r="B126" s="96" t="s">
        <v>40</v>
      </c>
      <c r="C126" s="96" t="s">
        <v>39</v>
      </c>
      <c r="D126" s="11"/>
      <c r="E126" s="49"/>
      <c r="F126" s="7">
        <f>F127+F129+F131+F133+F139+F143</f>
        <v>84541825</v>
      </c>
      <c r="G126" s="7">
        <f>G127+G129+G131+G133+G139+G143</f>
        <v>91653418</v>
      </c>
      <c r="H126" s="17"/>
    </row>
    <row r="127" spans="1:8" ht="12.75">
      <c r="A127" s="12" t="s">
        <v>196</v>
      </c>
      <c r="B127" s="11" t="s">
        <v>40</v>
      </c>
      <c r="C127" s="11" t="s">
        <v>39</v>
      </c>
      <c r="D127" s="11" t="s">
        <v>189</v>
      </c>
      <c r="E127" s="11"/>
      <c r="F127" s="6">
        <f>F128</f>
        <v>5409300</v>
      </c>
      <c r="G127" s="6">
        <f>G128</f>
        <v>5409300</v>
      </c>
      <c r="H127" s="17"/>
    </row>
    <row r="128" spans="1:8" ht="12.75">
      <c r="A128" s="68" t="s">
        <v>175</v>
      </c>
      <c r="B128" s="11" t="s">
        <v>40</v>
      </c>
      <c r="C128" s="11" t="s">
        <v>39</v>
      </c>
      <c r="D128" s="11" t="s">
        <v>189</v>
      </c>
      <c r="E128" s="11" t="s">
        <v>173</v>
      </c>
      <c r="F128" s="6">
        <v>5409300</v>
      </c>
      <c r="G128" s="6">
        <v>5409300</v>
      </c>
      <c r="H128" s="17"/>
    </row>
    <row r="129" spans="1:8" ht="12.75">
      <c r="A129" s="61" t="s">
        <v>110</v>
      </c>
      <c r="B129" s="11" t="s">
        <v>40</v>
      </c>
      <c r="C129" s="11" t="s">
        <v>39</v>
      </c>
      <c r="D129" s="11" t="s">
        <v>13</v>
      </c>
      <c r="E129" s="11"/>
      <c r="F129" s="6">
        <f>F130</f>
        <v>12000000</v>
      </c>
      <c r="G129" s="6">
        <f>G130</f>
        <v>12000000</v>
      </c>
      <c r="H129" s="17"/>
    </row>
    <row r="130" spans="1:8" ht="15" customHeight="1">
      <c r="A130" s="68" t="s">
        <v>175</v>
      </c>
      <c r="B130" s="11" t="s">
        <v>40</v>
      </c>
      <c r="C130" s="11" t="s">
        <v>39</v>
      </c>
      <c r="D130" s="11" t="s">
        <v>13</v>
      </c>
      <c r="E130" s="11" t="s">
        <v>173</v>
      </c>
      <c r="F130" s="6">
        <v>12000000</v>
      </c>
      <c r="G130" s="6">
        <v>12000000</v>
      </c>
      <c r="H130" s="17"/>
    </row>
    <row r="131" spans="1:8" ht="14.25" customHeight="1">
      <c r="A131" s="61" t="s">
        <v>126</v>
      </c>
      <c r="B131" s="11" t="s">
        <v>40</v>
      </c>
      <c r="C131" s="11" t="s">
        <v>39</v>
      </c>
      <c r="D131" s="11" t="s">
        <v>14</v>
      </c>
      <c r="E131" s="11"/>
      <c r="F131" s="6">
        <f>F132</f>
        <v>200000</v>
      </c>
      <c r="G131" s="6">
        <f>G132</f>
        <v>200000</v>
      </c>
      <c r="H131" s="17"/>
    </row>
    <row r="132" spans="1:8" ht="18" customHeight="1">
      <c r="A132" s="68" t="s">
        <v>175</v>
      </c>
      <c r="B132" s="11" t="s">
        <v>40</v>
      </c>
      <c r="C132" s="11" t="s">
        <v>39</v>
      </c>
      <c r="D132" s="11" t="s">
        <v>14</v>
      </c>
      <c r="E132" s="11" t="s">
        <v>173</v>
      </c>
      <c r="F132" s="6">
        <v>200000</v>
      </c>
      <c r="G132" s="6">
        <v>200000</v>
      </c>
      <c r="H132" s="17"/>
    </row>
    <row r="133" spans="1:8" ht="12" customHeight="1">
      <c r="A133" s="61" t="s">
        <v>109</v>
      </c>
      <c r="B133" s="11" t="s">
        <v>40</v>
      </c>
      <c r="C133" s="11" t="s">
        <v>39</v>
      </c>
      <c r="D133" s="11" t="s">
        <v>15</v>
      </c>
      <c r="E133" s="11"/>
      <c r="F133" s="6">
        <f>SUM(F134:F138)</f>
        <v>11420300</v>
      </c>
      <c r="G133" s="6">
        <f>SUM(G134:G138)</f>
        <v>8794500</v>
      </c>
      <c r="H133" s="17"/>
    </row>
    <row r="134" spans="1:8" ht="17.25" customHeight="1">
      <c r="A134" s="12" t="s">
        <v>302</v>
      </c>
      <c r="B134" s="13" t="s">
        <v>40</v>
      </c>
      <c r="C134" s="13" t="s">
        <v>39</v>
      </c>
      <c r="D134" s="11" t="s">
        <v>15</v>
      </c>
      <c r="E134" s="11" t="s">
        <v>177</v>
      </c>
      <c r="F134" s="14">
        <v>9400300</v>
      </c>
      <c r="G134" s="14">
        <v>6774500</v>
      </c>
      <c r="H134" s="17"/>
    </row>
    <row r="135" spans="1:8" ht="17.25" customHeight="1">
      <c r="A135" s="68" t="s">
        <v>175</v>
      </c>
      <c r="B135" s="13" t="s">
        <v>40</v>
      </c>
      <c r="C135" s="13" t="s">
        <v>39</v>
      </c>
      <c r="D135" s="11" t="s">
        <v>15</v>
      </c>
      <c r="E135" s="11" t="s">
        <v>173</v>
      </c>
      <c r="F135" s="9">
        <v>1500000</v>
      </c>
      <c r="G135" s="9">
        <v>1500000</v>
      </c>
      <c r="H135" s="17"/>
    </row>
    <row r="136" spans="1:8" ht="12.75">
      <c r="A136" s="12" t="s">
        <v>307</v>
      </c>
      <c r="B136" s="13" t="s">
        <v>40</v>
      </c>
      <c r="C136" s="13" t="s">
        <v>39</v>
      </c>
      <c r="D136" s="11" t="s">
        <v>15</v>
      </c>
      <c r="E136" s="11" t="s">
        <v>181</v>
      </c>
      <c r="F136" s="6">
        <v>400000</v>
      </c>
      <c r="G136" s="6">
        <v>400000</v>
      </c>
      <c r="H136" s="17"/>
    </row>
    <row r="137" spans="1:8" ht="12.75">
      <c r="A137" s="16" t="s">
        <v>304</v>
      </c>
      <c r="B137" s="13" t="s">
        <v>40</v>
      </c>
      <c r="C137" s="13" t="s">
        <v>39</v>
      </c>
      <c r="D137" s="11" t="s">
        <v>15</v>
      </c>
      <c r="E137" s="11" t="s">
        <v>174</v>
      </c>
      <c r="F137" s="6">
        <v>10000</v>
      </c>
      <c r="G137" s="6">
        <v>10000</v>
      </c>
      <c r="H137" s="17"/>
    </row>
    <row r="138" spans="1:8" ht="15" customHeight="1">
      <c r="A138" s="12" t="s">
        <v>303</v>
      </c>
      <c r="B138" s="13" t="s">
        <v>40</v>
      </c>
      <c r="C138" s="13" t="s">
        <v>39</v>
      </c>
      <c r="D138" s="11" t="s">
        <v>15</v>
      </c>
      <c r="E138" s="11" t="s">
        <v>176</v>
      </c>
      <c r="F138" s="6">
        <v>110000</v>
      </c>
      <c r="G138" s="6">
        <v>110000</v>
      </c>
      <c r="H138" s="17"/>
    </row>
    <row r="139" spans="1:8" ht="24" customHeight="1">
      <c r="A139" s="84" t="s">
        <v>212</v>
      </c>
      <c r="B139" s="13" t="s">
        <v>40</v>
      </c>
      <c r="C139" s="13" t="s">
        <v>39</v>
      </c>
      <c r="D139" s="11" t="s">
        <v>133</v>
      </c>
      <c r="E139" s="11"/>
      <c r="F139" s="6">
        <f>SUM(F140:F142)</f>
        <v>55179225</v>
      </c>
      <c r="G139" s="6">
        <f>SUM(G140:G142)</f>
        <v>64916618</v>
      </c>
      <c r="H139" s="17"/>
    </row>
    <row r="140" spans="1:8" ht="15" customHeight="1">
      <c r="A140" s="12" t="s">
        <v>302</v>
      </c>
      <c r="B140" s="13" t="s">
        <v>40</v>
      </c>
      <c r="C140" s="13" t="s">
        <v>39</v>
      </c>
      <c r="D140" s="11" t="s">
        <v>133</v>
      </c>
      <c r="E140" s="11" t="s">
        <v>177</v>
      </c>
      <c r="F140" s="6">
        <v>51283947</v>
      </c>
      <c r="G140" s="6">
        <v>60333946</v>
      </c>
      <c r="H140" s="76"/>
    </row>
    <row r="141" spans="1:8" ht="18.75" customHeight="1">
      <c r="A141" s="68" t="s">
        <v>175</v>
      </c>
      <c r="B141" s="13" t="s">
        <v>40</v>
      </c>
      <c r="C141" s="13" t="s">
        <v>39</v>
      </c>
      <c r="D141" s="11" t="s">
        <v>133</v>
      </c>
      <c r="E141" s="11" t="s">
        <v>173</v>
      </c>
      <c r="F141" s="6">
        <v>35959</v>
      </c>
      <c r="G141" s="6">
        <v>42305</v>
      </c>
      <c r="H141" s="17"/>
    </row>
    <row r="142" spans="1:8" ht="17.25" customHeight="1">
      <c r="A142" s="12" t="s">
        <v>307</v>
      </c>
      <c r="B142" s="13" t="s">
        <v>40</v>
      </c>
      <c r="C142" s="13" t="s">
        <v>39</v>
      </c>
      <c r="D142" s="11" t="s">
        <v>133</v>
      </c>
      <c r="E142" s="11" t="s">
        <v>181</v>
      </c>
      <c r="F142" s="6">
        <v>3859319</v>
      </c>
      <c r="G142" s="6">
        <v>4540367</v>
      </c>
      <c r="H142" s="17"/>
    </row>
    <row r="143" spans="1:8" ht="80.25" customHeight="1">
      <c r="A143" s="61" t="s">
        <v>213</v>
      </c>
      <c r="B143" s="10" t="s">
        <v>40</v>
      </c>
      <c r="C143" s="11" t="s">
        <v>39</v>
      </c>
      <c r="D143" s="11" t="s">
        <v>16</v>
      </c>
      <c r="E143" s="11"/>
      <c r="F143" s="6">
        <f>SUM(F144:F145)</f>
        <v>333000</v>
      </c>
      <c r="G143" s="6">
        <f>SUM(G144:G145)</f>
        <v>333000</v>
      </c>
      <c r="H143" s="17"/>
    </row>
    <row r="144" spans="1:8" ht="12.75">
      <c r="A144" s="12" t="s">
        <v>302</v>
      </c>
      <c r="B144" s="10" t="s">
        <v>40</v>
      </c>
      <c r="C144" s="11" t="s">
        <v>39</v>
      </c>
      <c r="D144" s="11" t="s">
        <v>16</v>
      </c>
      <c r="E144" s="11" t="s">
        <v>177</v>
      </c>
      <c r="F144" s="6">
        <v>207000</v>
      </c>
      <c r="G144" s="6">
        <v>207000</v>
      </c>
      <c r="H144" s="17"/>
    </row>
    <row r="145" spans="1:8" ht="18" customHeight="1">
      <c r="A145" s="68" t="s">
        <v>175</v>
      </c>
      <c r="B145" s="10" t="s">
        <v>40</v>
      </c>
      <c r="C145" s="11" t="s">
        <v>39</v>
      </c>
      <c r="D145" s="11" t="s">
        <v>16</v>
      </c>
      <c r="E145" s="11" t="s">
        <v>173</v>
      </c>
      <c r="F145" s="6">
        <v>126000</v>
      </c>
      <c r="G145" s="6">
        <v>126000</v>
      </c>
      <c r="H145" s="17"/>
    </row>
    <row r="146" spans="1:8" ht="15" customHeight="1">
      <c r="A146" s="95" t="s">
        <v>59</v>
      </c>
      <c r="B146" s="97" t="s">
        <v>40</v>
      </c>
      <c r="C146" s="97" t="s">
        <v>46</v>
      </c>
      <c r="D146" s="91"/>
      <c r="E146" s="97"/>
      <c r="F146" s="98">
        <f>F147+F150+F152+F158+F162+F166+F168+F171+F174</f>
        <v>210469175</v>
      </c>
      <c r="G146" s="98">
        <f>G147+G150+G152+G158+G162+G166+G168+G171+G174</f>
        <v>223040237</v>
      </c>
      <c r="H146" s="17"/>
    </row>
    <row r="147" spans="1:8" ht="31.5" customHeight="1">
      <c r="A147" s="12" t="s">
        <v>197</v>
      </c>
      <c r="B147" s="13" t="s">
        <v>40</v>
      </c>
      <c r="C147" s="13" t="s">
        <v>46</v>
      </c>
      <c r="D147" s="11" t="s">
        <v>190</v>
      </c>
      <c r="E147" s="11"/>
      <c r="F147" s="6">
        <f>SUM(F148:F149)</f>
        <v>24001400</v>
      </c>
      <c r="G147" s="6">
        <f>SUM(G148:G149)</f>
        <v>24031400</v>
      </c>
      <c r="H147" s="17"/>
    </row>
    <row r="148" spans="1:8" ht="17.25" customHeight="1">
      <c r="A148" s="68" t="s">
        <v>175</v>
      </c>
      <c r="B148" s="13" t="s">
        <v>40</v>
      </c>
      <c r="C148" s="13" t="s">
        <v>46</v>
      </c>
      <c r="D148" s="11" t="s">
        <v>190</v>
      </c>
      <c r="E148" s="11" t="s">
        <v>173</v>
      </c>
      <c r="F148" s="6">
        <v>14917500</v>
      </c>
      <c r="G148" s="6">
        <v>14917500</v>
      </c>
      <c r="H148" s="17"/>
    </row>
    <row r="149" spans="1:8" ht="16.5" customHeight="1">
      <c r="A149" s="12" t="s">
        <v>307</v>
      </c>
      <c r="B149" s="13" t="s">
        <v>40</v>
      </c>
      <c r="C149" s="13" t="s">
        <v>46</v>
      </c>
      <c r="D149" s="11" t="s">
        <v>190</v>
      </c>
      <c r="E149" s="11" t="s">
        <v>181</v>
      </c>
      <c r="F149" s="6">
        <v>9083900</v>
      </c>
      <c r="G149" s="6">
        <v>9113900</v>
      </c>
      <c r="H149" s="17"/>
    </row>
    <row r="150" spans="1:8" ht="18" customHeight="1">
      <c r="A150" s="12" t="s">
        <v>111</v>
      </c>
      <c r="B150" s="13" t="s">
        <v>40</v>
      </c>
      <c r="C150" s="13" t="s">
        <v>46</v>
      </c>
      <c r="D150" s="11" t="s">
        <v>17</v>
      </c>
      <c r="E150" s="11"/>
      <c r="F150" s="6">
        <f>F151</f>
        <v>1040000</v>
      </c>
      <c r="G150" s="6">
        <f>G151</f>
        <v>1040000</v>
      </c>
      <c r="H150" s="17"/>
    </row>
    <row r="151" spans="1:8" ht="16.5" customHeight="1">
      <c r="A151" s="68" t="s">
        <v>175</v>
      </c>
      <c r="B151" s="13" t="s">
        <v>40</v>
      </c>
      <c r="C151" s="13" t="s">
        <v>46</v>
      </c>
      <c r="D151" s="11" t="s">
        <v>17</v>
      </c>
      <c r="E151" s="11" t="s">
        <v>173</v>
      </c>
      <c r="F151" s="6">
        <v>1040000</v>
      </c>
      <c r="G151" s="6">
        <v>1040000</v>
      </c>
      <c r="H151" s="17"/>
    </row>
    <row r="152" spans="1:8" ht="13.5" customHeight="1">
      <c r="A152" s="61" t="s">
        <v>112</v>
      </c>
      <c r="B152" s="13" t="s">
        <v>40</v>
      </c>
      <c r="C152" s="13" t="s">
        <v>46</v>
      </c>
      <c r="D152" s="11" t="s">
        <v>18</v>
      </c>
      <c r="E152" s="13"/>
      <c r="F152" s="6">
        <f>SUM(F153:F157)</f>
        <v>24575900</v>
      </c>
      <c r="G152" s="6">
        <f>SUM(G153:G157)</f>
        <v>29277200</v>
      </c>
      <c r="H152" s="17"/>
    </row>
    <row r="153" spans="1:8" ht="15" customHeight="1">
      <c r="A153" s="12" t="s">
        <v>302</v>
      </c>
      <c r="B153" s="13" t="s">
        <v>40</v>
      </c>
      <c r="C153" s="13" t="s">
        <v>46</v>
      </c>
      <c r="D153" s="11" t="s">
        <v>18</v>
      </c>
      <c r="E153" s="11" t="s">
        <v>177</v>
      </c>
      <c r="F153" s="6">
        <v>11269700</v>
      </c>
      <c r="G153" s="6">
        <v>15971000</v>
      </c>
      <c r="H153" s="17"/>
    </row>
    <row r="154" spans="1:8" ht="16.5" customHeight="1">
      <c r="A154" s="68" t="s">
        <v>175</v>
      </c>
      <c r="B154" s="13" t="s">
        <v>40</v>
      </c>
      <c r="C154" s="13" t="s">
        <v>46</v>
      </c>
      <c r="D154" s="11" t="s">
        <v>18</v>
      </c>
      <c r="E154" s="11" t="s">
        <v>173</v>
      </c>
      <c r="F154" s="6">
        <v>4000000</v>
      </c>
      <c r="G154" s="6">
        <v>4000000</v>
      </c>
      <c r="H154" s="17"/>
    </row>
    <row r="155" spans="1:8" ht="18" customHeight="1">
      <c r="A155" s="12" t="s">
        <v>307</v>
      </c>
      <c r="B155" s="13" t="s">
        <v>40</v>
      </c>
      <c r="C155" s="13" t="s">
        <v>46</v>
      </c>
      <c r="D155" s="11" t="s">
        <v>18</v>
      </c>
      <c r="E155" s="11" t="s">
        <v>181</v>
      </c>
      <c r="F155" s="6">
        <v>8586200</v>
      </c>
      <c r="G155" s="6">
        <v>8586200</v>
      </c>
      <c r="H155" s="17"/>
    </row>
    <row r="156" spans="1:8" ht="18" customHeight="1">
      <c r="A156" s="16" t="s">
        <v>304</v>
      </c>
      <c r="B156" s="13" t="s">
        <v>40</v>
      </c>
      <c r="C156" s="13" t="s">
        <v>46</v>
      </c>
      <c r="D156" s="11" t="s">
        <v>18</v>
      </c>
      <c r="E156" s="11" t="s">
        <v>174</v>
      </c>
      <c r="F156" s="6">
        <v>180000</v>
      </c>
      <c r="G156" s="6">
        <v>180000</v>
      </c>
      <c r="H156" s="17"/>
    </row>
    <row r="157" spans="1:8" ht="15.75" customHeight="1">
      <c r="A157" s="12" t="s">
        <v>303</v>
      </c>
      <c r="B157" s="13" t="s">
        <v>40</v>
      </c>
      <c r="C157" s="13" t="s">
        <v>46</v>
      </c>
      <c r="D157" s="11" t="s">
        <v>18</v>
      </c>
      <c r="E157" s="11" t="s">
        <v>176</v>
      </c>
      <c r="F157" s="6">
        <v>540000</v>
      </c>
      <c r="G157" s="6">
        <v>540000</v>
      </c>
      <c r="H157" s="17"/>
    </row>
    <row r="158" spans="1:8" ht="19.5" customHeight="1">
      <c r="A158" s="84" t="s">
        <v>214</v>
      </c>
      <c r="B158" s="13" t="s">
        <v>40</v>
      </c>
      <c r="C158" s="13" t="s">
        <v>46</v>
      </c>
      <c r="D158" s="11" t="s">
        <v>134</v>
      </c>
      <c r="E158" s="13"/>
      <c r="F158" s="6">
        <f>SUM(F159:F161)</f>
        <v>131523575</v>
      </c>
      <c r="G158" s="6">
        <f>SUM(G159:G161)</f>
        <v>154733337</v>
      </c>
      <c r="H158" s="17"/>
    </row>
    <row r="159" spans="1:8" ht="19.5" customHeight="1">
      <c r="A159" s="12" t="s">
        <v>302</v>
      </c>
      <c r="B159" s="10" t="s">
        <v>40</v>
      </c>
      <c r="C159" s="11" t="s">
        <v>46</v>
      </c>
      <c r="D159" s="11" t="s">
        <v>134</v>
      </c>
      <c r="E159" s="11" t="s">
        <v>177</v>
      </c>
      <c r="F159" s="6">
        <v>58920947</v>
      </c>
      <c r="G159" s="6">
        <v>69318637</v>
      </c>
      <c r="H159" s="17"/>
    </row>
    <row r="160" spans="1:8" ht="18" customHeight="1">
      <c r="A160" s="68" t="s">
        <v>175</v>
      </c>
      <c r="B160" s="10" t="s">
        <v>40</v>
      </c>
      <c r="C160" s="11" t="s">
        <v>46</v>
      </c>
      <c r="D160" s="11" t="s">
        <v>134</v>
      </c>
      <c r="E160" s="11" t="s">
        <v>173</v>
      </c>
      <c r="F160" s="6">
        <v>1223203</v>
      </c>
      <c r="G160" s="6">
        <v>1439060</v>
      </c>
      <c r="H160" s="17"/>
    </row>
    <row r="161" spans="1:8" ht="19.5" customHeight="1">
      <c r="A161" s="12" t="s">
        <v>307</v>
      </c>
      <c r="B161" s="10" t="s">
        <v>40</v>
      </c>
      <c r="C161" s="11" t="s">
        <v>46</v>
      </c>
      <c r="D161" s="11" t="s">
        <v>134</v>
      </c>
      <c r="E161" s="11" t="s">
        <v>181</v>
      </c>
      <c r="F161" s="6">
        <v>71379425</v>
      </c>
      <c r="G161" s="6">
        <v>83975640</v>
      </c>
      <c r="H161" s="17"/>
    </row>
    <row r="162" spans="1:8" ht="63" customHeight="1">
      <c r="A162" s="61" t="s">
        <v>213</v>
      </c>
      <c r="B162" s="10" t="s">
        <v>40</v>
      </c>
      <c r="C162" s="11" t="s">
        <v>46</v>
      </c>
      <c r="D162" s="11" t="s">
        <v>20</v>
      </c>
      <c r="E162" s="11"/>
      <c r="F162" s="6">
        <f>SUM(F163:F165)</f>
        <v>2979000</v>
      </c>
      <c r="G162" s="6">
        <f>SUM(G163:G165)</f>
        <v>3565300</v>
      </c>
      <c r="H162" s="17"/>
    </row>
    <row r="163" spans="1:8" ht="16.5" customHeight="1">
      <c r="A163" s="12" t="s">
        <v>302</v>
      </c>
      <c r="B163" s="10" t="s">
        <v>40</v>
      </c>
      <c r="C163" s="11" t="s">
        <v>46</v>
      </c>
      <c r="D163" s="11" t="s">
        <v>20</v>
      </c>
      <c r="E163" s="11" t="s">
        <v>177</v>
      </c>
      <c r="F163" s="6">
        <v>6500</v>
      </c>
      <c r="G163" s="6">
        <v>6500</v>
      </c>
      <c r="H163" s="17"/>
    </row>
    <row r="164" spans="1:8" ht="16.5" customHeight="1">
      <c r="A164" s="68" t="s">
        <v>175</v>
      </c>
      <c r="B164" s="10" t="s">
        <v>40</v>
      </c>
      <c r="C164" s="11" t="s">
        <v>46</v>
      </c>
      <c r="D164" s="11" t="s">
        <v>20</v>
      </c>
      <c r="E164" s="11" t="s">
        <v>173</v>
      </c>
      <c r="F164" s="6">
        <v>1600000</v>
      </c>
      <c r="G164" s="6">
        <v>1600000</v>
      </c>
      <c r="H164" s="17"/>
    </row>
    <row r="165" spans="1:8" ht="18" customHeight="1">
      <c r="A165" s="12" t="s">
        <v>307</v>
      </c>
      <c r="B165" s="10" t="s">
        <v>40</v>
      </c>
      <c r="C165" s="11" t="s">
        <v>46</v>
      </c>
      <c r="D165" s="11" t="s">
        <v>145</v>
      </c>
      <c r="E165" s="11" t="s">
        <v>181</v>
      </c>
      <c r="F165" s="6">
        <v>1372500</v>
      </c>
      <c r="G165" s="6">
        <v>1958800</v>
      </c>
      <c r="H165" s="17"/>
    </row>
    <row r="166" spans="1:8" ht="21" customHeight="1">
      <c r="A166" s="84" t="s">
        <v>215</v>
      </c>
      <c r="B166" s="13" t="s">
        <v>40</v>
      </c>
      <c r="C166" s="13" t="s">
        <v>46</v>
      </c>
      <c r="D166" s="11" t="s">
        <v>136</v>
      </c>
      <c r="E166" s="11"/>
      <c r="F166" s="6">
        <f>SUM(F167:F167)</f>
        <v>2518000</v>
      </c>
      <c r="G166" s="6">
        <f>SUM(G167:G167)</f>
        <v>2619200</v>
      </c>
      <c r="H166" s="17"/>
    </row>
    <row r="167" spans="1:8" ht="14.25" customHeight="1">
      <c r="A167" s="68" t="s">
        <v>175</v>
      </c>
      <c r="B167" s="13" t="s">
        <v>40</v>
      </c>
      <c r="C167" s="13" t="s">
        <v>46</v>
      </c>
      <c r="D167" s="11" t="s">
        <v>136</v>
      </c>
      <c r="E167" s="11" t="s">
        <v>173</v>
      </c>
      <c r="F167" s="6">
        <v>2518000</v>
      </c>
      <c r="G167" s="6">
        <v>2619200</v>
      </c>
      <c r="H167" s="17"/>
    </row>
    <row r="168" spans="1:8" ht="41.25" customHeight="1">
      <c r="A168" s="12" t="s">
        <v>216</v>
      </c>
      <c r="B168" s="13" t="s">
        <v>40</v>
      </c>
      <c r="C168" s="13" t="s">
        <v>46</v>
      </c>
      <c r="D168" s="11" t="s">
        <v>165</v>
      </c>
      <c r="E168" s="13"/>
      <c r="F168" s="6">
        <f>SUM(F169:F170)</f>
        <v>15634600</v>
      </c>
      <c r="G168" s="6">
        <f>SUM(G169:G170)</f>
        <v>0</v>
      </c>
      <c r="H168" s="17"/>
    </row>
    <row r="169" spans="1:8" ht="16.5" customHeight="1">
      <c r="A169" s="12" t="s">
        <v>302</v>
      </c>
      <c r="B169" s="13" t="s">
        <v>40</v>
      </c>
      <c r="C169" s="13" t="s">
        <v>46</v>
      </c>
      <c r="D169" s="11" t="s">
        <v>165</v>
      </c>
      <c r="E169" s="13" t="s">
        <v>177</v>
      </c>
      <c r="F169" s="6">
        <v>7447667</v>
      </c>
      <c r="G169" s="6">
        <v>0</v>
      </c>
      <c r="H169" s="17"/>
    </row>
    <row r="170" spans="1:8" ht="21.75" customHeight="1">
      <c r="A170" s="12" t="s">
        <v>307</v>
      </c>
      <c r="B170" s="13" t="s">
        <v>40</v>
      </c>
      <c r="C170" s="13" t="s">
        <v>46</v>
      </c>
      <c r="D170" s="11" t="s">
        <v>165</v>
      </c>
      <c r="E170" s="13" t="s">
        <v>181</v>
      </c>
      <c r="F170" s="6">
        <v>8186933</v>
      </c>
      <c r="G170" s="6">
        <v>0</v>
      </c>
      <c r="H170" s="17"/>
    </row>
    <row r="171" spans="1:8" ht="20.25" customHeight="1">
      <c r="A171" s="12" t="s">
        <v>217</v>
      </c>
      <c r="B171" s="13" t="s">
        <v>40</v>
      </c>
      <c r="C171" s="13" t="s">
        <v>46</v>
      </c>
      <c r="D171" s="11" t="s">
        <v>167</v>
      </c>
      <c r="E171" s="13"/>
      <c r="F171" s="6">
        <f>SUM(F172:F173)</f>
        <v>7896700</v>
      </c>
      <c r="G171" s="6">
        <f>SUM(G172:G173)</f>
        <v>7473800</v>
      </c>
      <c r="H171" s="15"/>
    </row>
    <row r="172" spans="1:8" ht="18.75" customHeight="1">
      <c r="A172" s="68" t="s">
        <v>175</v>
      </c>
      <c r="B172" s="13" t="s">
        <v>40</v>
      </c>
      <c r="C172" s="13" t="s">
        <v>46</v>
      </c>
      <c r="D172" s="11" t="s">
        <v>167</v>
      </c>
      <c r="E172" s="13" t="s">
        <v>173</v>
      </c>
      <c r="F172" s="6">
        <v>2131050.11</v>
      </c>
      <c r="G172" s="6">
        <v>2016962.92</v>
      </c>
      <c r="H172" s="17"/>
    </row>
    <row r="173" spans="1:8" ht="18" customHeight="1">
      <c r="A173" s="12" t="s">
        <v>307</v>
      </c>
      <c r="B173" s="13" t="s">
        <v>40</v>
      </c>
      <c r="C173" s="13" t="s">
        <v>46</v>
      </c>
      <c r="D173" s="11" t="s">
        <v>167</v>
      </c>
      <c r="E173" s="13" t="s">
        <v>181</v>
      </c>
      <c r="F173" s="6">
        <v>5765649.89</v>
      </c>
      <c r="G173" s="6">
        <v>5456837.08</v>
      </c>
      <c r="H173" s="17"/>
    </row>
    <row r="174" spans="1:8" ht="24">
      <c r="A174" s="84" t="s">
        <v>135</v>
      </c>
      <c r="B174" s="13" t="s">
        <v>40</v>
      </c>
      <c r="C174" s="13" t="s">
        <v>46</v>
      </c>
      <c r="D174" s="11" t="s">
        <v>137</v>
      </c>
      <c r="E174" s="13"/>
      <c r="F174" s="6">
        <f>F175</f>
        <v>300000</v>
      </c>
      <c r="G174" s="6">
        <f>G175</f>
        <v>300000</v>
      </c>
      <c r="H174" s="17"/>
    </row>
    <row r="175" spans="1:8" ht="12.75">
      <c r="A175" s="68" t="s">
        <v>175</v>
      </c>
      <c r="B175" s="10" t="s">
        <v>40</v>
      </c>
      <c r="C175" s="11" t="s">
        <v>46</v>
      </c>
      <c r="D175" s="11" t="s">
        <v>137</v>
      </c>
      <c r="E175" s="11" t="s">
        <v>173</v>
      </c>
      <c r="F175" s="6">
        <v>300000</v>
      </c>
      <c r="G175" s="6">
        <v>300000</v>
      </c>
      <c r="H175" s="17"/>
    </row>
    <row r="176" spans="1:8" ht="12.75">
      <c r="A176" s="94" t="s">
        <v>127</v>
      </c>
      <c r="B176" s="13" t="s">
        <v>40</v>
      </c>
      <c r="C176" s="13" t="s">
        <v>48</v>
      </c>
      <c r="D176" s="11"/>
      <c r="E176" s="13"/>
      <c r="F176" s="6">
        <f>F177+F179+F181+F183</f>
        <v>13660000</v>
      </c>
      <c r="G176" s="6">
        <f>G177+G179+G181+G183</f>
        <v>17200000</v>
      </c>
      <c r="H176" s="17"/>
    </row>
    <row r="177" spans="1:8" ht="24">
      <c r="A177" s="61" t="s">
        <v>191</v>
      </c>
      <c r="B177" s="13" t="s">
        <v>40</v>
      </c>
      <c r="C177" s="13" t="s">
        <v>48</v>
      </c>
      <c r="D177" s="11" t="s">
        <v>190</v>
      </c>
      <c r="E177" s="13"/>
      <c r="F177" s="6">
        <f>F178</f>
        <v>1260000</v>
      </c>
      <c r="G177" s="6">
        <f>G178</f>
        <v>1800000</v>
      </c>
      <c r="H177" s="17"/>
    </row>
    <row r="178" spans="1:8" ht="12.75">
      <c r="A178" s="12" t="s">
        <v>307</v>
      </c>
      <c r="B178" s="13" t="s">
        <v>40</v>
      </c>
      <c r="C178" s="13" t="s">
        <v>48</v>
      </c>
      <c r="D178" s="11" t="s">
        <v>190</v>
      </c>
      <c r="E178" s="13" t="s">
        <v>181</v>
      </c>
      <c r="F178" s="6">
        <v>1260000</v>
      </c>
      <c r="G178" s="6">
        <v>1800000</v>
      </c>
      <c r="H178" s="17"/>
    </row>
    <row r="179" spans="1:8" ht="12.75">
      <c r="A179" s="61" t="s">
        <v>113</v>
      </c>
      <c r="B179" s="13" t="s">
        <v>40</v>
      </c>
      <c r="C179" s="13" t="s">
        <v>48</v>
      </c>
      <c r="D179" s="11" t="s">
        <v>19</v>
      </c>
      <c r="E179" s="13"/>
      <c r="F179" s="6">
        <f>F180</f>
        <v>7000000</v>
      </c>
      <c r="G179" s="6">
        <f>G180</f>
        <v>10000000</v>
      </c>
      <c r="H179" s="17"/>
    </row>
    <row r="180" spans="1:8" ht="12.75">
      <c r="A180" s="12" t="s">
        <v>307</v>
      </c>
      <c r="B180" s="13" t="s">
        <v>40</v>
      </c>
      <c r="C180" s="13" t="s">
        <v>48</v>
      </c>
      <c r="D180" s="11" t="s">
        <v>19</v>
      </c>
      <c r="E180" s="13" t="s">
        <v>181</v>
      </c>
      <c r="F180" s="6">
        <v>7000000</v>
      </c>
      <c r="G180" s="6">
        <v>10000000</v>
      </c>
      <c r="H180" s="17"/>
    </row>
    <row r="181" spans="1:8" ht="24">
      <c r="A181" s="61" t="s">
        <v>159</v>
      </c>
      <c r="B181" s="13" t="s">
        <v>40</v>
      </c>
      <c r="C181" s="13" t="s">
        <v>48</v>
      </c>
      <c r="D181" s="11" t="s">
        <v>158</v>
      </c>
      <c r="E181" s="13"/>
      <c r="F181" s="6">
        <f>F182</f>
        <v>5000000</v>
      </c>
      <c r="G181" s="6">
        <f>G182</f>
        <v>5000000</v>
      </c>
      <c r="H181" s="17"/>
    </row>
    <row r="182" spans="1:8" ht="12.75">
      <c r="A182" s="12" t="s">
        <v>307</v>
      </c>
      <c r="B182" s="13" t="s">
        <v>40</v>
      </c>
      <c r="C182" s="13" t="s">
        <v>48</v>
      </c>
      <c r="D182" s="11" t="s">
        <v>158</v>
      </c>
      <c r="E182" s="13" t="s">
        <v>181</v>
      </c>
      <c r="F182" s="6">
        <v>5000000</v>
      </c>
      <c r="G182" s="6">
        <v>5000000</v>
      </c>
      <c r="H182" s="17"/>
    </row>
    <row r="183" spans="1:8" ht="24">
      <c r="A183" s="12" t="s">
        <v>135</v>
      </c>
      <c r="B183" s="10" t="s">
        <v>40</v>
      </c>
      <c r="C183" s="11" t="s">
        <v>48</v>
      </c>
      <c r="D183" s="11" t="s">
        <v>137</v>
      </c>
      <c r="E183" s="11"/>
      <c r="F183" s="6">
        <f>F184</f>
        <v>400000</v>
      </c>
      <c r="G183" s="6">
        <f>G184</f>
        <v>400000</v>
      </c>
      <c r="H183" s="17"/>
    </row>
    <row r="184" spans="1:8" ht="12.75">
      <c r="A184" s="12" t="s">
        <v>307</v>
      </c>
      <c r="B184" s="10" t="s">
        <v>40</v>
      </c>
      <c r="C184" s="11" t="s">
        <v>48</v>
      </c>
      <c r="D184" s="11" t="s">
        <v>137</v>
      </c>
      <c r="E184" s="11" t="s">
        <v>181</v>
      </c>
      <c r="F184" s="6">
        <v>400000</v>
      </c>
      <c r="G184" s="6">
        <v>400000</v>
      </c>
      <c r="H184" s="17"/>
    </row>
    <row r="185" spans="1:8" ht="12.75">
      <c r="A185" s="99" t="s">
        <v>81</v>
      </c>
      <c r="B185" s="10" t="s">
        <v>40</v>
      </c>
      <c r="C185" s="11" t="s">
        <v>40</v>
      </c>
      <c r="D185" s="11"/>
      <c r="E185" s="11"/>
      <c r="F185" s="6">
        <f>F186+F188+F190+F192</f>
        <v>1909600</v>
      </c>
      <c r="G185" s="6">
        <f>G186+G188+G190+G192</f>
        <v>1841500</v>
      </c>
      <c r="H185" s="17"/>
    </row>
    <row r="186" spans="1:8" ht="12.75">
      <c r="A186" s="12" t="s">
        <v>218</v>
      </c>
      <c r="B186" s="13" t="s">
        <v>40</v>
      </c>
      <c r="C186" s="13" t="s">
        <v>40</v>
      </c>
      <c r="D186" s="11" t="s">
        <v>138</v>
      </c>
      <c r="E186" s="11"/>
      <c r="F186" s="6">
        <f>F187</f>
        <v>1358000</v>
      </c>
      <c r="G186" s="6">
        <f>G187</f>
        <v>1289900</v>
      </c>
      <c r="H186" s="17"/>
    </row>
    <row r="187" spans="1:8" ht="12.75">
      <c r="A187" s="68" t="s">
        <v>175</v>
      </c>
      <c r="B187" s="13" t="s">
        <v>40</v>
      </c>
      <c r="C187" s="13" t="s">
        <v>40</v>
      </c>
      <c r="D187" s="11" t="s">
        <v>138</v>
      </c>
      <c r="E187" s="11" t="s">
        <v>173</v>
      </c>
      <c r="F187" s="6">
        <v>1358000</v>
      </c>
      <c r="G187" s="6">
        <v>1289900</v>
      </c>
      <c r="H187" s="17"/>
    </row>
    <row r="188" spans="1:8" ht="24">
      <c r="A188" s="61" t="s">
        <v>226</v>
      </c>
      <c r="B188" s="13" t="s">
        <v>40</v>
      </c>
      <c r="C188" s="11" t="s">
        <v>40</v>
      </c>
      <c r="D188" s="11" t="s">
        <v>139</v>
      </c>
      <c r="E188" s="11"/>
      <c r="F188" s="6">
        <f>SUM(F189:F189)</f>
        <v>151600</v>
      </c>
      <c r="G188" s="6">
        <f>SUM(G189:G189)</f>
        <v>151600</v>
      </c>
      <c r="H188" s="17"/>
    </row>
    <row r="189" spans="1:8" ht="12.75">
      <c r="A189" s="68" t="s">
        <v>175</v>
      </c>
      <c r="B189" s="13" t="s">
        <v>40</v>
      </c>
      <c r="C189" s="13" t="s">
        <v>40</v>
      </c>
      <c r="D189" s="11" t="s">
        <v>139</v>
      </c>
      <c r="E189" s="11" t="s">
        <v>173</v>
      </c>
      <c r="F189" s="6">
        <v>151600</v>
      </c>
      <c r="G189" s="6">
        <v>151600</v>
      </c>
      <c r="H189" s="17"/>
    </row>
    <row r="190" spans="1:8" ht="12.75">
      <c r="A190" s="61" t="s">
        <v>219</v>
      </c>
      <c r="B190" s="13" t="s">
        <v>40</v>
      </c>
      <c r="C190" s="11" t="s">
        <v>40</v>
      </c>
      <c r="D190" s="11" t="s">
        <v>21</v>
      </c>
      <c r="E190" s="11"/>
      <c r="F190" s="6">
        <f>F191</f>
        <v>200000</v>
      </c>
      <c r="G190" s="6">
        <f>G191</f>
        <v>200000</v>
      </c>
      <c r="H190" s="17"/>
    </row>
    <row r="191" spans="1:8" ht="12.75">
      <c r="A191" s="12" t="s">
        <v>302</v>
      </c>
      <c r="B191" s="13" t="s">
        <v>40</v>
      </c>
      <c r="C191" s="11" t="s">
        <v>40</v>
      </c>
      <c r="D191" s="11" t="s">
        <v>21</v>
      </c>
      <c r="E191" s="11" t="s">
        <v>177</v>
      </c>
      <c r="F191" s="6">
        <v>200000</v>
      </c>
      <c r="G191" s="6">
        <v>200000</v>
      </c>
      <c r="H191" s="17"/>
    </row>
    <row r="192" spans="1:8" ht="12.75">
      <c r="A192" s="61" t="s">
        <v>298</v>
      </c>
      <c r="B192" s="13" t="s">
        <v>40</v>
      </c>
      <c r="C192" s="11" t="s">
        <v>40</v>
      </c>
      <c r="D192" s="11" t="s">
        <v>297</v>
      </c>
      <c r="E192" s="11"/>
      <c r="F192" s="6">
        <f>SUM(F193:F194)</f>
        <v>200000</v>
      </c>
      <c r="G192" s="6">
        <f>SUM(G193:G194)</f>
        <v>200000</v>
      </c>
      <c r="H192" s="17"/>
    </row>
    <row r="193" spans="1:8" ht="12.75">
      <c r="A193" s="68" t="s">
        <v>175</v>
      </c>
      <c r="B193" s="13" t="s">
        <v>40</v>
      </c>
      <c r="C193" s="13" t="s">
        <v>40</v>
      </c>
      <c r="D193" s="11" t="s">
        <v>32</v>
      </c>
      <c r="E193" s="11" t="s">
        <v>173</v>
      </c>
      <c r="F193" s="6">
        <v>60000</v>
      </c>
      <c r="G193" s="6">
        <v>60000</v>
      </c>
      <c r="H193" s="17"/>
    </row>
    <row r="194" spans="1:8" ht="12.75">
      <c r="A194" s="12" t="s">
        <v>131</v>
      </c>
      <c r="B194" s="13" t="s">
        <v>40</v>
      </c>
      <c r="C194" s="13" t="s">
        <v>40</v>
      </c>
      <c r="D194" s="11" t="s">
        <v>32</v>
      </c>
      <c r="E194" s="11" t="s">
        <v>130</v>
      </c>
      <c r="F194" s="6">
        <v>140000</v>
      </c>
      <c r="G194" s="6">
        <v>140000</v>
      </c>
      <c r="H194" s="17"/>
    </row>
    <row r="195" spans="1:8" ht="12.75">
      <c r="A195" s="94" t="s">
        <v>60</v>
      </c>
      <c r="B195" s="13" t="s">
        <v>40</v>
      </c>
      <c r="C195" s="11" t="s">
        <v>42</v>
      </c>
      <c r="D195" s="11"/>
      <c r="E195" s="11"/>
      <c r="F195" s="6">
        <f>F196+F203+F205+F207+F201</f>
        <v>12610934.530000001</v>
      </c>
      <c r="G195" s="6">
        <f>G196+G203+G205+G207+G201</f>
        <v>13793929.469999999</v>
      </c>
      <c r="H195" s="17"/>
    </row>
    <row r="196" spans="1:8" ht="24">
      <c r="A196" s="61" t="s">
        <v>114</v>
      </c>
      <c r="B196" s="13" t="s">
        <v>40</v>
      </c>
      <c r="C196" s="11" t="s">
        <v>42</v>
      </c>
      <c r="D196" s="11" t="s">
        <v>33</v>
      </c>
      <c r="E196" s="11"/>
      <c r="F196" s="6">
        <f>SUM(F197:F200)</f>
        <v>5056934.53</v>
      </c>
      <c r="G196" s="6">
        <f>SUM(G197:G200)</f>
        <v>5056884.47</v>
      </c>
      <c r="H196" s="17"/>
    </row>
    <row r="197" spans="1:8" ht="12.75">
      <c r="A197" s="12" t="s">
        <v>302</v>
      </c>
      <c r="B197" s="13" t="s">
        <v>40</v>
      </c>
      <c r="C197" s="11" t="s">
        <v>42</v>
      </c>
      <c r="D197" s="11" t="s">
        <v>33</v>
      </c>
      <c r="E197" s="11" t="s">
        <v>177</v>
      </c>
      <c r="F197" s="6">
        <v>4146000</v>
      </c>
      <c r="G197" s="6">
        <v>4146000</v>
      </c>
      <c r="H197" s="17"/>
    </row>
    <row r="198" spans="1:8" ht="12.75">
      <c r="A198" s="68" t="s">
        <v>175</v>
      </c>
      <c r="B198" s="13" t="s">
        <v>40</v>
      </c>
      <c r="C198" s="11" t="s">
        <v>42</v>
      </c>
      <c r="D198" s="11" t="s">
        <v>33</v>
      </c>
      <c r="E198" s="11" t="s">
        <v>173</v>
      </c>
      <c r="F198" s="6">
        <v>799934.53</v>
      </c>
      <c r="G198" s="6">
        <v>799884.47</v>
      </c>
      <c r="H198" s="17"/>
    </row>
    <row r="199" spans="1:9" ht="12.75">
      <c r="A199" s="61" t="s">
        <v>308</v>
      </c>
      <c r="B199" s="13" t="s">
        <v>40</v>
      </c>
      <c r="C199" s="11" t="s">
        <v>42</v>
      </c>
      <c r="D199" s="11" t="s">
        <v>33</v>
      </c>
      <c r="E199" s="11" t="s">
        <v>180</v>
      </c>
      <c r="F199" s="6">
        <v>100000</v>
      </c>
      <c r="G199" s="6">
        <v>100000</v>
      </c>
      <c r="H199" s="17"/>
      <c r="I199" s="17"/>
    </row>
    <row r="200" spans="1:8" ht="12.75">
      <c r="A200" s="12" t="s">
        <v>303</v>
      </c>
      <c r="B200" s="13" t="s">
        <v>40</v>
      </c>
      <c r="C200" s="11" t="s">
        <v>42</v>
      </c>
      <c r="D200" s="11" t="s">
        <v>33</v>
      </c>
      <c r="E200" s="11" t="s">
        <v>176</v>
      </c>
      <c r="F200" s="6">
        <v>11000</v>
      </c>
      <c r="G200" s="6">
        <v>11000</v>
      </c>
      <c r="H200" s="17"/>
    </row>
    <row r="201" spans="1:8" ht="72">
      <c r="A201" s="100" t="s">
        <v>220</v>
      </c>
      <c r="B201" s="13" t="s">
        <v>40</v>
      </c>
      <c r="C201" s="11" t="s">
        <v>42</v>
      </c>
      <c r="D201" s="11" t="s">
        <v>134</v>
      </c>
      <c r="E201" s="11"/>
      <c r="F201" s="6">
        <f>SUM(F202:F202)</f>
        <v>6704000</v>
      </c>
      <c r="G201" s="6">
        <f>SUM(G202:G202)</f>
        <v>7887045</v>
      </c>
      <c r="H201" s="17"/>
    </row>
    <row r="202" spans="1:8" ht="12.75">
      <c r="A202" s="12" t="s">
        <v>302</v>
      </c>
      <c r="B202" s="13" t="s">
        <v>40</v>
      </c>
      <c r="C202" s="13" t="s">
        <v>42</v>
      </c>
      <c r="D202" s="11" t="s">
        <v>134</v>
      </c>
      <c r="E202" s="11" t="s">
        <v>177</v>
      </c>
      <c r="F202" s="6">
        <v>6704000</v>
      </c>
      <c r="G202" s="6">
        <v>7887045</v>
      </c>
      <c r="H202" s="17"/>
    </row>
    <row r="203" spans="1:8" ht="36">
      <c r="A203" s="61" t="s">
        <v>125</v>
      </c>
      <c r="B203" s="13" t="s">
        <v>40</v>
      </c>
      <c r="C203" s="11" t="s">
        <v>42</v>
      </c>
      <c r="D203" s="11" t="s">
        <v>34</v>
      </c>
      <c r="E203" s="11"/>
      <c r="F203" s="6">
        <f>SUM(F204:F204)</f>
        <v>50000</v>
      </c>
      <c r="G203" s="6">
        <f>SUM(G204:G204)</f>
        <v>50000</v>
      </c>
      <c r="H203" s="17"/>
    </row>
    <row r="204" spans="1:8" ht="12.75">
      <c r="A204" s="68" t="s">
        <v>175</v>
      </c>
      <c r="B204" s="13" t="s">
        <v>40</v>
      </c>
      <c r="C204" s="11" t="s">
        <v>42</v>
      </c>
      <c r="D204" s="11" t="s">
        <v>34</v>
      </c>
      <c r="E204" s="11" t="s">
        <v>173</v>
      </c>
      <c r="F204" s="6">
        <v>50000</v>
      </c>
      <c r="G204" s="6">
        <v>50000</v>
      </c>
      <c r="H204" s="17"/>
    </row>
    <row r="205" spans="1:8" ht="24">
      <c r="A205" s="61" t="s">
        <v>221</v>
      </c>
      <c r="B205" s="13" t="s">
        <v>40</v>
      </c>
      <c r="C205" s="11" t="s">
        <v>42</v>
      </c>
      <c r="D205" s="11" t="s">
        <v>22</v>
      </c>
      <c r="E205" s="11"/>
      <c r="F205" s="6">
        <f>F206</f>
        <v>500000</v>
      </c>
      <c r="G205" s="6">
        <f>G206</f>
        <v>500000</v>
      </c>
      <c r="H205" s="17"/>
    </row>
    <row r="206" spans="1:8" ht="12.75">
      <c r="A206" s="68" t="s">
        <v>175</v>
      </c>
      <c r="B206" s="13" t="s">
        <v>40</v>
      </c>
      <c r="C206" s="11" t="s">
        <v>42</v>
      </c>
      <c r="D206" s="11" t="s">
        <v>22</v>
      </c>
      <c r="E206" s="11" t="s">
        <v>173</v>
      </c>
      <c r="F206" s="6">
        <v>500000</v>
      </c>
      <c r="G206" s="6">
        <v>500000</v>
      </c>
      <c r="H206" s="17"/>
    </row>
    <row r="207" spans="1:8" ht="24">
      <c r="A207" s="61" t="s">
        <v>222</v>
      </c>
      <c r="B207" s="13" t="s">
        <v>40</v>
      </c>
      <c r="C207" s="11" t="s">
        <v>42</v>
      </c>
      <c r="D207" s="11" t="s">
        <v>23</v>
      </c>
      <c r="E207" s="11"/>
      <c r="F207" s="6">
        <f>F208</f>
        <v>300000</v>
      </c>
      <c r="G207" s="6">
        <f>G208</f>
        <v>300000</v>
      </c>
      <c r="H207" s="17"/>
    </row>
    <row r="208" spans="1:8" ht="12.75">
      <c r="A208" s="68" t="s">
        <v>175</v>
      </c>
      <c r="B208" s="13" t="s">
        <v>40</v>
      </c>
      <c r="C208" s="11" t="s">
        <v>42</v>
      </c>
      <c r="D208" s="11" t="s">
        <v>23</v>
      </c>
      <c r="E208" s="11" t="s">
        <v>173</v>
      </c>
      <c r="F208" s="6">
        <v>300000</v>
      </c>
      <c r="G208" s="6">
        <v>300000</v>
      </c>
      <c r="H208" s="17"/>
    </row>
    <row r="209" spans="1:8" ht="15.75">
      <c r="A209" s="93" t="s">
        <v>78</v>
      </c>
      <c r="B209" s="101" t="s">
        <v>41</v>
      </c>
      <c r="C209" s="50"/>
      <c r="D209" s="11"/>
      <c r="E209" s="50"/>
      <c r="F209" s="92">
        <f>F210</f>
        <v>20914096</v>
      </c>
      <c r="G209" s="92">
        <f>G210</f>
        <v>20314000</v>
      </c>
      <c r="H209" s="17"/>
    </row>
    <row r="210" spans="1:8" ht="12.75">
      <c r="A210" s="94" t="s">
        <v>61</v>
      </c>
      <c r="B210" s="11" t="s">
        <v>41</v>
      </c>
      <c r="C210" s="11" t="s">
        <v>39</v>
      </c>
      <c r="D210" s="11"/>
      <c r="E210" s="11"/>
      <c r="F210" s="6">
        <f>F211</f>
        <v>20914096</v>
      </c>
      <c r="G210" s="6">
        <f>G211</f>
        <v>20314000</v>
      </c>
      <c r="H210" s="17"/>
    </row>
    <row r="211" spans="1:8" ht="12.75">
      <c r="A211" s="61" t="s">
        <v>204</v>
      </c>
      <c r="B211" s="11" t="s">
        <v>41</v>
      </c>
      <c r="C211" s="11" t="s">
        <v>39</v>
      </c>
      <c r="D211" s="11" t="s">
        <v>4</v>
      </c>
      <c r="E211" s="11"/>
      <c r="F211" s="6">
        <f>F212+F219</f>
        <v>20914096</v>
      </c>
      <c r="G211" s="6">
        <f>G212+G219</f>
        <v>20314000</v>
      </c>
      <c r="H211" s="17"/>
    </row>
    <row r="212" spans="1:8" ht="24">
      <c r="A212" s="61" t="s">
        <v>115</v>
      </c>
      <c r="B212" s="73" t="s">
        <v>119</v>
      </c>
      <c r="C212" s="73" t="s">
        <v>39</v>
      </c>
      <c r="D212" s="73" t="s">
        <v>5</v>
      </c>
      <c r="E212" s="73"/>
      <c r="F212" s="6">
        <f>F213+F215+F217</f>
        <v>11194096</v>
      </c>
      <c r="G212" s="6">
        <f>G213+G215+G217</f>
        <v>10894000</v>
      </c>
      <c r="H212" s="17"/>
    </row>
    <row r="213" spans="1:8" ht="24">
      <c r="A213" s="61" t="s">
        <v>253</v>
      </c>
      <c r="B213" s="72" t="s">
        <v>41</v>
      </c>
      <c r="C213" s="73" t="s">
        <v>39</v>
      </c>
      <c r="D213" s="73" t="s">
        <v>193</v>
      </c>
      <c r="E213" s="73"/>
      <c r="F213" s="6">
        <f>SUM(F214:F214)</f>
        <v>1690000</v>
      </c>
      <c r="G213" s="6">
        <f>SUM(G214:G214)</f>
        <v>1690000</v>
      </c>
      <c r="H213" s="17"/>
    </row>
    <row r="214" spans="1:8" ht="12.75">
      <c r="A214" s="12" t="s">
        <v>307</v>
      </c>
      <c r="B214" s="72" t="s">
        <v>41</v>
      </c>
      <c r="C214" s="73" t="s">
        <v>39</v>
      </c>
      <c r="D214" s="73" t="s">
        <v>193</v>
      </c>
      <c r="E214" s="73" t="s">
        <v>181</v>
      </c>
      <c r="F214" s="6">
        <v>1690000</v>
      </c>
      <c r="G214" s="6">
        <v>1690000</v>
      </c>
      <c r="H214" s="17"/>
    </row>
    <row r="215" spans="1:8" ht="18" customHeight="1">
      <c r="A215" s="61" t="s">
        <v>252</v>
      </c>
      <c r="B215" s="72" t="s">
        <v>41</v>
      </c>
      <c r="C215" s="73" t="s">
        <v>39</v>
      </c>
      <c r="D215" s="73" t="s">
        <v>24</v>
      </c>
      <c r="E215" s="73"/>
      <c r="F215" s="6">
        <f>SUM(F216:F216)</f>
        <v>8904096</v>
      </c>
      <c r="G215" s="6">
        <f>SUM(G216:G216)</f>
        <v>8904000</v>
      </c>
      <c r="H215" s="17"/>
    </row>
    <row r="216" spans="1:8" ht="12.75">
      <c r="A216" s="12" t="s">
        <v>307</v>
      </c>
      <c r="B216" s="72" t="s">
        <v>41</v>
      </c>
      <c r="C216" s="73" t="s">
        <v>39</v>
      </c>
      <c r="D216" s="73" t="s">
        <v>24</v>
      </c>
      <c r="E216" s="73" t="s">
        <v>181</v>
      </c>
      <c r="F216" s="6">
        <v>8904096</v>
      </c>
      <c r="G216" s="6">
        <v>8904000</v>
      </c>
      <c r="H216" s="17"/>
    </row>
    <row r="217" spans="1:8" ht="36">
      <c r="A217" s="12" t="s">
        <v>146</v>
      </c>
      <c r="B217" s="74" t="s">
        <v>41</v>
      </c>
      <c r="C217" s="73" t="s">
        <v>39</v>
      </c>
      <c r="D217" s="73" t="s">
        <v>147</v>
      </c>
      <c r="E217" s="73"/>
      <c r="F217" s="6">
        <f>F218</f>
        <v>600000</v>
      </c>
      <c r="G217" s="6">
        <f>G218</f>
        <v>300000</v>
      </c>
      <c r="H217" s="17"/>
    </row>
    <row r="218" spans="1:8" ht="12.75">
      <c r="A218" s="12" t="s">
        <v>307</v>
      </c>
      <c r="B218" s="74" t="s">
        <v>41</v>
      </c>
      <c r="C218" s="73" t="s">
        <v>39</v>
      </c>
      <c r="D218" s="73" t="s">
        <v>147</v>
      </c>
      <c r="E218" s="73" t="s">
        <v>181</v>
      </c>
      <c r="F218" s="6">
        <v>600000</v>
      </c>
      <c r="G218" s="6">
        <v>300000</v>
      </c>
      <c r="H218" s="17"/>
    </row>
    <row r="219" spans="1:8" ht="24">
      <c r="A219" s="12" t="s">
        <v>352</v>
      </c>
      <c r="B219" s="74" t="s">
        <v>41</v>
      </c>
      <c r="C219" s="73" t="s">
        <v>39</v>
      </c>
      <c r="D219" s="73" t="s">
        <v>361</v>
      </c>
      <c r="E219" s="73"/>
      <c r="F219" s="6">
        <f>F220+F222+F224</f>
        <v>9720000</v>
      </c>
      <c r="G219" s="6">
        <f>G220+G222+G224</f>
        <v>9420000</v>
      </c>
      <c r="H219" s="17"/>
    </row>
    <row r="220" spans="1:8" ht="18" customHeight="1">
      <c r="A220" s="61" t="s">
        <v>192</v>
      </c>
      <c r="B220" s="72" t="s">
        <v>41</v>
      </c>
      <c r="C220" s="73" t="s">
        <v>39</v>
      </c>
      <c r="D220" s="73" t="s">
        <v>193</v>
      </c>
      <c r="E220" s="73"/>
      <c r="F220" s="6">
        <f>SUM(F221:F221)</f>
        <v>2470000</v>
      </c>
      <c r="G220" s="6">
        <f>SUM(G221:G221)</f>
        <v>2470000</v>
      </c>
      <c r="H220" s="17"/>
    </row>
    <row r="221" spans="1:8" ht="18" customHeight="1">
      <c r="A221" s="12" t="s">
        <v>307</v>
      </c>
      <c r="B221" s="72" t="s">
        <v>41</v>
      </c>
      <c r="C221" s="73" t="s">
        <v>39</v>
      </c>
      <c r="D221" s="73" t="s">
        <v>193</v>
      </c>
      <c r="E221" s="73" t="s">
        <v>181</v>
      </c>
      <c r="F221" s="6">
        <v>2470000</v>
      </c>
      <c r="G221" s="6">
        <v>2470000</v>
      </c>
      <c r="H221" s="17"/>
    </row>
    <row r="222" spans="1:8" ht="18" customHeight="1">
      <c r="A222" s="61" t="s">
        <v>250</v>
      </c>
      <c r="B222" s="72" t="s">
        <v>41</v>
      </c>
      <c r="C222" s="73" t="s">
        <v>39</v>
      </c>
      <c r="D222" s="73" t="s">
        <v>249</v>
      </c>
      <c r="E222" s="73"/>
      <c r="F222" s="6">
        <f>SUM(F223:F223)</f>
        <v>6650000</v>
      </c>
      <c r="G222" s="6">
        <f>SUM(G223:G223)</f>
        <v>6650000</v>
      </c>
      <c r="H222" s="17"/>
    </row>
    <row r="223" spans="1:8" ht="18" customHeight="1">
      <c r="A223" s="12" t="s">
        <v>307</v>
      </c>
      <c r="B223" s="72" t="s">
        <v>41</v>
      </c>
      <c r="C223" s="73" t="s">
        <v>39</v>
      </c>
      <c r="D223" s="73" t="s">
        <v>249</v>
      </c>
      <c r="E223" s="73" t="s">
        <v>181</v>
      </c>
      <c r="F223" s="6">
        <v>6650000</v>
      </c>
      <c r="G223" s="6">
        <v>6650000</v>
      </c>
      <c r="H223" s="17"/>
    </row>
    <row r="224" spans="1:8" ht="23.25" customHeight="1">
      <c r="A224" s="12" t="s">
        <v>146</v>
      </c>
      <c r="B224" s="74" t="s">
        <v>41</v>
      </c>
      <c r="C224" s="73" t="s">
        <v>39</v>
      </c>
      <c r="D224" s="73" t="s">
        <v>251</v>
      </c>
      <c r="E224" s="73"/>
      <c r="F224" s="6">
        <f>F225</f>
        <v>600000</v>
      </c>
      <c r="G224" s="6">
        <f>G225</f>
        <v>300000</v>
      </c>
      <c r="H224" s="17"/>
    </row>
    <row r="225" spans="1:8" ht="18" customHeight="1">
      <c r="A225" s="12" t="s">
        <v>307</v>
      </c>
      <c r="B225" s="74" t="s">
        <v>41</v>
      </c>
      <c r="C225" s="73" t="s">
        <v>39</v>
      </c>
      <c r="D225" s="73" t="s">
        <v>251</v>
      </c>
      <c r="E225" s="73" t="s">
        <v>181</v>
      </c>
      <c r="F225" s="6">
        <v>600000</v>
      </c>
      <c r="G225" s="6">
        <v>300000</v>
      </c>
      <c r="H225" s="17"/>
    </row>
    <row r="226" spans="1:8" ht="15.75">
      <c r="A226" s="93" t="s">
        <v>50</v>
      </c>
      <c r="B226" s="101" t="s">
        <v>44</v>
      </c>
      <c r="C226" s="50"/>
      <c r="D226" s="11"/>
      <c r="E226" s="50"/>
      <c r="F226" s="51">
        <f>F227+F231+F240+F248</f>
        <v>26071100</v>
      </c>
      <c r="G226" s="51">
        <f>G227+G231+G240+G248</f>
        <v>27063000</v>
      </c>
      <c r="H226" s="17"/>
    </row>
    <row r="227" spans="1:8" ht="12.75">
      <c r="A227" s="61" t="s">
        <v>54</v>
      </c>
      <c r="B227" s="10" t="s">
        <v>44</v>
      </c>
      <c r="C227" s="11" t="s">
        <v>39</v>
      </c>
      <c r="D227" s="11"/>
      <c r="E227" s="11"/>
      <c r="F227" s="6">
        <f aca="true" t="shared" si="5" ref="F227:G229">F228</f>
        <v>6400000</v>
      </c>
      <c r="G227" s="6">
        <f t="shared" si="5"/>
        <v>6400000</v>
      </c>
      <c r="H227" s="17"/>
    </row>
    <row r="228" spans="1:8" ht="12.75">
      <c r="A228" s="61" t="s">
        <v>232</v>
      </c>
      <c r="B228" s="10" t="s">
        <v>44</v>
      </c>
      <c r="C228" s="11" t="s">
        <v>39</v>
      </c>
      <c r="D228" s="11" t="s">
        <v>293</v>
      </c>
      <c r="E228" s="11"/>
      <c r="F228" s="6">
        <f t="shared" si="5"/>
        <v>6400000</v>
      </c>
      <c r="G228" s="6">
        <f t="shared" si="5"/>
        <v>6400000</v>
      </c>
      <c r="H228" s="17"/>
    </row>
    <row r="229" spans="1:8" ht="12.75">
      <c r="A229" s="61" t="s">
        <v>66</v>
      </c>
      <c r="B229" s="10" t="s">
        <v>44</v>
      </c>
      <c r="C229" s="11" t="s">
        <v>39</v>
      </c>
      <c r="D229" s="11" t="s">
        <v>244</v>
      </c>
      <c r="E229" s="11"/>
      <c r="F229" s="6">
        <f t="shared" si="5"/>
        <v>6400000</v>
      </c>
      <c r="G229" s="6">
        <f t="shared" si="5"/>
        <v>6400000</v>
      </c>
      <c r="H229" s="17"/>
    </row>
    <row r="230" spans="1:8" ht="12.75">
      <c r="A230" s="61" t="s">
        <v>309</v>
      </c>
      <c r="B230" s="10" t="s">
        <v>44</v>
      </c>
      <c r="C230" s="11" t="s">
        <v>39</v>
      </c>
      <c r="D230" s="11" t="s">
        <v>244</v>
      </c>
      <c r="E230" s="11" t="s">
        <v>182</v>
      </c>
      <c r="F230" s="6">
        <v>6400000</v>
      </c>
      <c r="G230" s="6">
        <v>6400000</v>
      </c>
      <c r="H230" s="17"/>
    </row>
    <row r="231" spans="1:8" ht="12.75">
      <c r="A231" s="61" t="s">
        <v>51</v>
      </c>
      <c r="B231" s="10" t="s">
        <v>44</v>
      </c>
      <c r="C231" s="11" t="s">
        <v>48</v>
      </c>
      <c r="D231" s="11"/>
      <c r="E231" s="11"/>
      <c r="F231" s="6">
        <f>F232</f>
        <v>10327000</v>
      </c>
      <c r="G231" s="6">
        <f>G232</f>
        <v>10327000</v>
      </c>
      <c r="H231" s="17"/>
    </row>
    <row r="232" spans="1:8" ht="12.75">
      <c r="A232" s="61" t="s">
        <v>254</v>
      </c>
      <c r="B232" s="11" t="s">
        <v>44</v>
      </c>
      <c r="C232" s="11" t="s">
        <v>48</v>
      </c>
      <c r="D232" s="11" t="s">
        <v>3</v>
      </c>
      <c r="E232" s="91"/>
      <c r="F232" s="6">
        <f>F233+F235+F238</f>
        <v>10327000</v>
      </c>
      <c r="G232" s="6">
        <f>G233+G235+G238</f>
        <v>10327000</v>
      </c>
      <c r="H232" s="17"/>
    </row>
    <row r="233" spans="1:8" ht="72">
      <c r="A233" s="61" t="s">
        <v>213</v>
      </c>
      <c r="B233" s="10" t="s">
        <v>44</v>
      </c>
      <c r="C233" s="11" t="s">
        <v>48</v>
      </c>
      <c r="D233" s="11" t="s">
        <v>20</v>
      </c>
      <c r="E233" s="11"/>
      <c r="F233" s="6">
        <f>F234</f>
        <v>10000</v>
      </c>
      <c r="G233" s="6">
        <f>G234</f>
        <v>10000</v>
      </c>
      <c r="H233" s="17"/>
    </row>
    <row r="234" spans="1:8" ht="12.75">
      <c r="A234" s="68" t="s">
        <v>175</v>
      </c>
      <c r="B234" s="10" t="s">
        <v>44</v>
      </c>
      <c r="C234" s="11" t="s">
        <v>48</v>
      </c>
      <c r="D234" s="11" t="s">
        <v>20</v>
      </c>
      <c r="E234" s="11" t="s">
        <v>173</v>
      </c>
      <c r="F234" s="6">
        <v>10000</v>
      </c>
      <c r="G234" s="6">
        <v>10000</v>
      </c>
      <c r="H234" s="17"/>
    </row>
    <row r="235" spans="1:8" ht="24">
      <c r="A235" s="61" t="s">
        <v>223</v>
      </c>
      <c r="B235" s="10" t="s">
        <v>44</v>
      </c>
      <c r="C235" s="11" t="s">
        <v>48</v>
      </c>
      <c r="D235" s="11" t="s">
        <v>141</v>
      </c>
      <c r="E235" s="11"/>
      <c r="F235" s="6">
        <f>F236+F237</f>
        <v>9576000</v>
      </c>
      <c r="G235" s="6">
        <f>G236+G237</f>
        <v>9576000</v>
      </c>
      <c r="H235" s="17"/>
    </row>
    <row r="236" spans="1:8" ht="12.75">
      <c r="A236" s="61" t="s">
        <v>308</v>
      </c>
      <c r="B236" s="10" t="s">
        <v>44</v>
      </c>
      <c r="C236" s="11" t="s">
        <v>48</v>
      </c>
      <c r="D236" s="11" t="s">
        <v>141</v>
      </c>
      <c r="E236" s="11" t="s">
        <v>180</v>
      </c>
      <c r="F236" s="6">
        <v>3478466</v>
      </c>
      <c r="G236" s="6">
        <v>3478466</v>
      </c>
      <c r="H236" s="17"/>
    </row>
    <row r="237" spans="1:8" ht="12.75">
      <c r="A237" s="12" t="s">
        <v>307</v>
      </c>
      <c r="B237" s="10" t="s">
        <v>44</v>
      </c>
      <c r="C237" s="11" t="s">
        <v>48</v>
      </c>
      <c r="D237" s="11" t="s">
        <v>141</v>
      </c>
      <c r="E237" s="11" t="s">
        <v>181</v>
      </c>
      <c r="F237" s="6">
        <v>6097534</v>
      </c>
      <c r="G237" s="6">
        <v>6097534</v>
      </c>
      <c r="H237" s="17"/>
    </row>
    <row r="238" spans="1:8" ht="36">
      <c r="A238" s="61" t="s">
        <v>162</v>
      </c>
      <c r="B238" s="10" t="s">
        <v>44</v>
      </c>
      <c r="C238" s="11" t="s">
        <v>48</v>
      </c>
      <c r="D238" s="11" t="s">
        <v>160</v>
      </c>
      <c r="E238" s="11"/>
      <c r="F238" s="6">
        <f>F239</f>
        <v>741000</v>
      </c>
      <c r="G238" s="6">
        <f>G239</f>
        <v>741000</v>
      </c>
      <c r="H238" s="17"/>
    </row>
    <row r="239" spans="1:8" ht="12.75">
      <c r="A239" s="61" t="s">
        <v>308</v>
      </c>
      <c r="B239" s="10" t="s">
        <v>44</v>
      </c>
      <c r="C239" s="11" t="s">
        <v>48</v>
      </c>
      <c r="D239" s="11" t="s">
        <v>160</v>
      </c>
      <c r="E239" s="11" t="s">
        <v>180</v>
      </c>
      <c r="F239" s="6">
        <v>741000</v>
      </c>
      <c r="G239" s="6">
        <v>741000</v>
      </c>
      <c r="H239" s="17"/>
    </row>
    <row r="240" spans="1:8" ht="12.75">
      <c r="A240" s="61" t="s">
        <v>75</v>
      </c>
      <c r="B240" s="10" t="s">
        <v>44</v>
      </c>
      <c r="C240" s="11" t="s">
        <v>49</v>
      </c>
      <c r="D240" s="11"/>
      <c r="E240" s="11"/>
      <c r="F240" s="6">
        <f>F241+F245</f>
        <v>8116500</v>
      </c>
      <c r="G240" s="6">
        <f>G241+G245</f>
        <v>8948000</v>
      </c>
      <c r="H240" s="17"/>
    </row>
    <row r="241" spans="1:8" ht="36">
      <c r="A241" s="61" t="s">
        <v>72</v>
      </c>
      <c r="B241" s="13" t="s">
        <v>44</v>
      </c>
      <c r="C241" s="13" t="s">
        <v>49</v>
      </c>
      <c r="D241" s="11" t="s">
        <v>25</v>
      </c>
      <c r="E241" s="13"/>
      <c r="F241" s="6">
        <f>SUM(F242:F244)</f>
        <v>4715000</v>
      </c>
      <c r="G241" s="6">
        <f>SUM(G242:G244)</f>
        <v>5546500</v>
      </c>
      <c r="H241" s="17"/>
    </row>
    <row r="242" spans="1:8" ht="12.75">
      <c r="A242" s="68" t="s">
        <v>175</v>
      </c>
      <c r="B242" s="13" t="s">
        <v>44</v>
      </c>
      <c r="C242" s="13" t="s">
        <v>49</v>
      </c>
      <c r="D242" s="11" t="s">
        <v>25</v>
      </c>
      <c r="E242" s="13" t="s">
        <v>173</v>
      </c>
      <c r="F242" s="6">
        <v>40000</v>
      </c>
      <c r="G242" s="6">
        <v>40000</v>
      </c>
      <c r="H242" s="17"/>
    </row>
    <row r="243" spans="1:8" ht="12.75">
      <c r="A243" s="61" t="s">
        <v>308</v>
      </c>
      <c r="B243" s="13" t="s">
        <v>44</v>
      </c>
      <c r="C243" s="13" t="s">
        <v>49</v>
      </c>
      <c r="D243" s="11" t="s">
        <v>25</v>
      </c>
      <c r="E243" s="13" t="s">
        <v>180</v>
      </c>
      <c r="F243" s="6">
        <v>4325000</v>
      </c>
      <c r="G243" s="6">
        <v>5156500</v>
      </c>
      <c r="H243" s="17"/>
    </row>
    <row r="244" spans="1:8" ht="12.75">
      <c r="A244" s="12" t="s">
        <v>307</v>
      </c>
      <c r="B244" s="13" t="s">
        <v>103</v>
      </c>
      <c r="C244" s="13" t="s">
        <v>49</v>
      </c>
      <c r="D244" s="11" t="s">
        <v>25</v>
      </c>
      <c r="E244" s="13" t="s">
        <v>181</v>
      </c>
      <c r="F244" s="6">
        <v>350000</v>
      </c>
      <c r="G244" s="6">
        <v>350000</v>
      </c>
      <c r="H244" s="17"/>
    </row>
    <row r="245" spans="1:8" ht="12.75">
      <c r="A245" s="61" t="s">
        <v>232</v>
      </c>
      <c r="B245" s="10" t="s">
        <v>44</v>
      </c>
      <c r="C245" s="11" t="s">
        <v>117</v>
      </c>
      <c r="D245" s="11" t="s">
        <v>293</v>
      </c>
      <c r="E245" s="11"/>
      <c r="F245" s="6">
        <f>F246</f>
        <v>3401500</v>
      </c>
      <c r="G245" s="6">
        <f>G246</f>
        <v>3401500</v>
      </c>
      <c r="H245" s="17"/>
    </row>
    <row r="246" spans="1:8" ht="36">
      <c r="A246" s="100" t="s">
        <v>224</v>
      </c>
      <c r="B246" s="13" t="s">
        <v>44</v>
      </c>
      <c r="C246" s="13" t="s">
        <v>49</v>
      </c>
      <c r="D246" s="11" t="s">
        <v>239</v>
      </c>
      <c r="E246" s="13"/>
      <c r="F246" s="6">
        <f>F247</f>
        <v>3401500</v>
      </c>
      <c r="G246" s="6">
        <f>G247</f>
        <v>3401500</v>
      </c>
      <c r="H246" s="17"/>
    </row>
    <row r="247" spans="1:8" ht="12.75">
      <c r="A247" s="12" t="s">
        <v>306</v>
      </c>
      <c r="B247" s="13" t="s">
        <v>44</v>
      </c>
      <c r="C247" s="13" t="s">
        <v>49</v>
      </c>
      <c r="D247" s="11" t="s">
        <v>239</v>
      </c>
      <c r="E247" s="13" t="s">
        <v>179</v>
      </c>
      <c r="F247" s="6">
        <v>3401500</v>
      </c>
      <c r="G247" s="6">
        <v>3401500</v>
      </c>
      <c r="H247" s="17"/>
    </row>
    <row r="248" spans="1:8" ht="12.75">
      <c r="A248" s="61" t="s">
        <v>116</v>
      </c>
      <c r="B248" s="10" t="s">
        <v>44</v>
      </c>
      <c r="C248" s="11" t="s">
        <v>117</v>
      </c>
      <c r="D248" s="11"/>
      <c r="E248" s="11"/>
      <c r="F248" s="6">
        <f>F249</f>
        <v>1227600</v>
      </c>
      <c r="G248" s="6">
        <f>G249</f>
        <v>1388000</v>
      </c>
      <c r="H248" s="17"/>
    </row>
    <row r="249" spans="1:8" ht="12.75">
      <c r="A249" s="61" t="s">
        <v>232</v>
      </c>
      <c r="B249" s="10" t="s">
        <v>44</v>
      </c>
      <c r="C249" s="11" t="s">
        <v>117</v>
      </c>
      <c r="D249" s="11" t="s">
        <v>293</v>
      </c>
      <c r="E249" s="11"/>
      <c r="F249" s="6">
        <f>F250+F252+F255</f>
        <v>1227600</v>
      </c>
      <c r="G249" s="6">
        <f>G250+G252+G255</f>
        <v>1388000</v>
      </c>
      <c r="H249" s="17"/>
    </row>
    <row r="250" spans="1:8" ht="36">
      <c r="A250" s="100" t="s">
        <v>240</v>
      </c>
      <c r="B250" s="13" t="s">
        <v>44</v>
      </c>
      <c r="C250" s="13" t="s">
        <v>117</v>
      </c>
      <c r="D250" s="11" t="s">
        <v>239</v>
      </c>
      <c r="E250" s="13"/>
      <c r="F250" s="6">
        <f>SUM(F251:F251)</f>
        <v>68500</v>
      </c>
      <c r="G250" s="6">
        <f>SUM(G251:G251)</f>
        <v>68500</v>
      </c>
      <c r="H250" s="17"/>
    </row>
    <row r="251" spans="1:8" ht="12.75">
      <c r="A251" s="68" t="s">
        <v>175</v>
      </c>
      <c r="B251" s="13" t="s">
        <v>44</v>
      </c>
      <c r="C251" s="13" t="s">
        <v>117</v>
      </c>
      <c r="D251" s="11" t="s">
        <v>239</v>
      </c>
      <c r="E251" s="13" t="s">
        <v>173</v>
      </c>
      <c r="F251" s="6">
        <v>68500</v>
      </c>
      <c r="G251" s="6">
        <v>68500</v>
      </c>
      <c r="H251" s="17"/>
    </row>
    <row r="252" spans="1:8" ht="12.75">
      <c r="A252" s="61" t="s">
        <v>242</v>
      </c>
      <c r="B252" s="13" t="s">
        <v>44</v>
      </c>
      <c r="C252" s="13" t="s">
        <v>117</v>
      </c>
      <c r="D252" s="11" t="s">
        <v>241</v>
      </c>
      <c r="E252" s="13"/>
      <c r="F252" s="6">
        <f>SUM(F253:F254)</f>
        <v>250000</v>
      </c>
      <c r="G252" s="6">
        <f>SUM(G253:G254)</f>
        <v>250000</v>
      </c>
      <c r="H252" s="17"/>
    </row>
    <row r="253" spans="1:8" ht="12.75">
      <c r="A253" s="68" t="s">
        <v>175</v>
      </c>
      <c r="B253" s="13" t="s">
        <v>44</v>
      </c>
      <c r="C253" s="13" t="s">
        <v>117</v>
      </c>
      <c r="D253" s="11" t="s">
        <v>241</v>
      </c>
      <c r="E253" s="13" t="s">
        <v>173</v>
      </c>
      <c r="F253" s="6">
        <v>190000</v>
      </c>
      <c r="G253" s="6">
        <v>190000</v>
      </c>
      <c r="H253" s="17"/>
    </row>
    <row r="254" spans="1:8" ht="12.75">
      <c r="A254" s="68" t="s">
        <v>131</v>
      </c>
      <c r="B254" s="13" t="s">
        <v>44</v>
      </c>
      <c r="C254" s="13" t="s">
        <v>117</v>
      </c>
      <c r="D254" s="11" t="s">
        <v>241</v>
      </c>
      <c r="E254" s="13" t="s">
        <v>130</v>
      </c>
      <c r="F254" s="6">
        <v>60000</v>
      </c>
      <c r="G254" s="6">
        <v>60000</v>
      </c>
      <c r="H254" s="17"/>
    </row>
    <row r="255" spans="1:8" ht="12.75">
      <c r="A255" s="100" t="s">
        <v>236</v>
      </c>
      <c r="B255" s="13" t="s">
        <v>44</v>
      </c>
      <c r="C255" s="13" t="s">
        <v>117</v>
      </c>
      <c r="D255" s="11" t="s">
        <v>243</v>
      </c>
      <c r="E255" s="13"/>
      <c r="F255" s="6">
        <f>SUM(F256:F257)</f>
        <v>909100</v>
      </c>
      <c r="G255" s="6">
        <f>SUM(G256:G257)</f>
        <v>1069500</v>
      </c>
      <c r="H255" s="17"/>
    </row>
    <row r="256" spans="1:8" ht="12.75">
      <c r="A256" s="12" t="s">
        <v>301</v>
      </c>
      <c r="B256" s="10" t="s">
        <v>44</v>
      </c>
      <c r="C256" s="11" t="s">
        <v>117</v>
      </c>
      <c r="D256" s="11" t="s">
        <v>243</v>
      </c>
      <c r="E256" s="11" t="s">
        <v>172</v>
      </c>
      <c r="F256" s="6">
        <v>818962</v>
      </c>
      <c r="G256" s="6">
        <v>964400</v>
      </c>
      <c r="H256" s="17"/>
    </row>
    <row r="257" spans="1:8" ht="12.75">
      <c r="A257" s="68" t="s">
        <v>175</v>
      </c>
      <c r="B257" s="10" t="s">
        <v>44</v>
      </c>
      <c r="C257" s="11" t="s">
        <v>117</v>
      </c>
      <c r="D257" s="11" t="s">
        <v>243</v>
      </c>
      <c r="E257" s="11" t="s">
        <v>173</v>
      </c>
      <c r="F257" s="6">
        <v>90138</v>
      </c>
      <c r="G257" s="6">
        <v>105100</v>
      </c>
      <c r="H257" s="17"/>
    </row>
    <row r="258" spans="1:8" ht="12.75">
      <c r="A258" s="93" t="s">
        <v>76</v>
      </c>
      <c r="B258" s="102" t="s">
        <v>67</v>
      </c>
      <c r="C258" s="102"/>
      <c r="D258" s="11"/>
      <c r="E258" s="102"/>
      <c r="F258" s="51">
        <f>F259+F265</f>
        <v>14575000</v>
      </c>
      <c r="G258" s="51">
        <f>G259+G265</f>
        <v>14575000</v>
      </c>
      <c r="H258" s="17"/>
    </row>
    <row r="259" spans="1:8" ht="12.75">
      <c r="A259" s="61" t="s">
        <v>152</v>
      </c>
      <c r="B259" s="13" t="s">
        <v>67</v>
      </c>
      <c r="C259" s="13" t="s">
        <v>39</v>
      </c>
      <c r="D259" s="11"/>
      <c r="E259" s="13"/>
      <c r="F259" s="6">
        <f>F260</f>
        <v>14040000</v>
      </c>
      <c r="G259" s="6">
        <f>G260</f>
        <v>14040000</v>
      </c>
      <c r="H259" s="17"/>
    </row>
    <row r="260" spans="1:8" ht="12.75">
      <c r="A260" s="61" t="s">
        <v>120</v>
      </c>
      <c r="B260" s="10" t="s">
        <v>67</v>
      </c>
      <c r="C260" s="11" t="s">
        <v>39</v>
      </c>
      <c r="D260" s="11" t="s">
        <v>6</v>
      </c>
      <c r="E260" s="11"/>
      <c r="F260" s="6">
        <f>F261+F263</f>
        <v>14040000</v>
      </c>
      <c r="G260" s="6">
        <f>G261+G263</f>
        <v>14040000</v>
      </c>
      <c r="H260" s="17"/>
    </row>
    <row r="261" spans="1:8" ht="24">
      <c r="A261" s="61" t="s">
        <v>194</v>
      </c>
      <c r="B261" s="10" t="s">
        <v>67</v>
      </c>
      <c r="C261" s="11" t="s">
        <v>39</v>
      </c>
      <c r="D261" s="11" t="s">
        <v>195</v>
      </c>
      <c r="E261" s="11"/>
      <c r="F261" s="6">
        <f>F262</f>
        <v>4940000</v>
      </c>
      <c r="G261" s="6">
        <f>G262</f>
        <v>4940000</v>
      </c>
      <c r="H261" s="17"/>
    </row>
    <row r="262" spans="1:8" ht="12.75">
      <c r="A262" s="12" t="s">
        <v>307</v>
      </c>
      <c r="B262" s="10" t="s">
        <v>67</v>
      </c>
      <c r="C262" s="11" t="s">
        <v>39</v>
      </c>
      <c r="D262" s="11" t="s">
        <v>195</v>
      </c>
      <c r="E262" s="11" t="s">
        <v>181</v>
      </c>
      <c r="F262" s="6">
        <v>4940000</v>
      </c>
      <c r="G262" s="6">
        <v>4940000</v>
      </c>
      <c r="H262" s="17"/>
    </row>
    <row r="263" spans="1:8" ht="12.75">
      <c r="A263" s="61" t="s">
        <v>153</v>
      </c>
      <c r="B263" s="10" t="s">
        <v>67</v>
      </c>
      <c r="C263" s="11" t="s">
        <v>39</v>
      </c>
      <c r="D263" s="11" t="s">
        <v>154</v>
      </c>
      <c r="E263" s="11"/>
      <c r="F263" s="6">
        <f>F264</f>
        <v>9100000</v>
      </c>
      <c r="G263" s="6">
        <f>G264</f>
        <v>9100000</v>
      </c>
      <c r="H263" s="17"/>
    </row>
    <row r="264" spans="1:8" ht="12.75">
      <c r="A264" s="12" t="s">
        <v>307</v>
      </c>
      <c r="B264" s="10" t="s">
        <v>67</v>
      </c>
      <c r="C264" s="11" t="s">
        <v>39</v>
      </c>
      <c r="D264" s="11" t="s">
        <v>154</v>
      </c>
      <c r="E264" s="11" t="s">
        <v>181</v>
      </c>
      <c r="F264" s="6">
        <v>9100000</v>
      </c>
      <c r="G264" s="6">
        <v>9100000</v>
      </c>
      <c r="H264" s="17"/>
    </row>
    <row r="265" spans="1:8" ht="12.75">
      <c r="A265" s="12" t="s">
        <v>157</v>
      </c>
      <c r="B265" s="10" t="s">
        <v>67</v>
      </c>
      <c r="C265" s="11" t="s">
        <v>48</v>
      </c>
      <c r="D265" s="11"/>
      <c r="E265" s="11"/>
      <c r="F265" s="6">
        <f>F267</f>
        <v>535000</v>
      </c>
      <c r="G265" s="6">
        <f>G267</f>
        <v>535000</v>
      </c>
      <c r="H265" s="17"/>
    </row>
    <row r="266" spans="1:8" ht="12.75">
      <c r="A266" s="61" t="s">
        <v>120</v>
      </c>
      <c r="B266" s="10" t="s">
        <v>67</v>
      </c>
      <c r="C266" s="11" t="s">
        <v>48</v>
      </c>
      <c r="D266" s="11" t="s">
        <v>6</v>
      </c>
      <c r="E266" s="11"/>
      <c r="F266" s="6">
        <f>F267</f>
        <v>535000</v>
      </c>
      <c r="G266" s="6">
        <f>G267</f>
        <v>535000</v>
      </c>
      <c r="H266" s="17"/>
    </row>
    <row r="267" spans="1:8" ht="36">
      <c r="A267" s="61" t="s">
        <v>205</v>
      </c>
      <c r="B267" s="10" t="s">
        <v>67</v>
      </c>
      <c r="C267" s="11" t="s">
        <v>48</v>
      </c>
      <c r="D267" s="11" t="s">
        <v>163</v>
      </c>
      <c r="E267" s="11"/>
      <c r="F267" s="6">
        <f>F268</f>
        <v>535000</v>
      </c>
      <c r="G267" s="6">
        <f>G268</f>
        <v>535000</v>
      </c>
      <c r="H267" s="17"/>
    </row>
    <row r="268" spans="1:8" ht="12.75">
      <c r="A268" s="12" t="s">
        <v>307</v>
      </c>
      <c r="B268" s="10" t="s">
        <v>67</v>
      </c>
      <c r="C268" s="11" t="s">
        <v>48</v>
      </c>
      <c r="D268" s="11" t="s">
        <v>163</v>
      </c>
      <c r="E268" s="11" t="s">
        <v>181</v>
      </c>
      <c r="F268" s="6">
        <v>535000</v>
      </c>
      <c r="G268" s="6">
        <v>535000</v>
      </c>
      <c r="H268" s="17"/>
    </row>
    <row r="269" spans="1:8" ht="12.75">
      <c r="A269" s="93" t="s">
        <v>77</v>
      </c>
      <c r="B269" s="102" t="s">
        <v>43</v>
      </c>
      <c r="C269" s="102"/>
      <c r="D269" s="11"/>
      <c r="E269" s="102"/>
      <c r="F269" s="51">
        <f aca="true" t="shared" si="6" ref="F269:G271">F270</f>
        <v>650000</v>
      </c>
      <c r="G269" s="51">
        <f t="shared" si="6"/>
        <v>750000</v>
      </c>
      <c r="H269" s="17"/>
    </row>
    <row r="270" spans="1:8" ht="12.75">
      <c r="A270" s="61" t="s">
        <v>63</v>
      </c>
      <c r="B270" s="13" t="s">
        <v>43</v>
      </c>
      <c r="C270" s="13" t="s">
        <v>46</v>
      </c>
      <c r="D270" s="11"/>
      <c r="E270" s="13"/>
      <c r="F270" s="6">
        <f t="shared" si="6"/>
        <v>650000</v>
      </c>
      <c r="G270" s="6">
        <f t="shared" si="6"/>
        <v>750000</v>
      </c>
      <c r="H270" s="17"/>
    </row>
    <row r="271" spans="1:8" ht="13.5" customHeight="1">
      <c r="A271" s="84" t="s">
        <v>121</v>
      </c>
      <c r="B271" s="10" t="s">
        <v>43</v>
      </c>
      <c r="C271" s="11" t="s">
        <v>46</v>
      </c>
      <c r="D271" s="11" t="s">
        <v>315</v>
      </c>
      <c r="E271" s="11"/>
      <c r="F271" s="6">
        <f t="shared" si="6"/>
        <v>650000</v>
      </c>
      <c r="G271" s="6">
        <f t="shared" si="6"/>
        <v>750000</v>
      </c>
      <c r="H271" s="17"/>
    </row>
    <row r="272" spans="1:8" ht="12.75">
      <c r="A272" s="12" t="s">
        <v>317</v>
      </c>
      <c r="B272" s="10" t="s">
        <v>43</v>
      </c>
      <c r="C272" s="11" t="s">
        <v>46</v>
      </c>
      <c r="D272" s="11" t="s">
        <v>315</v>
      </c>
      <c r="E272" s="11" t="s">
        <v>316</v>
      </c>
      <c r="F272" s="6">
        <v>650000</v>
      </c>
      <c r="G272" s="6">
        <v>750000</v>
      </c>
      <c r="H272" s="17"/>
    </row>
    <row r="273" spans="1:8" ht="15.75">
      <c r="A273" s="93" t="s">
        <v>74</v>
      </c>
      <c r="B273" s="101" t="s">
        <v>73</v>
      </c>
      <c r="C273" s="50"/>
      <c r="D273" s="11"/>
      <c r="E273" s="50"/>
      <c r="F273" s="92">
        <f aca="true" t="shared" si="7" ref="F273:G275">F274</f>
        <v>4000000</v>
      </c>
      <c r="G273" s="92">
        <f t="shared" si="7"/>
        <v>4000000</v>
      </c>
      <c r="H273" s="17"/>
    </row>
    <row r="274" spans="1:8" ht="14.25" customHeight="1">
      <c r="A274" s="61" t="s">
        <v>104</v>
      </c>
      <c r="B274" s="10" t="s">
        <v>73</v>
      </c>
      <c r="C274" s="11" t="s">
        <v>39</v>
      </c>
      <c r="D274" s="11"/>
      <c r="E274" s="11"/>
      <c r="F274" s="6">
        <f t="shared" si="7"/>
        <v>4000000</v>
      </c>
      <c r="G274" s="6">
        <f t="shared" si="7"/>
        <v>4000000</v>
      </c>
      <c r="H274" s="17"/>
    </row>
    <row r="275" spans="1:8" ht="12.75">
      <c r="A275" s="61" t="s">
        <v>118</v>
      </c>
      <c r="B275" s="10" t="s">
        <v>73</v>
      </c>
      <c r="C275" s="11" t="s">
        <v>39</v>
      </c>
      <c r="D275" s="11" t="s">
        <v>26</v>
      </c>
      <c r="E275" s="11"/>
      <c r="F275" s="6">
        <f t="shared" si="7"/>
        <v>4000000</v>
      </c>
      <c r="G275" s="6">
        <f t="shared" si="7"/>
        <v>4000000</v>
      </c>
      <c r="H275" s="17"/>
    </row>
    <row r="276" spans="1:8" ht="13.5" thickBot="1">
      <c r="A276" s="61" t="s">
        <v>104</v>
      </c>
      <c r="B276" s="10" t="s">
        <v>73</v>
      </c>
      <c r="C276" s="11" t="s">
        <v>39</v>
      </c>
      <c r="D276" s="11" t="s">
        <v>26</v>
      </c>
      <c r="E276" s="11" t="s">
        <v>105</v>
      </c>
      <c r="F276" s="6">
        <v>4000000</v>
      </c>
      <c r="G276" s="6">
        <v>4000000</v>
      </c>
      <c r="H276" s="17"/>
    </row>
    <row r="277" spans="1:8" ht="16.5" thickBot="1">
      <c r="A277" s="77" t="s">
        <v>206</v>
      </c>
      <c r="B277" s="103"/>
      <c r="C277" s="103"/>
      <c r="D277" s="104"/>
      <c r="E277" s="103"/>
      <c r="F277" s="105">
        <f>F12+F59+F63+F71+F85+F124+F209+F226+F258+F269+F273</f>
        <v>474380002.75</v>
      </c>
      <c r="G277" s="105">
        <f>G12+G59+G63+G71+G85+G124+G209+G226+G258+G269+G273</f>
        <v>486871352.5</v>
      </c>
      <c r="H277" s="17"/>
    </row>
  </sheetData>
  <sheetProtection/>
  <mergeCells count="10">
    <mergeCell ref="E1:H1"/>
    <mergeCell ref="E2:H2"/>
    <mergeCell ref="A4:F4"/>
    <mergeCell ref="A6:A11"/>
    <mergeCell ref="B6:B11"/>
    <mergeCell ref="C6:C11"/>
    <mergeCell ref="D6:D11"/>
    <mergeCell ref="E6:E11"/>
    <mergeCell ref="F6:F11"/>
    <mergeCell ref="G6:G11"/>
  </mergeCells>
  <printOptions/>
  <pageMargins left="0.5905511811023623" right="0" top="0" bottom="0" header="0.31496062992125984" footer="0.31496062992125984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Пользователь Windows</cp:lastModifiedBy>
  <cp:lastPrinted>2022-11-07T13:20:42Z</cp:lastPrinted>
  <dcterms:created xsi:type="dcterms:W3CDTF">2004-09-08T10:28:32Z</dcterms:created>
  <dcterms:modified xsi:type="dcterms:W3CDTF">2022-11-07T16:10:07Z</dcterms:modified>
  <cp:category/>
  <cp:version/>
  <cp:contentType/>
  <cp:contentStatus/>
</cp:coreProperties>
</file>