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7592" windowHeight="11016" activeTab="0"/>
  </bookViews>
  <sheets>
    <sheet name="Отдел доходов" sheetId="1" r:id="rId1"/>
  </sheets>
  <definedNames>
    <definedName name="_xlnm.Print_Titles" localSheetId="0">'Отдел доходов'!$5:$8</definedName>
    <definedName name="_xlnm.Print_Area" localSheetId="0">'Отдел доходов'!$A$1:$S$158</definedName>
  </definedNames>
  <calcPr fullCalcOnLoad="1"/>
</workbook>
</file>

<file path=xl/sharedStrings.xml><?xml version="1.0" encoding="utf-8"?>
<sst xmlns="http://schemas.openxmlformats.org/spreadsheetml/2006/main" count="1569" uniqueCount="293">
  <si>
    <t>I.</t>
  </si>
  <si>
    <t>1.</t>
  </si>
  <si>
    <t>1.2.</t>
  </si>
  <si>
    <t>3.</t>
  </si>
  <si>
    <t>4.1</t>
  </si>
  <si>
    <t>5.</t>
  </si>
  <si>
    <t>6.</t>
  </si>
  <si>
    <t>6.1</t>
  </si>
  <si>
    <t>8.</t>
  </si>
  <si>
    <t>8.2</t>
  </si>
  <si>
    <t>8.3</t>
  </si>
  <si>
    <t>9.</t>
  </si>
  <si>
    <t>9.1</t>
  </si>
  <si>
    <t>10.</t>
  </si>
  <si>
    <t>10.1</t>
  </si>
  <si>
    <t>11.</t>
  </si>
  <si>
    <t>1.1</t>
  </si>
  <si>
    <t>1.2</t>
  </si>
  <si>
    <t>НАЛОГОВЫЕ И НЕНАЛОГОВЫЕ ДОХОДЫ</t>
  </si>
  <si>
    <t>13</t>
  </si>
  <si>
    <t>ПРОЧИЕ БЕЗВОЗМЕЗДНЫЕ ПОСТУПЛЕНИЯ</t>
  </si>
  <si>
    <t>130</t>
  </si>
  <si>
    <t>ИТОГО ДОХОДОВ</t>
  </si>
  <si>
    <t>050</t>
  </si>
  <si>
    <t>430</t>
  </si>
  <si>
    <t>040</t>
  </si>
  <si>
    <t>Иные межбюджетные трансферты</t>
  </si>
  <si>
    <t>053</t>
  </si>
  <si>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</si>
  <si>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</si>
  <si>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</si>
  <si>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</si>
  <si>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</si>
  <si>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</si>
  <si>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</si>
  <si>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</si>
  <si>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</si>
  <si>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</si>
  <si>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</si>
  <si>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</si>
  <si>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</si>
  <si>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пункта</t>
  </si>
  <si>
    <t>000</t>
  </si>
  <si>
    <t>1</t>
  </si>
  <si>
    <t>00</t>
  </si>
  <si>
    <t>0000</t>
  </si>
  <si>
    <t>01</t>
  </si>
  <si>
    <t>182</t>
  </si>
  <si>
    <t>110</t>
  </si>
  <si>
    <t>010</t>
  </si>
  <si>
    <t>02</t>
  </si>
  <si>
    <t>020</t>
  </si>
  <si>
    <t>030</t>
  </si>
  <si>
    <t>03</t>
  </si>
  <si>
    <t>180</t>
  </si>
  <si>
    <t>120</t>
  </si>
  <si>
    <t>05</t>
  </si>
  <si>
    <t>06</t>
  </si>
  <si>
    <t>04</t>
  </si>
  <si>
    <t>07</t>
  </si>
  <si>
    <t>08</t>
  </si>
  <si>
    <t>11</t>
  </si>
  <si>
    <t>12</t>
  </si>
  <si>
    <t>14</t>
  </si>
  <si>
    <t>410</t>
  </si>
  <si>
    <t>15</t>
  </si>
  <si>
    <t>140</t>
  </si>
  <si>
    <t>16</t>
  </si>
  <si>
    <t>2</t>
  </si>
  <si>
    <t>001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</si>
  <si>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</si>
  <si>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</si>
  <si>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</si>
  <si>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</si>
  <si>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</t>
  </si>
  <si>
    <t>ПРОЧИЕ НЕНАЛОГОВЫЕ ДОХОДЫ</t>
  </si>
  <si>
    <t>17</t>
  </si>
  <si>
    <t>Субсидии бюджетам бюджетной системы Российской Федерации (межбюджетные субсидии)</t>
  </si>
  <si>
    <t>25</t>
  </si>
  <si>
    <t>013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</si>
  <si>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</si>
  <si>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</si>
  <si>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Код классификации доходов бюджета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</si>
  <si>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</si>
  <si>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</si>
  <si>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</si>
  <si>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</si>
  <si>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</si>
  <si>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</si>
  <si>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</si>
  <si>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</si>
  <si>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</si>
  <si>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главного администратора доходов бюджета</t>
  </si>
  <si>
    <t>Показатели прогноза доходов бюджета</t>
  </si>
  <si>
    <t>118</t>
  </si>
  <si>
    <t>40</t>
  </si>
  <si>
    <t>35</t>
  </si>
  <si>
    <t>20</t>
  </si>
  <si>
    <t>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</si>
  <si>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</si>
  <si>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№ строки</t>
  </si>
  <si>
    <t>Дотации бюджетам бюджетной системы Российской Федерации</t>
  </si>
  <si>
    <t>11.2</t>
  </si>
  <si>
    <t>13.2</t>
  </si>
  <si>
    <t xml:space="preserve">Доходы от оказания платных услуг (работ)          </t>
  </si>
  <si>
    <t xml:space="preserve">бюджет Респуб-лики Карелия </t>
  </si>
  <si>
    <t>Публично-правовое образова-ние</t>
  </si>
  <si>
    <t>Территориальный орган Федеральной налоговой службы</t>
  </si>
  <si>
    <t>49</t>
  </si>
  <si>
    <t>999</t>
  </si>
  <si>
    <t>ДОХОДЫ ОТ ОКАЗАНИЯ ПЛАТНЫХ УСЛУГ (РАБОТ) И КОМПЕНСАЦИИ ЗАТРАТ ГОСУДАРСТВА</t>
  </si>
  <si>
    <t>бюджет муниципального образования "Суоярвский район"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</si>
  <si>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</si>
  <si>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</si>
  <si>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</si>
  <si>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019</t>
  </si>
  <si>
    <t>025</t>
  </si>
  <si>
    <t>035</t>
  </si>
  <si>
    <t>075</t>
  </si>
  <si>
    <t>995</t>
  </si>
  <si>
    <t>Единый селскохозяйственный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</si>
  <si>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с применением патентной системы налогообложения, зачисляемый в бюджеты муниципальных районов.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</si>
  <si>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</si>
  <si>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судями (за исключением Верховного Суда Российской Федерации)</t>
  </si>
  <si>
    <t>Администрация муниципального образования "Суоярвский район"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</si>
  <si>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</si>
  <si>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</si>
  <si>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</si>
  <si>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</si>
  <si>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</si>
  <si>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</si>
  <si>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</si>
  <si>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</si>
  <si>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земелных участков, находящегося в государственной и муниципальной собственности (за исключением земельных участков автономных учреждений, а также земелных участков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</si>
  <si>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</si>
  <si>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188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</si>
  <si>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</si>
  <si>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</si>
  <si>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</si>
  <si>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</si>
  <si>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Прочие субсидии бюджетам муниципальных районов</t>
  </si>
  <si>
    <t>29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</si>
  <si>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</si>
  <si>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</si>
  <si>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</si>
  <si>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субвенции бюджетам муниципальных районов</t>
  </si>
  <si>
    <t>39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</si>
  <si>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</si>
  <si>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</si>
  <si>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</si>
  <si>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</si>
  <si>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(руб.)</t>
  </si>
  <si>
    <t>Территориальный орган Федеральной службы по надзору в сфере природопользования</t>
  </si>
  <si>
    <t>Доходы от продажи земельных участков, находящихся в собственности муниципалных районов (за исключением земелных участков муниципалных бюджетных и автономных учреждений)</t>
  </si>
  <si>
    <t>Субсидии бюджетам муниципальных районов на обеспечение мероприятий по переселению граждан из аварийного жилищного фонда, за счет средств бюджетов</t>
  </si>
  <si>
    <t>302</t>
  </si>
  <si>
    <t>Субсидии бюджетам муниципальных районов на поддержку отрасли кульутры</t>
  </si>
  <si>
    <t>519</t>
  </si>
  <si>
    <t>Субсидии бюджетам на поддержку отрасли кульутры</t>
  </si>
  <si>
    <t>082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</si>
  <si>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</si>
  <si>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Реестр источников доходов бюджета муниципального образования "Суоярвский район"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</si>
  <si>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</si>
  <si>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</si>
  <si>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</si>
  <si>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 xml:space="preserve">Плата за размещение отходов производства </t>
  </si>
  <si>
    <t xml:space="preserve">Плата за размещение твёрдых коммунальных отходов </t>
  </si>
  <si>
    <t>041</t>
  </si>
  <si>
    <t>042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</si>
  <si>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</si>
  <si>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</si>
  <si>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</si>
  <si>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 xml:space="preserve">Дотации бюджетам муниципальных районов на выравнивание  бюджетной обеспеченности 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</si>
  <si>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</si>
  <si>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</si>
  <si>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Прочие субсидии</t>
  </si>
  <si>
    <t>070</t>
  </si>
  <si>
    <t>825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</si>
  <si>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</si>
  <si>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027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</si>
  <si>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</si>
  <si>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</si>
  <si>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2022 год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</si>
  <si>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</si>
  <si>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</si>
  <si>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990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</si>
  <si>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</si>
  <si>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150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</si>
  <si>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</si>
  <si>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</si>
  <si>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</si>
  <si>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</si>
  <si>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</si>
  <si>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077</t>
  </si>
  <si>
    <t>Наименование групп, подгрупп, статей, подстатей, элементов, программ (подпрограмм) кодов экономической классификации доходов</t>
  </si>
  <si>
    <t>Прогноз доходов на текущий год</t>
  </si>
  <si>
    <t>2023 год</t>
  </si>
  <si>
    <t>Плата за выбросы загрязняющих веществ в атмосферный воздух стационарными объектами</t>
  </si>
  <si>
    <t>497</t>
  </si>
  <si>
    <t>Субсидии бюджетам муниципальных районов на реализацию мероприятий по обеспечению жильем молодых семей</t>
  </si>
  <si>
    <t>822</t>
  </si>
  <si>
    <t>Государственный правовой комитет Республики Карелия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</si>
  <si>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</si>
  <si>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санитарно-эпидемиологическоетблагополучие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</si>
  <si>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</si>
  <si>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073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</si>
  <si>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</si>
  <si>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 окружающей среды и природопользования,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</si>
  <si>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</si>
  <si>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</si>
  <si>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</si>
  <si>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</si>
  <si>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</si>
  <si>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</si>
  <si>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</si>
  <si>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</si>
  <si>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</si>
  <si>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</si>
  <si>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</si>
  <si>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</si>
  <si>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</si>
  <si>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</si>
  <si>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</si>
  <si>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</si>
  <si>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</si>
  <si>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</si>
  <si>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123</t>
  </si>
  <si>
    <t>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</si>
  <si>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</si>
  <si>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МВД по Республике Карелия</t>
  </si>
  <si>
    <t>Министерство по природопользованию и экологии Республики Карелия</t>
  </si>
  <si>
    <t>Федеральная налоговая служба</t>
  </si>
  <si>
    <t>Министерство природных ресурсов и экологииРеспублики Карелия</t>
  </si>
  <si>
    <t>129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</si>
  <si>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</si>
  <si>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</si>
  <si>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на реализацию мероприятий по обеспечению жильем молодых семей</t>
  </si>
  <si>
    <t>304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</si>
  <si>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</si>
  <si>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</si>
  <si>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</si>
  <si>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</si>
  <si>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</si>
  <si>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</si>
  <si>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</si>
  <si>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</si>
  <si>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303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</si>
  <si>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</si>
  <si>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</si>
  <si>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306</t>
  </si>
  <si>
    <t>065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</si>
  <si>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</si>
  <si>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</si>
  <si>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060</t>
  </si>
  <si>
    <t>Показатели кассовых поступлений в текущем году (2021 год по состоянию на 01.10.2020)</t>
  </si>
  <si>
    <t xml:space="preserve">Налог на доходы физических лиц,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ч том числе фиксированной прибыли контролируемой иностранной компании) </t>
  </si>
  <si>
    <t>080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</si>
  <si>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</si>
  <si>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</si>
  <si>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09</t>
  </si>
  <si>
    <t>273770,25</t>
  </si>
  <si>
    <t>163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</si>
  <si>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налогаемые мировыми судьями, комиссиями по делам несовершеннолетних и защите их прав</t>
  </si>
  <si>
    <t>204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</si>
  <si>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</si>
  <si>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</si>
  <si>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</si>
  <si>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031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</si>
  <si>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</si>
  <si>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</si>
  <si>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</si>
  <si>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567</t>
  </si>
  <si>
    <t>Субсидии бюджетам на обеспечение устойчивого развития сельских территорий</t>
  </si>
  <si>
    <t>Субсидии бюджетам муниципальных районов на обеспечение устойчивого развития сельских территорий</t>
  </si>
  <si>
    <t>36</t>
  </si>
  <si>
    <t>900</t>
  </si>
  <si>
    <t>Единая субвенция местным бюджетам из бюджета субъекта Российской Федерации</t>
  </si>
  <si>
    <t>Единая субвенция бюджетам муниципальных районов из бюджета субъекта Российской Федерации</t>
  </si>
  <si>
    <t>Оценка 
доходов в текущем году (2021 год)</t>
  </si>
  <si>
    <t>2024 год</t>
  </si>
  <si>
    <t>287800</t>
  </si>
  <si>
    <t>Субсидии бюджетам на софинансирование капитальных вложений в объекты муниципальной собственности</t>
  </si>
  <si>
    <t>469</t>
  </si>
  <si>
    <t>Субсидии бюджетам на проведение Всероссийской Переписи населения 2020 года</t>
  </si>
  <si>
    <t>Субсидии бюджетам муниципальных районов на проведение Всероссийской переписи населения 2020 года</t>
  </si>
  <si>
    <t>489200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</si>
  <si>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</si>
  <si>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</si>
  <si>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</si>
  <si>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</si>
  <si>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РФ</t>
  </si>
  <si>
    <t>810</t>
  </si>
  <si>
    <t>Государственный комитет РК по обеспечению жизнедеятельности и безопасности населения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</si>
</sst>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;[Red]\-#,##0.0"/>
    <numFmt numFmtId="174" formatCode="0.0"/>
    <numFmt numFmtId="175" formatCode="[$-FC19]d\ mmmm\ yyyy\ &quot;г.&quot;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0.00000"/>
    <numFmt numFmtId="183" formatCode="0.0000"/>
    <numFmt numFmtId="184" formatCode="0.000000"/>
    <numFmt numFmtId="185" formatCode="0.0000000"/>
    <numFmt numFmtId="186" formatCode="0.000"/>
    <numFmt numFmtId="187" formatCode="#,##0.00;[Red]\-#,##0.00;0.00"/>
    <numFmt numFmtId="188" formatCode="#,##0.00_ ;[Red]\-#,##0.00\ "/>
  </numFmts>
  <fonts count="7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3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0" fontId="2" fillId="0" borderId="0" applyNumberFormat="0">
      <alignment horizontal="right" vertical="top"/>
      <protection locked="0"/>
    </xf>
    <xf numFmtId="0" fontId="2" fillId="0" borderId="0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2" fillId="0" borderId="3">
      <alignment horizontal="left" vertical="top"/>
      <protection/>
    </xf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2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3" fillId="0" borderId="0">
      <alignment horizontal="left" vertical="top"/>
      <protection/>
    </xf>
    <xf numFmtId="0" fontId="61" fillId="0" borderId="7" applyNumberFormat="0" applyFill="0" applyAlignment="0" applyProtection="0"/>
    <xf numFmtId="0" fontId="62" fillId="35" borderId="8" applyNumberFormat="0" applyAlignment="0" applyProtection="0"/>
    <xf numFmtId="0" fontId="63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5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4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2" fillId="0" borderId="0">
      <alignment horizontal="left" vertical="top" wrapText="1"/>
      <protection/>
    </xf>
  </cellStyleXfs>
  <cellXfs count="215">
    <xf numFmtId="0" fontId="0" fillId="0" borderId="0" xfId="0" applyAlignment="1">
      <alignment/>
    </xf>
    <xf numFmtId="0" fontId="6" fillId="0" borderId="0" xfId="11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left" vertical="top"/>
    </xf>
    <xf numFmtId="0" fontId="4" fillId="0" borderId="0" xfId="111" applyFont="1" applyFill="1" applyProtection="1">
      <alignment/>
      <protection locked="0"/>
    </xf>
    <xf numFmtId="0" fontId="4" fillId="0" borderId="0" xfId="111" applyFont="1" applyFill="1" applyAlignment="1" applyProtection="1">
      <alignment horizontal="center"/>
      <protection locked="0"/>
    </xf>
    <xf numFmtId="0" fontId="4" fillId="0" borderId="0" xfId="111" applyFont="1" applyFill="1" applyBorder="1" applyProtection="1">
      <alignment/>
      <protection locked="0"/>
    </xf>
    <xf numFmtId="172" fontId="8" fillId="0" borderId="0" xfId="111" applyNumberFormat="1" applyFont="1" applyFill="1" applyBorder="1" applyAlignment="1" applyProtection="1">
      <alignment vertical="top"/>
      <protection locked="0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172" fontId="5" fillId="0" borderId="0" xfId="0" applyNumberFormat="1" applyFont="1" applyFill="1" applyAlignment="1">
      <alignment vertical="top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111" applyFont="1" applyFill="1" applyBorder="1" applyAlignment="1" applyProtection="1">
      <alignment horizontal="center" vertical="center" wrapText="1"/>
      <protection locked="0"/>
    </xf>
    <xf numFmtId="3" fontId="17" fillId="0" borderId="3" xfId="111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111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>
      <alignment horizontal="left" vertical="top"/>
    </xf>
    <xf numFmtId="0" fontId="17" fillId="0" borderId="12" xfId="111" applyFont="1" applyFill="1" applyBorder="1" applyAlignment="1" applyProtection="1">
      <alignment horizontal="center" vertical="center" wrapText="1"/>
      <protection locked="0"/>
    </xf>
    <xf numFmtId="0" fontId="6" fillId="0" borderId="0" xfId="111" applyFont="1" applyFill="1" applyBorder="1" applyAlignment="1" applyProtection="1">
      <alignment horizontal="justify" vertical="top"/>
      <protection locked="0"/>
    </xf>
    <xf numFmtId="0" fontId="4" fillId="0" borderId="0" xfId="111" applyFont="1" applyFill="1" applyAlignment="1" applyProtection="1">
      <alignment horizontal="justify" vertical="top"/>
      <protection locked="0"/>
    </xf>
    <xf numFmtId="0" fontId="7" fillId="0" borderId="0" xfId="111" applyFont="1" applyFill="1" applyAlignment="1" applyProtection="1">
      <alignment horizontal="justify" vertical="top"/>
      <protection locked="0"/>
    </xf>
    <xf numFmtId="0" fontId="8" fillId="0" borderId="0" xfId="133" applyFont="1" applyFill="1" applyBorder="1" applyAlignment="1">
      <alignment horizontal="justify" vertical="top" wrapText="1"/>
      <protection/>
    </xf>
    <xf numFmtId="4" fontId="8" fillId="0" borderId="0" xfId="0" applyNumberFormat="1" applyFont="1" applyFill="1" applyBorder="1" applyAlignment="1">
      <alignment horizontal="justify" vertical="top" wrapText="1"/>
    </xf>
    <xf numFmtId="0" fontId="17" fillId="0" borderId="3" xfId="111" applyFont="1" applyFill="1" applyBorder="1" applyAlignment="1" applyProtection="1">
      <alignment horizontal="center" vertical="top" wrapText="1"/>
      <protection locked="0"/>
    </xf>
    <xf numFmtId="172" fontId="9" fillId="0" borderId="0" xfId="0" applyNumberFormat="1" applyFont="1" applyFill="1" applyAlignment="1">
      <alignment vertical="top"/>
    </xf>
    <xf numFmtId="0" fontId="6" fillId="0" borderId="0" xfId="111" applyFont="1" applyFill="1" applyBorder="1" applyAlignment="1" applyProtection="1">
      <alignment horizontal="left" vertical="center"/>
      <protection locked="0"/>
    </xf>
    <xf numFmtId="0" fontId="4" fillId="0" borderId="0" xfId="111" applyFont="1" applyFill="1" applyAlignment="1" applyProtection="1">
      <alignment horizontal="left"/>
      <protection locked="0"/>
    </xf>
    <xf numFmtId="0" fontId="8" fillId="0" borderId="0" xfId="111" applyFont="1" applyFill="1" applyBorder="1" applyAlignment="1" applyProtection="1">
      <alignment vertical="top"/>
      <protection locked="0"/>
    </xf>
    <xf numFmtId="172" fontId="4" fillId="0" borderId="0" xfId="111" applyNumberFormat="1" applyFont="1" applyFill="1" applyProtection="1">
      <alignment/>
      <protection locked="0"/>
    </xf>
    <xf numFmtId="187" fontId="21" fillId="0" borderId="0" xfId="101" applyNumberFormat="1" applyFont="1" applyFill="1" applyBorder="1" applyAlignment="1" applyProtection="1">
      <alignment/>
      <protection hidden="1"/>
    </xf>
    <xf numFmtId="172" fontId="24" fillId="0" borderId="0" xfId="0" applyNumberFormat="1" applyFont="1" applyFill="1" applyBorder="1" applyAlignment="1">
      <alignment horizontal="right" vertical="top"/>
    </xf>
    <xf numFmtId="172" fontId="4" fillId="0" borderId="0" xfId="111" applyNumberFormat="1" applyFont="1" applyFill="1" applyBorder="1" applyProtection="1">
      <alignment/>
      <protection locked="0"/>
    </xf>
    <xf numFmtId="187" fontId="20" fillId="0" borderId="0" xfId="99" applyNumberFormat="1" applyFont="1" applyFill="1" applyBorder="1" applyAlignment="1" applyProtection="1">
      <alignment/>
      <protection hidden="1"/>
    </xf>
    <xf numFmtId="0" fontId="8" fillId="0" borderId="3" xfId="133" applyFont="1" applyFill="1" applyBorder="1" applyAlignment="1">
      <alignment horizontal="justify" vertical="top" wrapText="1"/>
      <protection/>
    </xf>
    <xf numFmtId="49" fontId="8" fillId="0" borderId="3" xfId="43" applyNumberFormat="1" applyFont="1" applyFill="1" applyBorder="1" applyAlignment="1" applyProtection="1">
      <alignment horizontal="right" vertical="top"/>
      <protection locked="0"/>
    </xf>
    <xf numFmtId="49" fontId="8" fillId="0" borderId="3" xfId="43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>
      <alignment horizontal="justify" vertical="top"/>
    </xf>
    <xf numFmtId="49" fontId="22" fillId="0" borderId="3" xfId="43" applyNumberFormat="1" applyFont="1" applyFill="1" applyBorder="1" applyAlignment="1" applyProtection="1">
      <alignment horizontal="left" vertical="top" wrapText="1"/>
      <protection locked="0"/>
    </xf>
    <xf numFmtId="0" fontId="23" fillId="0" borderId="3" xfId="0" applyFont="1" applyFill="1" applyBorder="1" applyAlignment="1">
      <alignment horizontal="left" vertical="top"/>
    </xf>
    <xf numFmtId="49" fontId="19" fillId="0" borderId="3" xfId="43" applyNumberFormat="1" applyFont="1" applyFill="1" applyBorder="1" applyAlignment="1" applyProtection="1">
      <alignment horizontal="left" vertical="top" wrapText="1"/>
      <protection locked="0"/>
    </xf>
    <xf numFmtId="0" fontId="4" fillId="0" borderId="3" xfId="133" applyFont="1" applyFill="1" applyBorder="1" applyAlignment="1">
      <alignment horizontal="justify" vertical="top" wrapText="1"/>
      <protection/>
    </xf>
    <xf numFmtId="49" fontId="22" fillId="0" borderId="3" xfId="43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justify" vertical="center" wrapText="1"/>
    </xf>
    <xf numFmtId="49" fontId="19" fillId="0" borderId="3" xfId="43" applyNumberFormat="1" applyFont="1" applyFill="1" applyBorder="1" applyAlignment="1" applyProtection="1">
      <alignment horizontal="left" vertical="top"/>
      <protection locked="0"/>
    </xf>
    <xf numFmtId="49" fontId="19" fillId="0" borderId="3" xfId="43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3" xfId="0" applyFont="1" applyBorder="1" applyAlignment="1">
      <alignment wrapText="1"/>
    </xf>
    <xf numFmtId="4" fontId="8" fillId="0" borderId="3" xfId="133" applyNumberFormat="1" applyFont="1" applyFill="1" applyBorder="1" applyAlignment="1">
      <alignment horizontal="justify" vertical="top" wrapText="1"/>
      <protection/>
    </xf>
    <xf numFmtId="4" fontId="22" fillId="0" borderId="3" xfId="133" applyNumberFormat="1" applyFont="1" applyFill="1" applyBorder="1" applyAlignment="1">
      <alignment horizontal="left" vertical="top" wrapText="1"/>
      <protection/>
    </xf>
    <xf numFmtId="4" fontId="4" fillId="0" borderId="3" xfId="0" applyNumberFormat="1" applyFont="1" applyFill="1" applyBorder="1" applyAlignment="1">
      <alignment horizontal="justify" vertical="top" wrapText="1"/>
    </xf>
    <xf numFmtId="4" fontId="8" fillId="0" borderId="3" xfId="0" applyNumberFormat="1" applyFont="1" applyFill="1" applyBorder="1" applyAlignment="1">
      <alignment horizontal="justify" vertical="top" wrapText="1"/>
    </xf>
    <xf numFmtId="0" fontId="22" fillId="0" borderId="3" xfId="0" applyFont="1" applyBorder="1" applyAlignment="1">
      <alignment wrapText="1"/>
    </xf>
    <xf numFmtId="0" fontId="26" fillId="0" borderId="13" xfId="0" applyFont="1" applyBorder="1" applyAlignment="1">
      <alignment horizontal="left" vertical="top" wrapText="1"/>
    </xf>
    <xf numFmtId="0" fontId="25" fillId="0" borderId="3" xfId="112" applyNumberFormat="1" applyFont="1" applyFill="1" applyBorder="1" applyAlignment="1" applyProtection="1">
      <alignment vertical="center" wrapText="1"/>
      <protection hidden="1"/>
    </xf>
    <xf numFmtId="0" fontId="25" fillId="0" borderId="3" xfId="71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>
      <alignment vertical="justify" wrapText="1"/>
    </xf>
    <xf numFmtId="0" fontId="2" fillId="0" borderId="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justify" vertical="center" wrapText="1"/>
    </xf>
    <xf numFmtId="4" fontId="8" fillId="0" borderId="3" xfId="44" applyNumberFormat="1" applyFont="1" applyFill="1" applyBorder="1" applyAlignment="1" applyProtection="1">
      <alignment horizontal="right"/>
      <protection locked="0"/>
    </xf>
    <xf numFmtId="172" fontId="5" fillId="0" borderId="3" xfId="0" applyNumberFormat="1" applyFont="1" applyFill="1" applyBorder="1" applyAlignment="1">
      <alignment/>
    </xf>
    <xf numFmtId="4" fontId="4" fillId="0" borderId="3" xfId="43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3" xfId="44" applyNumberFormat="1" applyFont="1" applyFill="1" applyBorder="1" applyAlignment="1" applyProtection="1">
      <alignment horizontal="right"/>
      <protection locked="0"/>
    </xf>
    <xf numFmtId="4" fontId="8" fillId="0" borderId="3" xfId="43" applyNumberFormat="1" applyFont="1" applyFill="1" applyBorder="1" applyAlignment="1" applyProtection="1">
      <alignment horizontal="right"/>
      <protection locked="0"/>
    </xf>
    <xf numFmtId="172" fontId="4" fillId="0" borderId="3" xfId="43" applyNumberFormat="1" applyFont="1" applyFill="1" applyBorder="1" applyAlignment="1" applyProtection="1">
      <alignment horizontal="right"/>
      <protection locked="0"/>
    </xf>
    <xf numFmtId="172" fontId="4" fillId="0" borderId="3" xfId="44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>
      <alignment/>
    </xf>
    <xf numFmtId="172" fontId="8" fillId="0" borderId="3" xfId="43" applyNumberFormat="1" applyFont="1" applyFill="1" applyBorder="1" applyAlignment="1" applyProtection="1">
      <alignment horizontal="right"/>
      <protection locked="0"/>
    </xf>
    <xf numFmtId="4" fontId="4" fillId="0" borderId="3" xfId="111" applyNumberFormat="1" applyFont="1" applyFill="1" applyBorder="1" applyAlignment="1" applyProtection="1">
      <alignment/>
      <protection locked="0"/>
    </xf>
    <xf numFmtId="4" fontId="8" fillId="0" borderId="3" xfId="111" applyNumberFormat="1" applyFont="1" applyFill="1" applyBorder="1" applyAlignment="1" applyProtection="1">
      <alignment/>
      <protection locked="0"/>
    </xf>
    <xf numFmtId="4" fontId="4" fillId="41" borderId="12" xfId="0" applyNumberFormat="1" applyFont="1" applyFill="1" applyBorder="1" applyAlignment="1">
      <alignment/>
    </xf>
    <xf numFmtId="172" fontId="27" fillId="0" borderId="12" xfId="113" applyNumberFormat="1" applyFont="1" applyBorder="1" applyAlignment="1">
      <alignment/>
      <protection/>
    </xf>
    <xf numFmtId="172" fontId="27" fillId="0" borderId="3" xfId="113" applyNumberFormat="1" applyFont="1" applyBorder="1" applyAlignment="1">
      <alignment/>
      <protection/>
    </xf>
    <xf numFmtId="1" fontId="4" fillId="0" borderId="3" xfId="0" applyNumberFormat="1" applyFont="1" applyFill="1" applyBorder="1" applyAlignment="1">
      <alignment horizontal="left" vertical="top"/>
    </xf>
    <xf numFmtId="0" fontId="8" fillId="0" borderId="3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18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71" applyNumberFormat="1" applyFont="1" applyFill="1" applyBorder="1" applyAlignment="1" applyProtection="1">
      <alignment horizontal="left" vertical="top" wrapText="1"/>
      <protection hidden="1"/>
    </xf>
    <xf numFmtId="0" fontId="11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8" fillId="41" borderId="3" xfId="133" applyFont="1" applyFill="1" applyBorder="1" applyAlignment="1">
      <alignment horizontal="justify" vertical="top" wrapText="1"/>
      <protection/>
    </xf>
    <xf numFmtId="0" fontId="4" fillId="41" borderId="3" xfId="0" applyFont="1" applyFill="1" applyBorder="1" applyAlignment="1">
      <alignment wrapText="1"/>
    </xf>
    <xf numFmtId="0" fontId="4" fillId="41" borderId="3" xfId="133" applyFont="1" applyFill="1" applyBorder="1" applyAlignment="1">
      <alignment horizontal="justify" vertical="top" wrapText="1"/>
      <protection/>
    </xf>
    <xf numFmtId="4" fontId="8" fillId="0" borderId="14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 vertical="top"/>
    </xf>
    <xf numFmtId="4" fontId="4" fillId="0" borderId="12" xfId="43" applyNumberFormat="1" applyFont="1" applyFill="1" applyBorder="1" applyAlignment="1" applyProtection="1">
      <alignment horizontal="right"/>
      <protection locked="0"/>
    </xf>
    <xf numFmtId="49" fontId="1" fillId="0" borderId="3" xfId="0" applyNumberFormat="1" applyFont="1" applyFill="1" applyBorder="1" applyAlignment="1" quotePrefix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6" fillId="0" borderId="3" xfId="42" applyFont="1" applyBorder="1" applyAlignment="1" applyProtection="1">
      <alignment horizontal="justify"/>
      <protection/>
    </xf>
    <xf numFmtId="0" fontId="72" fillId="0" borderId="0" xfId="42" applyFont="1" applyAlignment="1" applyProtection="1">
      <alignment horizontal="left" wrapText="1"/>
      <protection/>
    </xf>
    <xf numFmtId="0" fontId="11" fillId="0" borderId="0" xfId="0" applyFont="1" applyAlignment="1">
      <alignment horizontal="justify"/>
    </xf>
    <xf numFmtId="49" fontId="22" fillId="0" borderId="0" xfId="43" applyNumberFormat="1" applyFont="1" applyFill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justify"/>
    </xf>
    <xf numFmtId="0" fontId="4" fillId="0" borderId="0" xfId="0" applyFont="1" applyAlignment="1">
      <alignment wrapText="1"/>
    </xf>
    <xf numFmtId="0" fontId="73" fillId="0" borderId="0" xfId="0" applyFont="1" applyAlignment="1">
      <alignment horizontal="justify"/>
    </xf>
    <xf numFmtId="0" fontId="73" fillId="0" borderId="3" xfId="0" applyFont="1" applyBorder="1" applyAlignment="1">
      <alignment vertical="top" wrapText="1"/>
    </xf>
    <xf numFmtId="187" fontId="4" fillId="42" borderId="3" xfId="85" applyNumberFormat="1" applyFont="1" applyFill="1" applyBorder="1" applyAlignment="1" applyProtection="1">
      <alignment horizontal="right"/>
      <protection hidden="1"/>
    </xf>
    <xf numFmtId="0" fontId="74" fillId="0" borderId="0" xfId="42" applyFont="1" applyAlignment="1" applyProtection="1">
      <alignment horizontal="justify"/>
      <protection/>
    </xf>
    <xf numFmtId="0" fontId="75" fillId="0" borderId="3" xfId="42" applyFont="1" applyBorder="1" applyAlignment="1" applyProtection="1">
      <alignment horizontal="justify"/>
      <protection/>
    </xf>
    <xf numFmtId="0" fontId="11" fillId="0" borderId="3" xfId="0" applyFont="1" applyBorder="1" applyAlignment="1">
      <alignment horizontal="justify"/>
    </xf>
    <xf numFmtId="4" fontId="4" fillId="41" borderId="3" xfId="44" applyNumberFormat="1" applyFont="1" applyFill="1" applyBorder="1" applyAlignment="1" applyProtection="1">
      <alignment horizontal="right"/>
      <protection locked="0"/>
    </xf>
    <xf numFmtId="4" fontId="4" fillId="41" borderId="3" xfId="43" applyNumberFormat="1" applyFont="1" applyFill="1" applyBorder="1" applyAlignment="1" applyProtection="1">
      <alignment horizontal="right"/>
      <protection locked="0"/>
    </xf>
    <xf numFmtId="49" fontId="8" fillId="0" borderId="3" xfId="43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/>
    </xf>
    <xf numFmtId="49" fontId="4" fillId="0" borderId="3" xfId="43" applyNumberFormat="1" applyFont="1" applyFill="1" applyBorder="1" applyAlignment="1" applyProtection="1">
      <alignment horizontal="right"/>
      <protection locked="0"/>
    </xf>
    <xf numFmtId="49" fontId="4" fillId="41" borderId="3" xfId="43" applyNumberFormat="1" applyFont="1" applyFill="1" applyBorder="1" applyAlignment="1" applyProtection="1">
      <alignment horizontal="right"/>
      <protection locked="0"/>
    </xf>
    <xf numFmtId="49" fontId="8" fillId="41" borderId="3" xfId="43" applyNumberFormat="1" applyFont="1" applyFill="1" applyBorder="1" applyAlignment="1" applyProtection="1">
      <alignment horizontal="right"/>
      <protection locked="0"/>
    </xf>
    <xf numFmtId="49" fontId="18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76" fillId="0" borderId="3" xfId="0" applyFont="1" applyBorder="1" applyAlignment="1">
      <alignment horizontal="justify"/>
    </xf>
    <xf numFmtId="0" fontId="75" fillId="0" borderId="3" xfId="0" applyFont="1" applyBorder="1" applyAlignment="1">
      <alignment horizontal="justify"/>
    </xf>
    <xf numFmtId="0" fontId="74" fillId="0" borderId="3" xfId="0" applyFont="1" applyBorder="1" applyAlignment="1">
      <alignment wrapText="1"/>
    </xf>
    <xf numFmtId="0" fontId="75" fillId="0" borderId="3" xfId="0" applyFont="1" applyBorder="1" applyAlignment="1">
      <alignment wrapText="1"/>
    </xf>
    <xf numFmtId="49" fontId="19" fillId="0" borderId="0" xfId="43" applyNumberFormat="1" applyFont="1" applyFill="1" applyBorder="1" applyAlignment="1" applyProtection="1">
      <alignment horizontal="left" vertical="top" wrapText="1"/>
      <protection locked="0"/>
    </xf>
    <xf numFmtId="0" fontId="75" fillId="0" borderId="15" xfId="0" applyFont="1" applyBorder="1" applyAlignment="1">
      <alignment wrapText="1"/>
    </xf>
    <xf numFmtId="0" fontId="76" fillId="0" borderId="3" xfId="0" applyFont="1" applyBorder="1" applyAlignment="1">
      <alignment horizontal="justify" vertical="top" wrapText="1"/>
    </xf>
    <xf numFmtId="0" fontId="75" fillId="0" borderId="3" xfId="0" applyFont="1" applyBorder="1" applyAlignment="1">
      <alignment horizontal="justify" vertical="top" wrapText="1"/>
    </xf>
    <xf numFmtId="0" fontId="74" fillId="0" borderId="12" xfId="0" applyFont="1" applyBorder="1" applyAlignment="1">
      <alignment wrapText="1"/>
    </xf>
    <xf numFmtId="0" fontId="4" fillId="0" borderId="3" xfId="0" applyNumberFormat="1" applyFont="1" applyBorder="1" applyAlignment="1">
      <alignment horizontal="justify" vertical="center" wrapText="1"/>
    </xf>
    <xf numFmtId="0" fontId="8" fillId="0" borderId="3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justify" wrapText="1"/>
    </xf>
    <xf numFmtId="172" fontId="4" fillId="43" borderId="3" xfId="44" applyNumberFormat="1" applyFont="1" applyFill="1" applyBorder="1" applyAlignment="1" applyProtection="1">
      <alignment horizontal="right"/>
      <protection locked="0"/>
    </xf>
    <xf numFmtId="4" fontId="4" fillId="43" borderId="3" xfId="44" applyNumberFormat="1" applyFont="1" applyFill="1" applyBorder="1" applyAlignment="1" applyProtection="1">
      <alignment horizontal="right"/>
      <protection locked="0"/>
    </xf>
    <xf numFmtId="4" fontId="4" fillId="43" borderId="3" xfId="43" applyNumberFormat="1" applyFont="1" applyFill="1" applyBorder="1" applyAlignment="1" applyProtection="1">
      <alignment horizontal="right"/>
      <protection locked="0"/>
    </xf>
    <xf numFmtId="187" fontId="4" fillId="0" borderId="3" xfId="73" applyNumberFormat="1" applyFont="1" applyFill="1" applyBorder="1" applyAlignment="1" applyProtection="1">
      <alignment horizontal="right"/>
      <protection hidden="1"/>
    </xf>
    <xf numFmtId="187" fontId="4" fillId="0" borderId="12" xfId="73" applyNumberFormat="1" applyFont="1" applyFill="1" applyBorder="1" applyAlignment="1" applyProtection="1">
      <alignment horizontal="right"/>
      <protection hidden="1"/>
    </xf>
    <xf numFmtId="187" fontId="4" fillId="0" borderId="3" xfId="74" applyNumberFormat="1" applyFont="1" applyFill="1" applyBorder="1" applyAlignment="1" applyProtection="1">
      <alignment horizontal="right"/>
      <protection hidden="1"/>
    </xf>
    <xf numFmtId="187" fontId="4" fillId="0" borderId="3" xfId="75" applyNumberFormat="1" applyFont="1" applyFill="1" applyBorder="1" applyAlignment="1" applyProtection="1">
      <alignment horizontal="right"/>
      <protection hidden="1"/>
    </xf>
    <xf numFmtId="187" fontId="4" fillId="0" borderId="16" xfId="76" applyNumberFormat="1" applyFont="1" applyFill="1" applyBorder="1" applyAlignment="1" applyProtection="1">
      <alignment horizontal="right"/>
      <protection hidden="1"/>
    </xf>
    <xf numFmtId="187" fontId="4" fillId="0" borderId="14" xfId="76" applyNumberFormat="1" applyFont="1" applyFill="1" applyBorder="1" applyAlignment="1" applyProtection="1">
      <alignment horizontal="right"/>
      <protection hidden="1"/>
    </xf>
    <xf numFmtId="187" fontId="8" fillId="0" borderId="16" xfId="76" applyNumberFormat="1" applyFont="1" applyFill="1" applyBorder="1" applyAlignment="1" applyProtection="1">
      <alignment horizontal="right"/>
      <protection hidden="1"/>
    </xf>
    <xf numFmtId="187" fontId="4" fillId="0" borderId="3" xfId="69" applyNumberFormat="1" applyFont="1" applyFill="1" applyBorder="1" applyAlignment="1" applyProtection="1">
      <alignment horizontal="right"/>
      <protection hidden="1"/>
    </xf>
    <xf numFmtId="187" fontId="4" fillId="0" borderId="12" xfId="69" applyNumberFormat="1" applyFont="1" applyFill="1" applyBorder="1" applyAlignment="1" applyProtection="1">
      <alignment horizontal="right"/>
      <protection hidden="1"/>
    </xf>
    <xf numFmtId="187" fontId="4" fillId="0" borderId="3" xfId="77" applyNumberFormat="1" applyFont="1" applyFill="1" applyBorder="1" applyAlignment="1" applyProtection="1">
      <alignment horizontal="right"/>
      <protection hidden="1"/>
    </xf>
    <xf numFmtId="187" fontId="4" fillId="0" borderId="12" xfId="77" applyNumberFormat="1" applyFont="1" applyFill="1" applyBorder="1" applyAlignment="1" applyProtection="1">
      <alignment horizontal="right"/>
      <protection hidden="1"/>
    </xf>
    <xf numFmtId="187" fontId="4" fillId="0" borderId="3" xfId="70" applyNumberFormat="1" applyFont="1" applyFill="1" applyBorder="1" applyAlignment="1" applyProtection="1">
      <alignment horizontal="right"/>
      <protection hidden="1"/>
    </xf>
    <xf numFmtId="187" fontId="4" fillId="0" borderId="12" xfId="70" applyNumberFormat="1" applyFont="1" applyFill="1" applyBorder="1" applyAlignment="1" applyProtection="1">
      <alignment horizontal="right"/>
      <protection hidden="1"/>
    </xf>
    <xf numFmtId="187" fontId="8" fillId="0" borderId="3" xfId="78" applyNumberFormat="1" applyFont="1" applyFill="1" applyBorder="1" applyAlignment="1" applyProtection="1">
      <alignment horizontal="right"/>
      <protection hidden="1"/>
    </xf>
    <xf numFmtId="187" fontId="4" fillId="0" borderId="3" xfId="78" applyNumberFormat="1" applyFont="1" applyFill="1" applyBorder="1" applyAlignment="1" applyProtection="1">
      <alignment horizontal="right"/>
      <protection hidden="1"/>
    </xf>
    <xf numFmtId="187" fontId="4" fillId="0" borderId="12" xfId="78" applyNumberFormat="1" applyFont="1" applyFill="1" applyBorder="1" applyAlignment="1" applyProtection="1">
      <alignment horizontal="right"/>
      <protection hidden="1"/>
    </xf>
    <xf numFmtId="187" fontId="8" fillId="0" borderId="3" xfId="79" applyNumberFormat="1" applyFont="1" applyFill="1" applyBorder="1" applyAlignment="1" applyProtection="1">
      <alignment horizontal="right"/>
      <protection hidden="1"/>
    </xf>
    <xf numFmtId="187" fontId="4" fillId="0" borderId="3" xfId="79" applyNumberFormat="1" applyFont="1" applyFill="1" applyBorder="1" applyAlignment="1" applyProtection="1">
      <alignment horizontal="right"/>
      <protection hidden="1"/>
    </xf>
    <xf numFmtId="187" fontId="4" fillId="0" borderId="12" xfId="79" applyNumberFormat="1" applyFont="1" applyFill="1" applyBorder="1" applyAlignment="1" applyProtection="1">
      <alignment horizontal="right"/>
      <protection hidden="1"/>
    </xf>
    <xf numFmtId="187" fontId="8" fillId="0" borderId="3" xfId="80" applyNumberFormat="1" applyFont="1" applyFill="1" applyBorder="1" applyAlignment="1" applyProtection="1">
      <alignment horizontal="right"/>
      <protection hidden="1"/>
    </xf>
    <xf numFmtId="187" fontId="4" fillId="0" borderId="3" xfId="80" applyNumberFormat="1" applyFont="1" applyFill="1" applyBorder="1" applyAlignment="1" applyProtection="1">
      <alignment horizontal="right"/>
      <protection hidden="1"/>
    </xf>
    <xf numFmtId="187" fontId="4" fillId="0" borderId="12" xfId="80" applyNumberFormat="1" applyFont="1" applyFill="1" applyBorder="1" applyAlignment="1" applyProtection="1">
      <alignment horizontal="right"/>
      <protection hidden="1"/>
    </xf>
    <xf numFmtId="187" fontId="4" fillId="0" borderId="3" xfId="82" applyNumberFormat="1" applyFont="1" applyFill="1" applyBorder="1" applyAlignment="1" applyProtection="1">
      <alignment horizontal="right"/>
      <protection hidden="1"/>
    </xf>
    <xf numFmtId="187" fontId="4" fillId="0" borderId="12" xfId="82" applyNumberFormat="1" applyFont="1" applyFill="1" applyBorder="1" applyAlignment="1" applyProtection="1">
      <alignment horizontal="right"/>
      <protection hidden="1"/>
    </xf>
    <xf numFmtId="49" fontId="4" fillId="0" borderId="3" xfId="82" applyNumberFormat="1" applyFont="1" applyFill="1" applyBorder="1" applyAlignment="1" applyProtection="1">
      <alignment horizontal="right"/>
      <protection hidden="1"/>
    </xf>
    <xf numFmtId="187" fontId="4" fillId="0" borderId="3" xfId="83" applyNumberFormat="1" applyFont="1" applyFill="1" applyBorder="1" applyAlignment="1" applyProtection="1">
      <alignment horizontal="right"/>
      <protection hidden="1"/>
    </xf>
    <xf numFmtId="187" fontId="4" fillId="0" borderId="12" xfId="83" applyNumberFormat="1" applyFont="1" applyFill="1" applyBorder="1" applyAlignment="1" applyProtection="1">
      <alignment horizontal="right"/>
      <protection hidden="1"/>
    </xf>
    <xf numFmtId="187" fontId="8" fillId="0" borderId="3" xfId="83" applyNumberFormat="1" applyFont="1" applyFill="1" applyBorder="1" applyAlignment="1" applyProtection="1">
      <alignment horizontal="right"/>
      <protection hidden="1"/>
    </xf>
    <xf numFmtId="187" fontId="4" fillId="0" borderId="3" xfId="84" applyNumberFormat="1" applyFont="1" applyFill="1" applyBorder="1" applyAlignment="1" applyProtection="1">
      <alignment horizontal="right"/>
      <protection hidden="1"/>
    </xf>
    <xf numFmtId="187" fontId="4" fillId="0" borderId="12" xfId="84" applyNumberFormat="1" applyFont="1" applyFill="1" applyBorder="1" applyAlignment="1" applyProtection="1">
      <alignment horizontal="right"/>
      <protection hidden="1"/>
    </xf>
    <xf numFmtId="187" fontId="4" fillId="0" borderId="3" xfId="72" applyNumberFormat="1" applyFont="1" applyFill="1" applyBorder="1" applyAlignment="1" applyProtection="1">
      <alignment horizontal="right"/>
      <protection hidden="1"/>
    </xf>
    <xf numFmtId="187" fontId="4" fillId="0" borderId="12" xfId="85" applyNumberFormat="1" applyFont="1" applyFill="1" applyBorder="1" applyAlignment="1" applyProtection="1">
      <alignment horizontal="right"/>
      <protection hidden="1"/>
    </xf>
    <xf numFmtId="187" fontId="4" fillId="0" borderId="3" xfId="85" applyNumberFormat="1" applyFont="1" applyFill="1" applyBorder="1" applyAlignment="1" applyProtection="1">
      <alignment horizontal="right"/>
      <protection hidden="1"/>
    </xf>
    <xf numFmtId="187" fontId="4" fillId="0" borderId="3" xfId="87" applyNumberFormat="1" applyFont="1" applyFill="1" applyBorder="1" applyAlignment="1" applyProtection="1">
      <alignment horizontal="right"/>
      <protection hidden="1"/>
    </xf>
    <xf numFmtId="187" fontId="4" fillId="0" borderId="16" xfId="88" applyNumberFormat="1" applyFont="1" applyFill="1" applyBorder="1" applyAlignment="1" applyProtection="1">
      <alignment horizontal="right"/>
      <protection hidden="1"/>
    </xf>
    <xf numFmtId="187" fontId="4" fillId="0" borderId="3" xfId="89" applyNumberFormat="1" applyFont="1" applyFill="1" applyBorder="1" applyAlignment="1" applyProtection="1">
      <alignment horizontal="right"/>
      <protection hidden="1"/>
    </xf>
    <xf numFmtId="187" fontId="8" fillId="0" borderId="3" xfId="89" applyNumberFormat="1" applyFont="1" applyFill="1" applyBorder="1" applyAlignment="1" applyProtection="1">
      <alignment horizontal="right"/>
      <protection hidden="1"/>
    </xf>
    <xf numFmtId="187" fontId="4" fillId="0" borderId="12" xfId="89" applyNumberFormat="1" applyFont="1" applyFill="1" applyBorder="1" applyAlignment="1" applyProtection="1">
      <alignment horizontal="right"/>
      <protection hidden="1"/>
    </xf>
    <xf numFmtId="4" fontId="28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187" fontId="4" fillId="0" borderId="3" xfId="90" applyNumberFormat="1" applyFont="1" applyFill="1" applyBorder="1" applyAlignment="1" applyProtection="1">
      <alignment horizontal="right"/>
      <protection hidden="1"/>
    </xf>
    <xf numFmtId="187" fontId="4" fillId="0" borderId="3" xfId="91" applyNumberFormat="1" applyFont="1" applyFill="1" applyBorder="1" applyAlignment="1" applyProtection="1">
      <alignment horizontal="right"/>
      <protection hidden="1"/>
    </xf>
    <xf numFmtId="187" fontId="8" fillId="0" borderId="3" xfId="91" applyNumberFormat="1" applyFont="1" applyFill="1" applyBorder="1" applyAlignment="1" applyProtection="1">
      <alignment horizontal="right"/>
      <protection hidden="1"/>
    </xf>
    <xf numFmtId="187" fontId="4" fillId="0" borderId="3" xfId="92" applyNumberFormat="1" applyFont="1" applyFill="1" applyBorder="1" applyAlignment="1" applyProtection="1">
      <alignment horizontal="right"/>
      <protection hidden="1"/>
    </xf>
    <xf numFmtId="187" fontId="8" fillId="0" borderId="3" xfId="92" applyNumberFormat="1" applyFont="1" applyFill="1" applyBorder="1" applyAlignment="1" applyProtection="1">
      <alignment horizontal="right"/>
      <protection hidden="1"/>
    </xf>
    <xf numFmtId="187" fontId="4" fillId="0" borderId="3" xfId="93" applyNumberFormat="1" applyFont="1" applyFill="1" applyBorder="1" applyAlignment="1" applyProtection="1">
      <alignment horizontal="right"/>
      <protection hidden="1"/>
    </xf>
    <xf numFmtId="187" fontId="4" fillId="0" borderId="3" xfId="94" applyNumberFormat="1" applyFont="1" applyFill="1" applyBorder="1" applyAlignment="1" applyProtection="1">
      <alignment horizontal="right"/>
      <protection hidden="1"/>
    </xf>
    <xf numFmtId="187" fontId="4" fillId="0" borderId="3" xfId="95" applyNumberFormat="1" applyFont="1" applyFill="1" applyBorder="1" applyAlignment="1" applyProtection="1">
      <alignment horizontal="right"/>
      <protection hidden="1"/>
    </xf>
    <xf numFmtId="187" fontId="75" fillId="0" borderId="3" xfId="95" applyNumberFormat="1" applyFont="1" applyFill="1" applyBorder="1" applyAlignment="1" applyProtection="1">
      <alignment horizontal="right"/>
      <protection hidden="1"/>
    </xf>
    <xf numFmtId="0" fontId="4" fillId="0" borderId="3" xfId="67" applyNumberFormat="1" applyFont="1" applyFill="1" applyBorder="1" applyAlignment="1" applyProtection="1">
      <alignment horizontal="left" vertical="top" wrapText="1"/>
      <protection hidden="1"/>
    </xf>
    <xf numFmtId="49" fontId="8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/>
    </xf>
    <xf numFmtId="0" fontId="10" fillId="0" borderId="0" xfId="111" applyFont="1" applyFill="1" applyBorder="1" applyAlignment="1" applyProtection="1">
      <alignment horizontal="center" vertical="center" wrapText="1"/>
      <protection locked="0"/>
    </xf>
    <xf numFmtId="0" fontId="27" fillId="0" borderId="15" xfId="111" applyFont="1" applyFill="1" applyBorder="1" applyAlignment="1" applyProtection="1">
      <alignment horizontal="center" vertical="center" wrapText="1"/>
      <protection locked="0"/>
    </xf>
    <xf numFmtId="0" fontId="27" fillId="0" borderId="17" xfId="111" applyFont="1" applyFill="1" applyBorder="1" applyAlignment="1" applyProtection="1">
      <alignment horizontal="center" vertical="center" wrapText="1"/>
      <protection locked="0"/>
    </xf>
    <xf numFmtId="0" fontId="27" fillId="0" borderId="18" xfId="11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>
      <alignment horizontal="center" vertical="center" textRotation="90"/>
    </xf>
    <xf numFmtId="49" fontId="1" fillId="0" borderId="3" xfId="0" applyNumberFormat="1" applyFont="1" applyFill="1" applyBorder="1" applyAlignment="1">
      <alignment horizontal="center" vertical="center" wrapText="1"/>
    </xf>
    <xf numFmtId="3" fontId="17" fillId="0" borderId="19" xfId="111" applyNumberFormat="1" applyFont="1" applyFill="1" applyBorder="1" applyAlignment="1" applyProtection="1">
      <alignment horizontal="center" vertical="center" wrapText="1"/>
      <protection locked="0"/>
    </xf>
    <xf numFmtId="3" fontId="17" fillId="0" borderId="20" xfId="111" applyNumberFormat="1" applyFont="1" applyFill="1" applyBorder="1" applyAlignment="1" applyProtection="1">
      <alignment horizontal="center" vertical="center" wrapText="1"/>
      <protection locked="0"/>
    </xf>
    <xf numFmtId="3" fontId="17" fillId="0" borderId="21" xfId="111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111" applyNumberFormat="1" applyFont="1" applyFill="1" applyBorder="1" applyAlignment="1" applyProtection="1">
      <alignment horizontal="center" vertical="center" wrapText="1"/>
      <protection locked="0"/>
    </xf>
    <xf numFmtId="3" fontId="17" fillId="0" borderId="23" xfId="111" applyNumberFormat="1" applyFont="1" applyFill="1" applyBorder="1" applyAlignment="1" applyProtection="1">
      <alignment horizontal="center" vertical="center" wrapText="1"/>
      <protection locked="0"/>
    </xf>
    <xf numFmtId="3" fontId="17" fillId="0" borderId="24" xfId="111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10" xfId="67"/>
    <cellStyle name="Обычный 2 112" xfId="68"/>
    <cellStyle name="Обычный 2 132" xfId="69"/>
    <cellStyle name="Обычный 2 133" xfId="70"/>
    <cellStyle name="Обычный 2 156" xfId="71"/>
    <cellStyle name="Обычный 2 159" xfId="72"/>
    <cellStyle name="Обычный 2 162" xfId="73"/>
    <cellStyle name="Обычный 2 163" xfId="74"/>
    <cellStyle name="Обычный 2 165" xfId="75"/>
    <cellStyle name="Обычный 2 166" xfId="76"/>
    <cellStyle name="Обычный 2 167" xfId="77"/>
    <cellStyle name="Обычный 2 168" xfId="78"/>
    <cellStyle name="Обычный 2 169" xfId="79"/>
    <cellStyle name="Обычный 2 170" xfId="80"/>
    <cellStyle name="Обычный 2 171" xfId="81"/>
    <cellStyle name="Обычный 2 172" xfId="82"/>
    <cellStyle name="Обычный 2 173" xfId="83"/>
    <cellStyle name="Обычный 2 174" xfId="84"/>
    <cellStyle name="Обычный 2 176" xfId="85"/>
    <cellStyle name="Обычный 2 181" xfId="86"/>
    <cellStyle name="Обычный 2 182" xfId="87"/>
    <cellStyle name="Обычный 2 183" xfId="88"/>
    <cellStyle name="Обычный 2 185" xfId="89"/>
    <cellStyle name="Обычный 2 186" xfId="90"/>
    <cellStyle name="Обычный 2 187" xfId="91"/>
    <cellStyle name="Обычный 2 188" xfId="92"/>
    <cellStyle name="Обычный 2 189" xfId="93"/>
    <cellStyle name="Обычный 2 190" xfId="94"/>
    <cellStyle name="Обычный 2 191" xfId="95"/>
    <cellStyle name="Обычный 2 2" xfId="96"/>
    <cellStyle name="Обычный 2 3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3" xfId="103"/>
    <cellStyle name="Обычный 4" xfId="104"/>
    <cellStyle name="Обычный 5" xfId="105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1984_4535_Приложение №3 к бюджету_2006-2010" xfId="111"/>
    <cellStyle name="Обычный_tmp" xfId="112"/>
    <cellStyle name="Обычный_прил7-8" xfId="113"/>
    <cellStyle name="Отдельная ячейка" xfId="114"/>
    <cellStyle name="Отдельная ячейка - константа" xfId="115"/>
    <cellStyle name="Отдельная ячейка - константа [печать]" xfId="116"/>
    <cellStyle name="Отдельная ячейка [печать]" xfId="117"/>
    <cellStyle name="Отдельная ячейка-результат" xfId="118"/>
    <cellStyle name="Отдельная ячейка-результат [печать]" xfId="119"/>
    <cellStyle name="Followed Hyperlink" xfId="120"/>
    <cellStyle name="Плохой" xfId="121"/>
    <cellStyle name="Пояснение" xfId="122"/>
    <cellStyle name="Примечание" xfId="123"/>
    <cellStyle name="Percent" xfId="124"/>
    <cellStyle name="Свойства элементов измерения" xfId="125"/>
    <cellStyle name="Свойства элементов измерения [печать]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  <cellStyle name="Элементы осей" xfId="132"/>
    <cellStyle name="Элементы осей [печать]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EF45B46C19255C7D5688D9E7CBA6B4BD598B33CEDBD24BB3F1338F158D35B0ACA7E6336FBE76CE3B6385C838ET9p4I" TargetMode="External" /><Relationship Id="rId2" Type="http://schemas.openxmlformats.org/officeDocument/2006/relationships/hyperlink" Target="consultantplus://offline/ref=1CAD010B898CE5B21755CB143B2AFCBC7BD2D4DBEABBCBC7D4D060D7983FCDA91D3B56FA35572294B608842D2D667E2D43940AA63962C2EAfDG2N" TargetMode="External" /><Relationship Id="rId3" Type="http://schemas.openxmlformats.org/officeDocument/2006/relationships/hyperlink" Target="consultantplus://offline/ref=2C019B8CE0311D7856C7AE09C065916753D6E34002E45B31DDC36BFB9947D5FD1438158F3A5132375B13D8CBEE2C8011CFAFDBD212AB5AC2ZEHDN" TargetMode="External" /><Relationship Id="rId4" Type="http://schemas.openxmlformats.org/officeDocument/2006/relationships/hyperlink" Target="consultantplus://offline/ref=98054EEFBC558BB21A9624E3BB69E118D4553D2843CF7A57337B5FDA5338427C3C37DB4CC4BE6D7AEA997281BB29211E87904687A7751467E8g3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7"/>
  <sheetViews>
    <sheetView tabSelected="1" view="pageBreakPreview" zoomScale="66" zoomScaleSheetLayoutView="66" zoomScalePageLayoutView="0" workbookViewId="0" topLeftCell="A1">
      <pane ySplit="7" topLeftCell="A80" activePane="bottomLeft" state="frozen"/>
      <selection pane="topLeft" activeCell="A1" sqref="A1"/>
      <selection pane="bottomLeft" activeCell="C83" sqref="C83"/>
    </sheetView>
  </sheetViews>
  <sheetFormatPr defaultColWidth="9.125" defaultRowHeight="12.75"/>
  <cols>
    <col min="1" max="1" width="6.625" style="6" customWidth="1"/>
    <col min="2" max="2" width="8.00390625" style="6" hidden="1" customWidth="1"/>
    <col min="3" max="3" width="58.00390625" style="20" customWidth="1"/>
    <col min="4" max="4" width="6.875" style="6" customWidth="1"/>
    <col min="5" max="5" width="3.125" style="6" customWidth="1"/>
    <col min="6" max="7" width="3.50390625" style="6" customWidth="1"/>
    <col min="8" max="8" width="4.50390625" style="6" customWidth="1"/>
    <col min="9" max="9" width="3.50390625" style="6" customWidth="1"/>
    <col min="10" max="10" width="5.50390625" style="6" customWidth="1"/>
    <col min="11" max="11" width="6.50390625" style="6" customWidth="1"/>
    <col min="12" max="12" width="17.00390625" style="6" customWidth="1"/>
    <col min="13" max="13" width="24.625" style="27" customWidth="1"/>
    <col min="14" max="14" width="19.00390625" style="6" customWidth="1"/>
    <col min="15" max="15" width="20.625" style="6" customWidth="1"/>
    <col min="16" max="16" width="20.50390625" style="6" customWidth="1"/>
    <col min="17" max="17" width="20.375" style="6" customWidth="1"/>
    <col min="18" max="18" width="19.125" style="6" customWidth="1"/>
    <col min="19" max="19" width="20.50390625" style="6" customWidth="1"/>
    <col min="20" max="20" width="17.50390625" style="4" customWidth="1"/>
    <col min="21" max="16384" width="9.125" style="4" customWidth="1"/>
  </cols>
  <sheetData>
    <row r="1" spans="1:19" ht="27" customHeight="1">
      <c r="A1" s="4"/>
      <c r="B1" s="188" t="s">
        <v>161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3:19" ht="15.75" customHeight="1" hidden="1">
      <c r="C2" s="19"/>
      <c r="D2" s="7"/>
      <c r="E2" s="1"/>
      <c r="F2" s="1"/>
      <c r="G2" s="1"/>
      <c r="H2" s="1"/>
      <c r="I2" s="1"/>
      <c r="J2" s="1"/>
      <c r="K2" s="1"/>
      <c r="L2" s="1"/>
      <c r="M2" s="26"/>
      <c r="N2" s="1"/>
      <c r="O2" s="1"/>
      <c r="P2" s="1"/>
      <c r="Q2" s="1"/>
      <c r="R2" s="1"/>
      <c r="S2" s="1"/>
    </row>
    <row r="3" spans="17:19" ht="15">
      <c r="Q3" s="16"/>
      <c r="R3" s="16"/>
      <c r="S3" s="16" t="s">
        <v>151</v>
      </c>
    </row>
    <row r="4" spans="3:19" ht="3.75" customHeight="1">
      <c r="C4" s="21"/>
      <c r="Q4" s="8"/>
      <c r="R4" s="8"/>
      <c r="S4" s="8"/>
    </row>
    <row r="5" spans="1:19" ht="29.25" customHeight="1">
      <c r="A5" s="209" t="s">
        <v>100</v>
      </c>
      <c r="B5" s="212" t="s">
        <v>41</v>
      </c>
      <c r="C5" s="189" t="s">
        <v>194</v>
      </c>
      <c r="D5" s="192" t="s">
        <v>82</v>
      </c>
      <c r="E5" s="193" t="s">
        <v>83</v>
      </c>
      <c r="F5" s="193"/>
      <c r="G5" s="193"/>
      <c r="H5" s="193"/>
      <c r="I5" s="193"/>
      <c r="J5" s="205" t="s">
        <v>84</v>
      </c>
      <c r="K5" s="205"/>
      <c r="L5" s="203" t="s">
        <v>106</v>
      </c>
      <c r="M5" s="200" t="s">
        <v>92</v>
      </c>
      <c r="N5" s="203" t="s">
        <v>254</v>
      </c>
      <c r="O5" s="206" t="s">
        <v>195</v>
      </c>
      <c r="P5" s="203" t="s">
        <v>278</v>
      </c>
      <c r="Q5" s="194" t="s">
        <v>93</v>
      </c>
      <c r="R5" s="195"/>
      <c r="S5" s="196"/>
    </row>
    <row r="6" spans="1:19" ht="47.25" customHeight="1">
      <c r="A6" s="210"/>
      <c r="B6" s="213"/>
      <c r="C6" s="190"/>
      <c r="D6" s="192"/>
      <c r="E6" s="193"/>
      <c r="F6" s="193"/>
      <c r="G6" s="193"/>
      <c r="H6" s="193"/>
      <c r="I6" s="193"/>
      <c r="J6" s="205"/>
      <c r="K6" s="205"/>
      <c r="L6" s="203"/>
      <c r="M6" s="201"/>
      <c r="N6" s="203"/>
      <c r="O6" s="207"/>
      <c r="P6" s="203"/>
      <c r="Q6" s="197"/>
      <c r="R6" s="198"/>
      <c r="S6" s="199"/>
    </row>
    <row r="7" spans="1:19" ht="101.25" customHeight="1">
      <c r="A7" s="211"/>
      <c r="B7" s="214"/>
      <c r="C7" s="191"/>
      <c r="D7" s="192"/>
      <c r="E7" s="90" t="s">
        <v>85</v>
      </c>
      <c r="F7" s="90" t="s">
        <v>86</v>
      </c>
      <c r="G7" s="90" t="s">
        <v>87</v>
      </c>
      <c r="H7" s="90" t="s">
        <v>88</v>
      </c>
      <c r="I7" s="91" t="s">
        <v>89</v>
      </c>
      <c r="J7" s="91" t="s">
        <v>90</v>
      </c>
      <c r="K7" s="91" t="s">
        <v>91</v>
      </c>
      <c r="L7" s="204"/>
      <c r="M7" s="202"/>
      <c r="N7" s="204"/>
      <c r="O7" s="208"/>
      <c r="P7" s="204"/>
      <c r="Q7" s="15" t="s">
        <v>182</v>
      </c>
      <c r="R7" s="15" t="s">
        <v>196</v>
      </c>
      <c r="S7" s="15" t="s">
        <v>279</v>
      </c>
    </row>
    <row r="8" spans="1:19" ht="15.75" customHeight="1">
      <c r="A8" s="13" t="s">
        <v>43</v>
      </c>
      <c r="B8" s="13" t="s">
        <v>43</v>
      </c>
      <c r="C8" s="2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8">
        <v>17</v>
      </c>
      <c r="O8" s="18"/>
      <c r="P8" s="18">
        <v>18</v>
      </c>
      <c r="Q8" s="15">
        <v>19</v>
      </c>
      <c r="R8" s="15">
        <v>20</v>
      </c>
      <c r="S8" s="15">
        <v>21</v>
      </c>
    </row>
    <row r="9" spans="1:23" s="3" customFormat="1" ht="15">
      <c r="A9" s="88" t="s">
        <v>43</v>
      </c>
      <c r="B9" s="10" t="s">
        <v>0</v>
      </c>
      <c r="C9" s="34" t="s">
        <v>18</v>
      </c>
      <c r="D9" s="108" t="s">
        <v>42</v>
      </c>
      <c r="E9" s="108" t="s">
        <v>43</v>
      </c>
      <c r="F9" s="108" t="s">
        <v>44</v>
      </c>
      <c r="G9" s="108" t="s">
        <v>44</v>
      </c>
      <c r="H9" s="108" t="s">
        <v>42</v>
      </c>
      <c r="I9" s="108" t="s">
        <v>44</v>
      </c>
      <c r="J9" s="108" t="s">
        <v>45</v>
      </c>
      <c r="K9" s="108" t="s">
        <v>42</v>
      </c>
      <c r="L9" s="35"/>
      <c r="M9" s="36"/>
      <c r="N9" s="60">
        <f aca="true" t="shared" si="0" ref="N9:S9">N10+N18+N28+N33+N49+N54+N61+N69+N98</f>
        <v>93172727.22</v>
      </c>
      <c r="O9" s="60">
        <f t="shared" si="0"/>
        <v>131861723.89</v>
      </c>
      <c r="P9" s="60">
        <f t="shared" si="0"/>
        <v>131861723.89</v>
      </c>
      <c r="Q9" s="60">
        <f t="shared" si="0"/>
        <v>135461380.81</v>
      </c>
      <c r="R9" s="60">
        <f t="shared" si="0"/>
        <v>135465333</v>
      </c>
      <c r="S9" s="60">
        <f t="shared" si="0"/>
        <v>138512924</v>
      </c>
      <c r="T9" s="30"/>
      <c r="U9" s="25"/>
      <c r="V9" s="25"/>
      <c r="W9" s="25"/>
    </row>
    <row r="10" spans="1:23" s="3" customFormat="1" ht="12.75" customHeight="1">
      <c r="A10" s="76">
        <f>A9+1</f>
        <v>2</v>
      </c>
      <c r="B10" s="10" t="s">
        <v>1</v>
      </c>
      <c r="C10" s="34" t="s">
        <v>28</v>
      </c>
      <c r="D10" s="108" t="s">
        <v>42</v>
      </c>
      <c r="E10" s="108" t="s">
        <v>43</v>
      </c>
      <c r="F10" s="108" t="s">
        <v>46</v>
      </c>
      <c r="G10" s="108" t="s">
        <v>44</v>
      </c>
      <c r="H10" s="108" t="s">
        <v>42</v>
      </c>
      <c r="I10" s="108" t="s">
        <v>44</v>
      </c>
      <c r="J10" s="108" t="s">
        <v>45</v>
      </c>
      <c r="K10" s="108" t="s">
        <v>42</v>
      </c>
      <c r="L10" s="35"/>
      <c r="M10" s="36"/>
      <c r="N10" s="60">
        <f aca="true" t="shared" si="1" ref="N10:S10">N12</f>
        <v>71349039.51</v>
      </c>
      <c r="O10" s="60">
        <f t="shared" si="1"/>
        <v>98320088.91</v>
      </c>
      <c r="P10" s="60">
        <f>P12</f>
        <v>98148388.91</v>
      </c>
      <c r="Q10" s="60">
        <f t="shared" si="1"/>
        <v>104763019.98</v>
      </c>
      <c r="R10" s="60">
        <f t="shared" si="1"/>
        <v>104916972.17</v>
      </c>
      <c r="S10" s="60">
        <f t="shared" si="1"/>
        <v>108064563.17</v>
      </c>
      <c r="T10" s="25"/>
      <c r="U10" s="25"/>
      <c r="V10" s="25"/>
      <c r="W10" s="25"/>
    </row>
    <row r="11" spans="1:19" s="2" customFormat="1" ht="15.75" customHeight="1" hidden="1">
      <c r="A11" s="76" t="e">
        <f>#REF!+1</f>
        <v>#REF!</v>
      </c>
      <c r="C11" s="37"/>
      <c r="D11" s="109"/>
      <c r="E11" s="109"/>
      <c r="F11" s="109"/>
      <c r="G11" s="109"/>
      <c r="H11" s="109"/>
      <c r="I11" s="109"/>
      <c r="J11" s="109"/>
      <c r="K11" s="109"/>
      <c r="L11" s="38" t="s">
        <v>105</v>
      </c>
      <c r="M11" s="39"/>
      <c r="N11" s="61"/>
      <c r="O11" s="61"/>
      <c r="P11" s="61"/>
      <c r="Q11" s="61"/>
      <c r="R11" s="61"/>
      <c r="S11" s="61"/>
    </row>
    <row r="12" spans="1:23" s="3" customFormat="1" ht="17.25" customHeight="1">
      <c r="A12" s="76">
        <v>3</v>
      </c>
      <c r="B12" s="10" t="s">
        <v>2</v>
      </c>
      <c r="C12" s="34" t="s">
        <v>29</v>
      </c>
      <c r="D12" s="108" t="s">
        <v>47</v>
      </c>
      <c r="E12" s="108" t="s">
        <v>43</v>
      </c>
      <c r="F12" s="108" t="s">
        <v>46</v>
      </c>
      <c r="G12" s="108" t="s">
        <v>50</v>
      </c>
      <c r="H12" s="108" t="s">
        <v>42</v>
      </c>
      <c r="I12" s="108" t="s">
        <v>46</v>
      </c>
      <c r="J12" s="108" t="s">
        <v>45</v>
      </c>
      <c r="K12" s="108" t="s">
        <v>48</v>
      </c>
      <c r="L12" s="38"/>
      <c r="M12" s="40"/>
      <c r="N12" s="60">
        <f aca="true" t="shared" si="2" ref="N12:S12">N13+N14+N15+N16+N17</f>
        <v>71349039.51</v>
      </c>
      <c r="O12" s="60">
        <f t="shared" si="2"/>
        <v>98320088.91</v>
      </c>
      <c r="P12" s="60">
        <f t="shared" si="2"/>
        <v>98148388.91</v>
      </c>
      <c r="Q12" s="60">
        <f t="shared" si="2"/>
        <v>104763019.98</v>
      </c>
      <c r="R12" s="60">
        <f t="shared" si="2"/>
        <v>104916972.17</v>
      </c>
      <c r="S12" s="60">
        <f t="shared" si="2"/>
        <v>108064563.17</v>
      </c>
      <c r="T12" s="25"/>
      <c r="U12" s="25"/>
      <c r="V12" s="25"/>
      <c r="W12" s="25"/>
    </row>
    <row r="13" spans="1:19" s="2" customFormat="1" ht="84" customHeight="1">
      <c r="A13" s="76">
        <f>A12+1</f>
        <v>4</v>
      </c>
      <c r="B13" s="10"/>
      <c r="C13" s="41" t="s">
        <v>72</v>
      </c>
      <c r="D13" s="110" t="s">
        <v>47</v>
      </c>
      <c r="E13" s="110" t="s">
        <v>43</v>
      </c>
      <c r="F13" s="110" t="s">
        <v>46</v>
      </c>
      <c r="G13" s="110" t="s">
        <v>50</v>
      </c>
      <c r="H13" s="110" t="s">
        <v>49</v>
      </c>
      <c r="I13" s="110" t="s">
        <v>46</v>
      </c>
      <c r="J13" s="110" t="s">
        <v>45</v>
      </c>
      <c r="K13" s="110" t="s">
        <v>48</v>
      </c>
      <c r="L13" s="38" t="s">
        <v>111</v>
      </c>
      <c r="M13" s="38" t="s">
        <v>107</v>
      </c>
      <c r="N13" s="62">
        <v>70605483.57</v>
      </c>
      <c r="O13" s="89">
        <v>97023088.91</v>
      </c>
      <c r="P13" s="89">
        <f>97023088.91</f>
        <v>97023088.91</v>
      </c>
      <c r="Q13" s="63">
        <v>103421921.98</v>
      </c>
      <c r="R13" s="63">
        <v>103533059.04</v>
      </c>
      <c r="S13" s="63">
        <v>106639563.17</v>
      </c>
    </row>
    <row r="14" spans="1:19" s="2" customFormat="1" ht="124.5">
      <c r="A14" s="76">
        <f>A13+1</f>
        <v>5</v>
      </c>
      <c r="B14" s="10"/>
      <c r="C14" s="41" t="s">
        <v>81</v>
      </c>
      <c r="D14" s="110" t="s">
        <v>47</v>
      </c>
      <c r="E14" s="110" t="s">
        <v>43</v>
      </c>
      <c r="F14" s="110" t="s">
        <v>46</v>
      </c>
      <c r="G14" s="110" t="s">
        <v>50</v>
      </c>
      <c r="H14" s="110" t="s">
        <v>51</v>
      </c>
      <c r="I14" s="110" t="s">
        <v>46</v>
      </c>
      <c r="J14" s="110" t="s">
        <v>45</v>
      </c>
      <c r="K14" s="110" t="s">
        <v>48</v>
      </c>
      <c r="L14" s="38" t="s">
        <v>111</v>
      </c>
      <c r="M14" s="38" t="s">
        <v>107</v>
      </c>
      <c r="N14" s="62">
        <v>189559.9</v>
      </c>
      <c r="O14" s="89">
        <v>355000</v>
      </c>
      <c r="P14" s="89">
        <v>355000</v>
      </c>
      <c r="Q14" s="63">
        <v>355000</v>
      </c>
      <c r="R14" s="64">
        <v>366260</v>
      </c>
      <c r="S14" s="64">
        <v>376850</v>
      </c>
    </row>
    <row r="15" spans="1:19" s="2" customFormat="1" ht="52.5" customHeight="1">
      <c r="A15" s="76">
        <f>A14+1</f>
        <v>6</v>
      </c>
      <c r="B15" s="10"/>
      <c r="C15" s="41" t="s">
        <v>73</v>
      </c>
      <c r="D15" s="110" t="s">
        <v>47</v>
      </c>
      <c r="E15" s="110" t="s">
        <v>43</v>
      </c>
      <c r="F15" s="110" t="s">
        <v>46</v>
      </c>
      <c r="G15" s="110" t="s">
        <v>50</v>
      </c>
      <c r="H15" s="110" t="s">
        <v>52</v>
      </c>
      <c r="I15" s="110" t="s">
        <v>46</v>
      </c>
      <c r="J15" s="110" t="s">
        <v>45</v>
      </c>
      <c r="K15" s="110" t="s">
        <v>48</v>
      </c>
      <c r="L15" s="38" t="s">
        <v>111</v>
      </c>
      <c r="M15" s="38" t="s">
        <v>107</v>
      </c>
      <c r="N15" s="62">
        <v>497663.72</v>
      </c>
      <c r="O15" s="89">
        <v>920000</v>
      </c>
      <c r="P15" s="89">
        <v>695300</v>
      </c>
      <c r="Q15" s="63">
        <v>914098</v>
      </c>
      <c r="R15" s="64">
        <v>943000</v>
      </c>
      <c r="S15" s="64">
        <v>971000</v>
      </c>
    </row>
    <row r="16" spans="1:19" s="2" customFormat="1" ht="101.25" customHeight="1">
      <c r="A16" s="76">
        <f>A15+1</f>
        <v>7</v>
      </c>
      <c r="B16" s="10"/>
      <c r="C16" s="41" t="s">
        <v>99</v>
      </c>
      <c r="D16" s="110" t="s">
        <v>47</v>
      </c>
      <c r="E16" s="110" t="s">
        <v>43</v>
      </c>
      <c r="F16" s="110" t="s">
        <v>46</v>
      </c>
      <c r="G16" s="110" t="s">
        <v>50</v>
      </c>
      <c r="H16" s="110" t="s">
        <v>25</v>
      </c>
      <c r="I16" s="110" t="s">
        <v>46</v>
      </c>
      <c r="J16" s="110" t="s">
        <v>45</v>
      </c>
      <c r="K16" s="110" t="s">
        <v>48</v>
      </c>
      <c r="L16" s="38" t="s">
        <v>111</v>
      </c>
      <c r="M16" s="38" t="s">
        <v>107</v>
      </c>
      <c r="N16" s="133">
        <v>34871.2</v>
      </c>
      <c r="O16" s="134">
        <v>21000</v>
      </c>
      <c r="P16" s="134">
        <v>46000</v>
      </c>
      <c r="Q16" s="63">
        <v>50000</v>
      </c>
      <c r="R16" s="64">
        <v>51600</v>
      </c>
      <c r="S16" s="64">
        <v>53150</v>
      </c>
    </row>
    <row r="17" spans="1:19" s="2" customFormat="1" ht="105.75" customHeight="1">
      <c r="A17" s="76"/>
      <c r="B17" s="10"/>
      <c r="C17" s="41" t="s">
        <v>255</v>
      </c>
      <c r="D17" s="110" t="s">
        <v>47</v>
      </c>
      <c r="E17" s="110" t="s">
        <v>43</v>
      </c>
      <c r="F17" s="110" t="s">
        <v>46</v>
      </c>
      <c r="G17" s="110" t="s">
        <v>50</v>
      </c>
      <c r="H17" s="110" t="s">
        <v>256</v>
      </c>
      <c r="I17" s="110" t="s">
        <v>46</v>
      </c>
      <c r="J17" s="110" t="s">
        <v>45</v>
      </c>
      <c r="K17" s="110" t="s">
        <v>48</v>
      </c>
      <c r="L17" s="38" t="s">
        <v>111</v>
      </c>
      <c r="M17" s="38" t="s">
        <v>107</v>
      </c>
      <c r="N17" s="133">
        <v>21461.12</v>
      </c>
      <c r="O17" s="134">
        <v>1000</v>
      </c>
      <c r="P17" s="134">
        <v>29000</v>
      </c>
      <c r="Q17" s="63">
        <v>22000</v>
      </c>
      <c r="R17" s="64">
        <v>23053.13</v>
      </c>
      <c r="S17" s="64">
        <v>24000</v>
      </c>
    </row>
    <row r="18" spans="1:22" s="2" customFormat="1" ht="16.5">
      <c r="A18" s="76">
        <v>8</v>
      </c>
      <c r="B18" s="10" t="s">
        <v>3</v>
      </c>
      <c r="C18" s="34" t="s">
        <v>30</v>
      </c>
      <c r="D18" s="108" t="s">
        <v>42</v>
      </c>
      <c r="E18" s="108" t="s">
        <v>43</v>
      </c>
      <c r="F18" s="108" t="s">
        <v>56</v>
      </c>
      <c r="G18" s="108" t="s">
        <v>44</v>
      </c>
      <c r="H18" s="108" t="s">
        <v>42</v>
      </c>
      <c r="I18" s="108" t="s">
        <v>44</v>
      </c>
      <c r="J18" s="108" t="s">
        <v>45</v>
      </c>
      <c r="K18" s="108" t="s">
        <v>42</v>
      </c>
      <c r="L18" s="38"/>
      <c r="M18" s="40"/>
      <c r="N18" s="60">
        <f>N22+N24+N26</f>
        <v>2020539.06</v>
      </c>
      <c r="O18" s="60">
        <f>O22+O24+O26</f>
        <v>2643000</v>
      </c>
      <c r="P18" s="60">
        <f>P22+P24+P26</f>
        <v>2643000</v>
      </c>
      <c r="Q18" s="60">
        <f>Q19+Q22+Q24+Q26</f>
        <v>1953300</v>
      </c>
      <c r="R18" s="60">
        <f>R19+R22+R24+R26</f>
        <v>1953300</v>
      </c>
      <c r="S18" s="60">
        <f>S19+S22+S24+S26</f>
        <v>1953300</v>
      </c>
      <c r="T18" s="31"/>
      <c r="U18" s="31"/>
      <c r="V18" s="31"/>
    </row>
    <row r="19" spans="1:22" s="2" customFormat="1" ht="30.75">
      <c r="A19" s="76"/>
      <c r="B19" s="10"/>
      <c r="C19" s="59" t="s">
        <v>286</v>
      </c>
      <c r="D19" s="184" t="s">
        <v>42</v>
      </c>
      <c r="E19" s="184" t="s">
        <v>43</v>
      </c>
      <c r="F19" s="184" t="s">
        <v>56</v>
      </c>
      <c r="G19" s="184" t="s">
        <v>46</v>
      </c>
      <c r="H19" s="184" t="s">
        <v>42</v>
      </c>
      <c r="I19" s="184" t="s">
        <v>46</v>
      </c>
      <c r="J19" s="184" t="s">
        <v>45</v>
      </c>
      <c r="K19" s="184" t="s">
        <v>48</v>
      </c>
      <c r="L19" s="185"/>
      <c r="M19" s="185"/>
      <c r="N19" s="185"/>
      <c r="O19" s="185"/>
      <c r="P19" s="185"/>
      <c r="Q19" s="185">
        <f>Q20+Q21</f>
        <v>910300</v>
      </c>
      <c r="R19" s="185">
        <f>R20+R21</f>
        <v>910300</v>
      </c>
      <c r="S19" s="185">
        <f>S20+S21</f>
        <v>910300</v>
      </c>
      <c r="T19" s="31"/>
      <c r="U19" s="31"/>
      <c r="V19" s="31"/>
    </row>
    <row r="20" spans="1:22" s="2" customFormat="1" ht="48">
      <c r="A20" s="76"/>
      <c r="B20" s="10"/>
      <c r="C20" s="44" t="s">
        <v>287</v>
      </c>
      <c r="D20" s="186" t="s">
        <v>47</v>
      </c>
      <c r="E20" s="186" t="s">
        <v>43</v>
      </c>
      <c r="F20" s="186" t="s">
        <v>56</v>
      </c>
      <c r="G20" s="186" t="s">
        <v>46</v>
      </c>
      <c r="H20" s="186" t="s">
        <v>61</v>
      </c>
      <c r="I20" s="186" t="s">
        <v>46</v>
      </c>
      <c r="J20" s="186" t="s">
        <v>45</v>
      </c>
      <c r="K20" s="186" t="s">
        <v>48</v>
      </c>
      <c r="L20" s="38" t="s">
        <v>111</v>
      </c>
      <c r="M20" s="38" t="s">
        <v>107</v>
      </c>
      <c r="N20" s="187"/>
      <c r="O20" s="187"/>
      <c r="P20" s="187"/>
      <c r="Q20" s="187">
        <v>910300</v>
      </c>
      <c r="R20" s="187">
        <v>910300</v>
      </c>
      <c r="S20" s="187">
        <v>910300</v>
      </c>
      <c r="T20" s="31"/>
      <c r="U20" s="31"/>
      <c r="V20" s="31"/>
    </row>
    <row r="21" spans="1:22" s="2" customFormat="1" ht="78">
      <c r="A21" s="76"/>
      <c r="B21" s="10"/>
      <c r="C21" s="183" t="s">
        <v>288</v>
      </c>
      <c r="D21" s="186" t="s">
        <v>47</v>
      </c>
      <c r="E21" s="186" t="s">
        <v>43</v>
      </c>
      <c r="F21" s="186" t="s">
        <v>56</v>
      </c>
      <c r="G21" s="186" t="s">
        <v>46</v>
      </c>
      <c r="H21" s="186" t="s">
        <v>289</v>
      </c>
      <c r="I21" s="186" t="s">
        <v>46</v>
      </c>
      <c r="J21" s="186" t="s">
        <v>45</v>
      </c>
      <c r="K21" s="186" t="s">
        <v>48</v>
      </c>
      <c r="L21" s="38" t="s">
        <v>111</v>
      </c>
      <c r="M21" s="38" t="s">
        <v>107</v>
      </c>
      <c r="N21" s="187"/>
      <c r="O21" s="187"/>
      <c r="P21" s="187"/>
      <c r="Q21" s="187"/>
      <c r="R21" s="187"/>
      <c r="S21" s="64">
        <v>0</v>
      </c>
      <c r="T21" s="31"/>
      <c r="U21" s="31"/>
      <c r="V21" s="31"/>
    </row>
    <row r="22" spans="1:22" s="2" customFormat="1" ht="48">
      <c r="A22" s="76">
        <v>9</v>
      </c>
      <c r="B22" s="10"/>
      <c r="C22" s="34" t="s">
        <v>112</v>
      </c>
      <c r="D22" s="108" t="s">
        <v>47</v>
      </c>
      <c r="E22" s="108" t="s">
        <v>43</v>
      </c>
      <c r="F22" s="108" t="s">
        <v>56</v>
      </c>
      <c r="G22" s="108" t="s">
        <v>50</v>
      </c>
      <c r="H22" s="108" t="s">
        <v>42</v>
      </c>
      <c r="I22" s="108" t="s">
        <v>50</v>
      </c>
      <c r="J22" s="108" t="s">
        <v>45</v>
      </c>
      <c r="K22" s="108" t="s">
        <v>48</v>
      </c>
      <c r="L22" s="38" t="s">
        <v>111</v>
      </c>
      <c r="M22" s="38" t="s">
        <v>107</v>
      </c>
      <c r="N22" s="60">
        <f aca="true" t="shared" si="3" ref="N22:S22">N23</f>
        <v>1095638.32</v>
      </c>
      <c r="O22" s="60">
        <f t="shared" si="3"/>
        <v>1600000</v>
      </c>
      <c r="P22" s="60">
        <f t="shared" si="3"/>
        <v>1600000</v>
      </c>
      <c r="Q22" s="60">
        <f t="shared" si="3"/>
        <v>0</v>
      </c>
      <c r="R22" s="60">
        <f t="shared" si="3"/>
        <v>0</v>
      </c>
      <c r="S22" s="60">
        <f t="shared" si="3"/>
        <v>0</v>
      </c>
      <c r="T22" s="31"/>
      <c r="U22" s="31"/>
      <c r="V22" s="31"/>
    </row>
    <row r="23" spans="1:22" s="2" customFormat="1" ht="46.5" customHeight="1">
      <c r="A23" s="76">
        <v>10</v>
      </c>
      <c r="B23" s="10"/>
      <c r="C23" s="41" t="s">
        <v>112</v>
      </c>
      <c r="D23" s="110" t="s">
        <v>47</v>
      </c>
      <c r="E23" s="110" t="s">
        <v>43</v>
      </c>
      <c r="F23" s="110" t="s">
        <v>56</v>
      </c>
      <c r="G23" s="110" t="s">
        <v>50</v>
      </c>
      <c r="H23" s="110" t="s">
        <v>49</v>
      </c>
      <c r="I23" s="110" t="s">
        <v>50</v>
      </c>
      <c r="J23" s="110" t="s">
        <v>45</v>
      </c>
      <c r="K23" s="110" t="s">
        <v>48</v>
      </c>
      <c r="L23" s="38" t="s">
        <v>111</v>
      </c>
      <c r="M23" s="38" t="s">
        <v>107</v>
      </c>
      <c r="N23" s="135">
        <v>1095638.32</v>
      </c>
      <c r="O23" s="135">
        <v>1600000</v>
      </c>
      <c r="P23" s="135">
        <v>1600000</v>
      </c>
      <c r="Q23" s="65">
        <v>0</v>
      </c>
      <c r="R23" s="65">
        <v>0</v>
      </c>
      <c r="S23" s="65">
        <v>0</v>
      </c>
      <c r="T23" s="11"/>
      <c r="U23" s="11"/>
      <c r="V23" s="11"/>
    </row>
    <row r="24" spans="1:22" s="2" customFormat="1" ht="20.25" customHeight="1">
      <c r="A24" s="76">
        <v>11</v>
      </c>
      <c r="B24" s="10"/>
      <c r="C24" s="34" t="s">
        <v>113</v>
      </c>
      <c r="D24" s="108" t="s">
        <v>47</v>
      </c>
      <c r="E24" s="108" t="s">
        <v>43</v>
      </c>
      <c r="F24" s="108" t="s">
        <v>56</v>
      </c>
      <c r="G24" s="108" t="s">
        <v>53</v>
      </c>
      <c r="H24" s="108" t="s">
        <v>42</v>
      </c>
      <c r="I24" s="108" t="s">
        <v>46</v>
      </c>
      <c r="J24" s="108" t="s">
        <v>45</v>
      </c>
      <c r="K24" s="108" t="s">
        <v>48</v>
      </c>
      <c r="L24" s="38"/>
      <c r="M24" s="38"/>
      <c r="N24" s="66">
        <f aca="true" t="shared" si="4" ref="N24:S24">N25</f>
        <v>42711.24</v>
      </c>
      <c r="O24" s="66">
        <f t="shared" si="4"/>
        <v>43000</v>
      </c>
      <c r="P24" s="66">
        <f t="shared" si="4"/>
        <v>43000</v>
      </c>
      <c r="Q24" s="66">
        <f t="shared" si="4"/>
        <v>43000</v>
      </c>
      <c r="R24" s="66">
        <f t="shared" si="4"/>
        <v>43000</v>
      </c>
      <c r="S24" s="66">
        <f t="shared" si="4"/>
        <v>43000</v>
      </c>
      <c r="T24" s="11"/>
      <c r="U24" s="11"/>
      <c r="V24" s="11"/>
    </row>
    <row r="25" spans="1:22" s="2" customFormat="1" ht="66" customHeight="1">
      <c r="A25" s="76">
        <v>12</v>
      </c>
      <c r="B25" s="10"/>
      <c r="C25" s="41" t="s">
        <v>120</v>
      </c>
      <c r="D25" s="110" t="s">
        <v>47</v>
      </c>
      <c r="E25" s="110" t="s">
        <v>43</v>
      </c>
      <c r="F25" s="110" t="s">
        <v>56</v>
      </c>
      <c r="G25" s="110" t="s">
        <v>53</v>
      </c>
      <c r="H25" s="110" t="s">
        <v>49</v>
      </c>
      <c r="I25" s="110" t="s">
        <v>46</v>
      </c>
      <c r="J25" s="110" t="s">
        <v>45</v>
      </c>
      <c r="K25" s="110" t="s">
        <v>48</v>
      </c>
      <c r="L25" s="38" t="s">
        <v>111</v>
      </c>
      <c r="M25" s="38" t="s">
        <v>107</v>
      </c>
      <c r="N25" s="62">
        <v>42711.24</v>
      </c>
      <c r="O25" s="62">
        <v>43000</v>
      </c>
      <c r="P25" s="62">
        <v>43000</v>
      </c>
      <c r="Q25" s="68">
        <v>43000</v>
      </c>
      <c r="R25" s="68">
        <v>43000</v>
      </c>
      <c r="S25" s="68">
        <v>43000</v>
      </c>
      <c r="T25" s="11"/>
      <c r="U25" s="11"/>
      <c r="V25" s="11"/>
    </row>
    <row r="26" spans="1:22" s="2" customFormat="1" ht="35.25" customHeight="1">
      <c r="A26" s="76">
        <v>13</v>
      </c>
      <c r="B26" s="10" t="s">
        <v>4</v>
      </c>
      <c r="C26" s="34" t="s">
        <v>114</v>
      </c>
      <c r="D26" s="108" t="s">
        <v>47</v>
      </c>
      <c r="E26" s="108" t="s">
        <v>43</v>
      </c>
      <c r="F26" s="108" t="s">
        <v>56</v>
      </c>
      <c r="G26" s="108" t="s">
        <v>58</v>
      </c>
      <c r="H26" s="108" t="s">
        <v>42</v>
      </c>
      <c r="I26" s="108" t="s">
        <v>50</v>
      </c>
      <c r="J26" s="108" t="s">
        <v>45</v>
      </c>
      <c r="K26" s="108" t="s">
        <v>48</v>
      </c>
      <c r="L26" s="38"/>
      <c r="M26" s="40"/>
      <c r="N26" s="60">
        <f aca="true" t="shared" si="5" ref="N26:S26">N27</f>
        <v>882189.5</v>
      </c>
      <c r="O26" s="60">
        <f t="shared" si="5"/>
        <v>1000000</v>
      </c>
      <c r="P26" s="60">
        <f t="shared" si="5"/>
        <v>1000000</v>
      </c>
      <c r="Q26" s="60">
        <f t="shared" si="5"/>
        <v>1000000</v>
      </c>
      <c r="R26" s="60">
        <f t="shared" si="5"/>
        <v>1000000</v>
      </c>
      <c r="S26" s="60">
        <f t="shared" si="5"/>
        <v>1000000</v>
      </c>
      <c r="T26" s="11"/>
      <c r="U26" s="11"/>
      <c r="V26" s="11"/>
    </row>
    <row r="27" spans="1:22" s="2" customFormat="1" ht="54" customHeight="1">
      <c r="A27" s="76">
        <f>A26+1</f>
        <v>14</v>
      </c>
      <c r="B27" s="10"/>
      <c r="C27" s="41" t="s">
        <v>121</v>
      </c>
      <c r="D27" s="110" t="s">
        <v>47</v>
      </c>
      <c r="E27" s="110" t="s">
        <v>43</v>
      </c>
      <c r="F27" s="110" t="s">
        <v>56</v>
      </c>
      <c r="G27" s="110" t="s">
        <v>58</v>
      </c>
      <c r="H27" s="110" t="s">
        <v>51</v>
      </c>
      <c r="I27" s="110" t="s">
        <v>50</v>
      </c>
      <c r="J27" s="110" t="s">
        <v>45</v>
      </c>
      <c r="K27" s="110" t="s">
        <v>48</v>
      </c>
      <c r="L27" s="38" t="s">
        <v>111</v>
      </c>
      <c r="M27" s="38" t="s">
        <v>107</v>
      </c>
      <c r="N27" s="136">
        <v>882189.5</v>
      </c>
      <c r="O27" s="136">
        <v>1000000</v>
      </c>
      <c r="P27" s="136">
        <v>1000000</v>
      </c>
      <c r="Q27" s="69">
        <v>1000000</v>
      </c>
      <c r="R27" s="69">
        <v>1000000</v>
      </c>
      <c r="S27" s="69">
        <v>1000000</v>
      </c>
      <c r="T27" s="11"/>
      <c r="U27" s="11"/>
      <c r="V27" s="11"/>
    </row>
    <row r="28" spans="1:19" s="2" customFormat="1" ht="15">
      <c r="A28" s="76">
        <v>15</v>
      </c>
      <c r="B28" s="10" t="s">
        <v>6</v>
      </c>
      <c r="C28" s="34" t="s">
        <v>31</v>
      </c>
      <c r="D28" s="108" t="s">
        <v>42</v>
      </c>
      <c r="E28" s="108" t="s">
        <v>43</v>
      </c>
      <c r="F28" s="108" t="s">
        <v>60</v>
      </c>
      <c r="G28" s="108" t="s">
        <v>44</v>
      </c>
      <c r="H28" s="108" t="s">
        <v>42</v>
      </c>
      <c r="I28" s="108" t="s">
        <v>44</v>
      </c>
      <c r="J28" s="108" t="s">
        <v>45</v>
      </c>
      <c r="K28" s="108" t="s">
        <v>42</v>
      </c>
      <c r="L28" s="38"/>
      <c r="M28" s="40"/>
      <c r="N28" s="60">
        <f aca="true" t="shared" si="6" ref="N28:S28">N29+N31</f>
        <v>2315484.8000000003</v>
      </c>
      <c r="O28" s="60">
        <f t="shared" si="6"/>
        <v>3279410.83</v>
      </c>
      <c r="P28" s="60">
        <f t="shared" si="6"/>
        <v>3279410.83</v>
      </c>
      <c r="Q28" s="60">
        <f t="shared" si="6"/>
        <v>2862410.83</v>
      </c>
      <c r="R28" s="60">
        <f t="shared" si="6"/>
        <v>2862410.83</v>
      </c>
      <c r="S28" s="60">
        <f t="shared" si="6"/>
        <v>2862410.83</v>
      </c>
    </row>
    <row r="29" spans="1:19" s="2" customFormat="1" ht="51.75" customHeight="1">
      <c r="A29" s="76">
        <v>16</v>
      </c>
      <c r="B29" s="10" t="s">
        <v>7</v>
      </c>
      <c r="C29" s="34" t="s">
        <v>123</v>
      </c>
      <c r="D29" s="108" t="s">
        <v>47</v>
      </c>
      <c r="E29" s="108" t="s">
        <v>43</v>
      </c>
      <c r="F29" s="108" t="s">
        <v>60</v>
      </c>
      <c r="G29" s="108" t="s">
        <v>53</v>
      </c>
      <c r="H29" s="108" t="s">
        <v>42</v>
      </c>
      <c r="I29" s="108" t="s">
        <v>46</v>
      </c>
      <c r="J29" s="108" t="s">
        <v>45</v>
      </c>
      <c r="K29" s="108" t="s">
        <v>48</v>
      </c>
      <c r="L29" s="38"/>
      <c r="M29" s="40"/>
      <c r="N29" s="60">
        <f aca="true" t="shared" si="7" ref="N29:S29">N30</f>
        <v>1978562.61</v>
      </c>
      <c r="O29" s="60">
        <f t="shared" si="7"/>
        <v>2779410.83</v>
      </c>
      <c r="P29" s="60">
        <f t="shared" si="7"/>
        <v>2779410.83</v>
      </c>
      <c r="Q29" s="60">
        <f t="shared" si="7"/>
        <v>2779410.83</v>
      </c>
      <c r="R29" s="60">
        <f t="shared" si="7"/>
        <v>2779410.83</v>
      </c>
      <c r="S29" s="60">
        <f t="shared" si="7"/>
        <v>2779410.83</v>
      </c>
    </row>
    <row r="30" spans="1:19" s="2" customFormat="1" ht="51.75" customHeight="1">
      <c r="A30" s="76">
        <f>A29+1</f>
        <v>17</v>
      </c>
      <c r="B30" s="10"/>
      <c r="C30" s="41" t="s">
        <v>122</v>
      </c>
      <c r="D30" s="110" t="s">
        <v>47</v>
      </c>
      <c r="E30" s="110" t="s">
        <v>43</v>
      </c>
      <c r="F30" s="110" t="s">
        <v>60</v>
      </c>
      <c r="G30" s="110" t="s">
        <v>53</v>
      </c>
      <c r="H30" s="110" t="s">
        <v>49</v>
      </c>
      <c r="I30" s="110" t="s">
        <v>46</v>
      </c>
      <c r="J30" s="110" t="s">
        <v>45</v>
      </c>
      <c r="K30" s="110" t="s">
        <v>48</v>
      </c>
      <c r="L30" s="38" t="s">
        <v>111</v>
      </c>
      <c r="M30" s="38" t="s">
        <v>107</v>
      </c>
      <c r="N30" s="137">
        <v>1978562.61</v>
      </c>
      <c r="O30" s="138">
        <v>2779410.83</v>
      </c>
      <c r="P30" s="138">
        <v>2779410.83</v>
      </c>
      <c r="Q30" s="65">
        <v>2779410.83</v>
      </c>
      <c r="R30" s="65">
        <v>2779410.83</v>
      </c>
      <c r="S30" s="65">
        <v>2779410.83</v>
      </c>
    </row>
    <row r="31" spans="1:19" s="2" customFormat="1" ht="46.5" customHeight="1">
      <c r="A31" s="76"/>
      <c r="B31" s="10"/>
      <c r="C31" s="59" t="s">
        <v>257</v>
      </c>
      <c r="D31" s="108" t="s">
        <v>47</v>
      </c>
      <c r="E31" s="108" t="s">
        <v>43</v>
      </c>
      <c r="F31" s="108" t="s">
        <v>60</v>
      </c>
      <c r="G31" s="108" t="s">
        <v>59</v>
      </c>
      <c r="H31" s="108" t="s">
        <v>42</v>
      </c>
      <c r="I31" s="108" t="s">
        <v>46</v>
      </c>
      <c r="J31" s="108" t="s">
        <v>45</v>
      </c>
      <c r="K31" s="108" t="s">
        <v>48</v>
      </c>
      <c r="L31" s="38"/>
      <c r="M31" s="38"/>
      <c r="N31" s="139">
        <f aca="true" t="shared" si="8" ref="N31:S31">N32</f>
        <v>336922.19</v>
      </c>
      <c r="O31" s="139">
        <f t="shared" si="8"/>
        <v>500000</v>
      </c>
      <c r="P31" s="139">
        <f t="shared" si="8"/>
        <v>500000</v>
      </c>
      <c r="Q31" s="139">
        <f t="shared" si="8"/>
        <v>83000</v>
      </c>
      <c r="R31" s="139">
        <f t="shared" si="8"/>
        <v>83000</v>
      </c>
      <c r="S31" s="139">
        <f t="shared" si="8"/>
        <v>83000</v>
      </c>
    </row>
    <row r="32" spans="1:19" s="2" customFormat="1" ht="34.5" customHeight="1">
      <c r="A32" s="76"/>
      <c r="B32" s="10"/>
      <c r="C32" s="115" t="s">
        <v>258</v>
      </c>
      <c r="D32" s="110" t="s">
        <v>47</v>
      </c>
      <c r="E32" s="110" t="s">
        <v>43</v>
      </c>
      <c r="F32" s="110" t="s">
        <v>60</v>
      </c>
      <c r="G32" s="110" t="s">
        <v>59</v>
      </c>
      <c r="H32" s="110" t="s">
        <v>187</v>
      </c>
      <c r="I32" s="110" t="s">
        <v>46</v>
      </c>
      <c r="J32" s="110" t="s">
        <v>45</v>
      </c>
      <c r="K32" s="110" t="s">
        <v>48</v>
      </c>
      <c r="L32" s="38" t="s">
        <v>111</v>
      </c>
      <c r="M32" s="38" t="s">
        <v>107</v>
      </c>
      <c r="N32" s="137">
        <v>336922.19</v>
      </c>
      <c r="O32" s="138">
        <v>500000</v>
      </c>
      <c r="P32" s="138">
        <v>500000</v>
      </c>
      <c r="Q32" s="65">
        <v>83000</v>
      </c>
      <c r="R32" s="65">
        <v>83000</v>
      </c>
      <c r="S32" s="65">
        <v>83000</v>
      </c>
    </row>
    <row r="33" spans="1:19" s="2" customFormat="1" ht="46.5">
      <c r="A33" s="76">
        <v>18</v>
      </c>
      <c r="B33" s="10" t="s">
        <v>8</v>
      </c>
      <c r="C33" s="34" t="s">
        <v>32</v>
      </c>
      <c r="D33" s="108" t="s">
        <v>42</v>
      </c>
      <c r="E33" s="108" t="s">
        <v>43</v>
      </c>
      <c r="F33" s="108" t="s">
        <v>61</v>
      </c>
      <c r="G33" s="108" t="s">
        <v>44</v>
      </c>
      <c r="H33" s="108" t="s">
        <v>42</v>
      </c>
      <c r="I33" s="108" t="s">
        <v>44</v>
      </c>
      <c r="J33" s="108" t="s">
        <v>45</v>
      </c>
      <c r="K33" s="108" t="s">
        <v>42</v>
      </c>
      <c r="L33" s="38"/>
      <c r="M33" s="40"/>
      <c r="N33" s="60">
        <f>N34+N36</f>
        <v>3476469.8899999997</v>
      </c>
      <c r="O33" s="60">
        <f>O34+O36</f>
        <v>4476891.67</v>
      </c>
      <c r="P33" s="60">
        <f>P34+P36</f>
        <v>4476891.67</v>
      </c>
      <c r="Q33" s="60">
        <f>Q34+Q36+Q47</f>
        <v>3970000</v>
      </c>
      <c r="R33" s="60">
        <f>R34+R36+R47</f>
        <v>3820000</v>
      </c>
      <c r="S33" s="60">
        <f>S34+S36+S47</f>
        <v>3720000</v>
      </c>
    </row>
    <row r="34" spans="1:19" s="2" customFormat="1" ht="39" customHeight="1">
      <c r="A34" s="76">
        <v>19</v>
      </c>
      <c r="B34" s="10" t="s">
        <v>9</v>
      </c>
      <c r="C34" s="34" t="s">
        <v>34</v>
      </c>
      <c r="D34" s="108" t="s">
        <v>115</v>
      </c>
      <c r="E34" s="108" t="s">
        <v>43</v>
      </c>
      <c r="F34" s="108" t="s">
        <v>61</v>
      </c>
      <c r="G34" s="108" t="s">
        <v>53</v>
      </c>
      <c r="H34" s="108" t="s">
        <v>42</v>
      </c>
      <c r="I34" s="108" t="s">
        <v>44</v>
      </c>
      <c r="J34" s="108" t="s">
        <v>45</v>
      </c>
      <c r="K34" s="108" t="s">
        <v>55</v>
      </c>
      <c r="L34" s="38"/>
      <c r="M34" s="38"/>
      <c r="N34" s="66">
        <f aca="true" t="shared" si="9" ref="N34:S34">N35</f>
        <v>6316.67</v>
      </c>
      <c r="O34" s="66">
        <f t="shared" si="9"/>
        <v>6316.67</v>
      </c>
      <c r="P34" s="66">
        <f t="shared" si="9"/>
        <v>6316.67</v>
      </c>
      <c r="Q34" s="66">
        <f t="shared" si="9"/>
        <v>0</v>
      </c>
      <c r="R34" s="66">
        <f t="shared" si="9"/>
        <v>0</v>
      </c>
      <c r="S34" s="66">
        <f t="shared" si="9"/>
        <v>0</v>
      </c>
    </row>
    <row r="35" spans="1:19" s="2" customFormat="1" ht="51.75" customHeight="1">
      <c r="A35" s="76">
        <v>20</v>
      </c>
      <c r="B35" s="10"/>
      <c r="C35" s="41" t="s">
        <v>125</v>
      </c>
      <c r="D35" s="110" t="s">
        <v>115</v>
      </c>
      <c r="E35" s="110" t="s">
        <v>43</v>
      </c>
      <c r="F35" s="110" t="s">
        <v>61</v>
      </c>
      <c r="G35" s="110" t="s">
        <v>53</v>
      </c>
      <c r="H35" s="110" t="s">
        <v>23</v>
      </c>
      <c r="I35" s="110" t="s">
        <v>56</v>
      </c>
      <c r="J35" s="110" t="s">
        <v>45</v>
      </c>
      <c r="K35" s="110" t="s">
        <v>55</v>
      </c>
      <c r="L35" s="38" t="s">
        <v>111</v>
      </c>
      <c r="M35" s="38" t="s">
        <v>124</v>
      </c>
      <c r="N35" s="140">
        <v>6316.67</v>
      </c>
      <c r="O35" s="141">
        <v>6316.67</v>
      </c>
      <c r="P35" s="141">
        <v>6316.67</v>
      </c>
      <c r="Q35" s="106">
        <v>0</v>
      </c>
      <c r="R35" s="106">
        <v>0</v>
      </c>
      <c r="S35" s="106">
        <v>0</v>
      </c>
    </row>
    <row r="36" spans="1:19" s="2" customFormat="1" ht="93.75" customHeight="1">
      <c r="A36" s="76">
        <f>A35+1</f>
        <v>21</v>
      </c>
      <c r="B36" s="10" t="s">
        <v>10</v>
      </c>
      <c r="C36" s="34" t="s">
        <v>71</v>
      </c>
      <c r="D36" s="108" t="s">
        <v>115</v>
      </c>
      <c r="E36" s="108" t="s">
        <v>43</v>
      </c>
      <c r="F36" s="108" t="s">
        <v>61</v>
      </c>
      <c r="G36" s="108" t="s">
        <v>56</v>
      </c>
      <c r="H36" s="108" t="s">
        <v>42</v>
      </c>
      <c r="I36" s="108" t="s">
        <v>44</v>
      </c>
      <c r="J36" s="108" t="s">
        <v>45</v>
      </c>
      <c r="K36" s="108" t="s">
        <v>55</v>
      </c>
      <c r="L36" s="38"/>
      <c r="M36" s="38"/>
      <c r="N36" s="60">
        <f>N37+N41+N43+N45+N47</f>
        <v>3470153.2199999997</v>
      </c>
      <c r="O36" s="60">
        <f>O37+O41+O43+O45+O47</f>
        <v>4470575</v>
      </c>
      <c r="P36" s="60">
        <f>P37+P41+P43+P45+P47</f>
        <v>4470575</v>
      </c>
      <c r="Q36" s="60">
        <f>Q37+Q41+Q43+Q45</f>
        <v>3250000</v>
      </c>
      <c r="R36" s="60">
        <f>R37+R41+R43+R45</f>
        <v>3100000</v>
      </c>
      <c r="S36" s="60">
        <f>S37+S41+S43+S45</f>
        <v>3000000</v>
      </c>
    </row>
    <row r="37" spans="1:19" s="2" customFormat="1" ht="89.25" customHeight="1">
      <c r="A37" s="76">
        <v>22</v>
      </c>
      <c r="B37" s="10"/>
      <c r="C37" s="129" t="s">
        <v>33</v>
      </c>
      <c r="D37" s="110" t="s">
        <v>42</v>
      </c>
      <c r="E37" s="110" t="s">
        <v>43</v>
      </c>
      <c r="F37" s="110" t="s">
        <v>61</v>
      </c>
      <c r="G37" s="110" t="s">
        <v>56</v>
      </c>
      <c r="H37" s="110" t="s">
        <v>79</v>
      </c>
      <c r="I37" s="110" t="s">
        <v>44</v>
      </c>
      <c r="J37" s="110" t="s">
        <v>45</v>
      </c>
      <c r="K37" s="110" t="s">
        <v>55</v>
      </c>
      <c r="L37" s="38"/>
      <c r="M37" s="42"/>
      <c r="N37" s="70">
        <f aca="true" t="shared" si="10" ref="N37:S37">N38+N39+N40</f>
        <v>2116110.1199999996</v>
      </c>
      <c r="O37" s="70">
        <f t="shared" si="10"/>
        <v>2225575</v>
      </c>
      <c r="P37" s="70">
        <f>P38+P39+P40</f>
        <v>2665575</v>
      </c>
      <c r="Q37" s="70">
        <f t="shared" si="10"/>
        <v>2220000</v>
      </c>
      <c r="R37" s="70">
        <f t="shared" si="10"/>
        <v>2120000</v>
      </c>
      <c r="S37" s="70">
        <f t="shared" si="10"/>
        <v>2020000</v>
      </c>
    </row>
    <row r="38" spans="1:19" s="2" customFormat="1" ht="99" customHeight="1">
      <c r="A38" s="76">
        <v>23</v>
      </c>
      <c r="B38" s="10"/>
      <c r="C38" s="43" t="s">
        <v>126</v>
      </c>
      <c r="D38" s="110" t="s">
        <v>115</v>
      </c>
      <c r="E38" s="110" t="s">
        <v>43</v>
      </c>
      <c r="F38" s="110" t="s">
        <v>61</v>
      </c>
      <c r="G38" s="110" t="s">
        <v>56</v>
      </c>
      <c r="H38" s="110" t="s">
        <v>79</v>
      </c>
      <c r="I38" s="110" t="s">
        <v>56</v>
      </c>
      <c r="J38" s="110" t="s">
        <v>45</v>
      </c>
      <c r="K38" s="110" t="s">
        <v>55</v>
      </c>
      <c r="L38" s="38" t="s">
        <v>111</v>
      </c>
      <c r="M38" s="38" t="s">
        <v>124</v>
      </c>
      <c r="N38" s="142">
        <v>1607570.65</v>
      </c>
      <c r="O38" s="143">
        <v>1413575</v>
      </c>
      <c r="P38" s="143">
        <f>1600000+248575</f>
        <v>1848575</v>
      </c>
      <c r="Q38" s="130">
        <v>1450000</v>
      </c>
      <c r="R38" s="130">
        <v>1400000</v>
      </c>
      <c r="S38" s="130">
        <v>1350000</v>
      </c>
    </row>
    <row r="39" spans="1:19" s="2" customFormat="1" ht="93.75" customHeight="1">
      <c r="A39" s="76">
        <v>24</v>
      </c>
      <c r="B39" s="10"/>
      <c r="C39" s="43" t="s">
        <v>127</v>
      </c>
      <c r="D39" s="110" t="s">
        <v>115</v>
      </c>
      <c r="E39" s="110" t="s">
        <v>43</v>
      </c>
      <c r="F39" s="110" t="s">
        <v>61</v>
      </c>
      <c r="G39" s="110" t="s">
        <v>56</v>
      </c>
      <c r="H39" s="110" t="s">
        <v>79</v>
      </c>
      <c r="I39" s="110" t="s">
        <v>19</v>
      </c>
      <c r="J39" s="110" t="s">
        <v>45</v>
      </c>
      <c r="K39" s="110" t="s">
        <v>55</v>
      </c>
      <c r="L39" s="38" t="s">
        <v>111</v>
      </c>
      <c r="M39" s="38" t="s">
        <v>124</v>
      </c>
      <c r="N39" s="144">
        <v>391673.88</v>
      </c>
      <c r="O39" s="145">
        <v>700000</v>
      </c>
      <c r="P39" s="145">
        <v>700000</v>
      </c>
      <c r="Q39" s="131">
        <v>700000</v>
      </c>
      <c r="R39" s="131">
        <v>650000</v>
      </c>
      <c r="S39" s="131">
        <v>600000</v>
      </c>
    </row>
    <row r="40" spans="1:19" s="2" customFormat="1" ht="93.75" customHeight="1">
      <c r="A40" s="76">
        <v>25</v>
      </c>
      <c r="B40" s="10"/>
      <c r="C40" s="43" t="s">
        <v>127</v>
      </c>
      <c r="D40" s="110" t="s">
        <v>52</v>
      </c>
      <c r="E40" s="110" t="s">
        <v>43</v>
      </c>
      <c r="F40" s="110" t="s">
        <v>61</v>
      </c>
      <c r="G40" s="110" t="s">
        <v>56</v>
      </c>
      <c r="H40" s="110" t="s">
        <v>79</v>
      </c>
      <c r="I40" s="110" t="s">
        <v>19</v>
      </c>
      <c r="J40" s="110" t="s">
        <v>45</v>
      </c>
      <c r="K40" s="110" t="s">
        <v>55</v>
      </c>
      <c r="L40" s="38" t="s">
        <v>111</v>
      </c>
      <c r="M40" s="38" t="s">
        <v>124</v>
      </c>
      <c r="N40" s="144">
        <v>116865.59</v>
      </c>
      <c r="O40" s="145">
        <v>112000</v>
      </c>
      <c r="P40" s="145">
        <v>117000</v>
      </c>
      <c r="Q40" s="131">
        <v>70000</v>
      </c>
      <c r="R40" s="131">
        <v>70000</v>
      </c>
      <c r="S40" s="131">
        <v>70000</v>
      </c>
    </row>
    <row r="41" spans="1:19" s="2" customFormat="1" ht="99" customHeight="1">
      <c r="A41" s="76">
        <v>26</v>
      </c>
      <c r="B41" s="10"/>
      <c r="C41" s="59" t="s">
        <v>128</v>
      </c>
      <c r="D41" s="108" t="s">
        <v>115</v>
      </c>
      <c r="E41" s="108" t="s">
        <v>43</v>
      </c>
      <c r="F41" s="108" t="s">
        <v>61</v>
      </c>
      <c r="G41" s="108" t="s">
        <v>56</v>
      </c>
      <c r="H41" s="108" t="s">
        <v>51</v>
      </c>
      <c r="I41" s="108" t="s">
        <v>44</v>
      </c>
      <c r="J41" s="108" t="s">
        <v>45</v>
      </c>
      <c r="K41" s="108" t="s">
        <v>55</v>
      </c>
      <c r="L41" s="40" t="s">
        <v>111</v>
      </c>
      <c r="M41" s="40" t="s">
        <v>124</v>
      </c>
      <c r="N41" s="146">
        <f aca="true" t="shared" si="11" ref="N41:S41">N42</f>
        <v>336530.36</v>
      </c>
      <c r="O41" s="146">
        <f t="shared" si="11"/>
        <v>515000</v>
      </c>
      <c r="P41" s="146">
        <f t="shared" si="11"/>
        <v>500000</v>
      </c>
      <c r="Q41" s="146">
        <f t="shared" si="11"/>
        <v>450000</v>
      </c>
      <c r="R41" s="146">
        <f t="shared" si="11"/>
        <v>400000</v>
      </c>
      <c r="S41" s="146">
        <f t="shared" si="11"/>
        <v>400000</v>
      </c>
    </row>
    <row r="42" spans="1:19" s="2" customFormat="1" ht="84" customHeight="1">
      <c r="A42" s="76">
        <v>27</v>
      </c>
      <c r="B42" s="10"/>
      <c r="C42" s="44" t="s">
        <v>128</v>
      </c>
      <c r="D42" s="110" t="s">
        <v>115</v>
      </c>
      <c r="E42" s="110" t="s">
        <v>43</v>
      </c>
      <c r="F42" s="110" t="s">
        <v>61</v>
      </c>
      <c r="G42" s="110" t="s">
        <v>56</v>
      </c>
      <c r="H42" s="110" t="s">
        <v>116</v>
      </c>
      <c r="I42" s="110" t="s">
        <v>56</v>
      </c>
      <c r="J42" s="110" t="s">
        <v>45</v>
      </c>
      <c r="K42" s="110" t="s">
        <v>55</v>
      </c>
      <c r="L42" s="38" t="s">
        <v>111</v>
      </c>
      <c r="M42" s="38" t="s">
        <v>124</v>
      </c>
      <c r="N42" s="147">
        <v>336530.36</v>
      </c>
      <c r="O42" s="148">
        <v>515000</v>
      </c>
      <c r="P42" s="148">
        <v>500000</v>
      </c>
      <c r="Q42" s="131">
        <v>450000</v>
      </c>
      <c r="R42" s="131">
        <v>400000</v>
      </c>
      <c r="S42" s="131">
        <v>400000</v>
      </c>
    </row>
    <row r="43" spans="1:19" s="2" customFormat="1" ht="78.75" customHeight="1">
      <c r="A43" s="76">
        <v>28</v>
      </c>
      <c r="B43" s="10"/>
      <c r="C43" s="47" t="s">
        <v>129</v>
      </c>
      <c r="D43" s="108" t="s">
        <v>115</v>
      </c>
      <c r="E43" s="108" t="s">
        <v>43</v>
      </c>
      <c r="F43" s="108" t="s">
        <v>61</v>
      </c>
      <c r="G43" s="108" t="s">
        <v>56</v>
      </c>
      <c r="H43" s="108" t="s">
        <v>52</v>
      </c>
      <c r="I43" s="108" t="s">
        <v>44</v>
      </c>
      <c r="J43" s="108" t="s">
        <v>45</v>
      </c>
      <c r="K43" s="108" t="s">
        <v>55</v>
      </c>
      <c r="L43" s="40" t="s">
        <v>111</v>
      </c>
      <c r="M43" s="40" t="s">
        <v>124</v>
      </c>
      <c r="N43" s="149">
        <f aca="true" t="shared" si="12" ref="N43:S43">N44</f>
        <v>57003.63</v>
      </c>
      <c r="O43" s="149">
        <f t="shared" si="12"/>
        <v>280000</v>
      </c>
      <c r="P43" s="149">
        <f t="shared" si="12"/>
        <v>85000</v>
      </c>
      <c r="Q43" s="149">
        <f t="shared" si="12"/>
        <v>80000</v>
      </c>
      <c r="R43" s="149">
        <f t="shared" si="12"/>
        <v>80000</v>
      </c>
      <c r="S43" s="149">
        <f t="shared" si="12"/>
        <v>80000</v>
      </c>
    </row>
    <row r="44" spans="1:19" s="2" customFormat="1" ht="81" customHeight="1">
      <c r="A44" s="76">
        <v>29</v>
      </c>
      <c r="B44" s="10"/>
      <c r="C44" s="43" t="s">
        <v>129</v>
      </c>
      <c r="D44" s="110" t="s">
        <v>115</v>
      </c>
      <c r="E44" s="110" t="s">
        <v>43</v>
      </c>
      <c r="F44" s="110" t="s">
        <v>61</v>
      </c>
      <c r="G44" s="110" t="s">
        <v>56</v>
      </c>
      <c r="H44" s="110" t="s">
        <v>117</v>
      </c>
      <c r="I44" s="110" t="s">
        <v>56</v>
      </c>
      <c r="J44" s="110" t="s">
        <v>45</v>
      </c>
      <c r="K44" s="110" t="s">
        <v>55</v>
      </c>
      <c r="L44" s="38" t="s">
        <v>111</v>
      </c>
      <c r="M44" s="38" t="s">
        <v>124</v>
      </c>
      <c r="N44" s="150">
        <v>57003.63</v>
      </c>
      <c r="O44" s="151">
        <v>280000</v>
      </c>
      <c r="P44" s="151">
        <v>85000</v>
      </c>
      <c r="Q44" s="131">
        <v>80000</v>
      </c>
      <c r="R44" s="131">
        <v>80000</v>
      </c>
      <c r="S44" s="131">
        <v>80000</v>
      </c>
    </row>
    <row r="45" spans="1:19" s="2" customFormat="1" ht="64.5" customHeight="1">
      <c r="A45" s="76"/>
      <c r="B45" s="10"/>
      <c r="C45" s="34" t="s">
        <v>130</v>
      </c>
      <c r="D45" s="108" t="s">
        <v>115</v>
      </c>
      <c r="E45" s="108" t="s">
        <v>43</v>
      </c>
      <c r="F45" s="108" t="s">
        <v>61</v>
      </c>
      <c r="G45" s="108" t="s">
        <v>56</v>
      </c>
      <c r="H45" s="108" t="s">
        <v>176</v>
      </c>
      <c r="I45" s="108" t="s">
        <v>44</v>
      </c>
      <c r="J45" s="108" t="s">
        <v>45</v>
      </c>
      <c r="K45" s="108" t="s">
        <v>55</v>
      </c>
      <c r="L45" s="40" t="s">
        <v>111</v>
      </c>
      <c r="M45" s="40" t="s">
        <v>124</v>
      </c>
      <c r="N45" s="152">
        <f aca="true" t="shared" si="13" ref="N45:S45">N46</f>
        <v>373808.24</v>
      </c>
      <c r="O45" s="152">
        <f t="shared" si="13"/>
        <v>730000</v>
      </c>
      <c r="P45" s="152">
        <f t="shared" si="13"/>
        <v>500000</v>
      </c>
      <c r="Q45" s="152">
        <f t="shared" si="13"/>
        <v>500000</v>
      </c>
      <c r="R45" s="152">
        <f t="shared" si="13"/>
        <v>500000</v>
      </c>
      <c r="S45" s="152">
        <f t="shared" si="13"/>
        <v>500000</v>
      </c>
    </row>
    <row r="46" spans="1:19" s="2" customFormat="1" ht="47.25" customHeight="1">
      <c r="A46" s="76"/>
      <c r="B46" s="10"/>
      <c r="C46" s="41" t="s">
        <v>130</v>
      </c>
      <c r="D46" s="110" t="s">
        <v>115</v>
      </c>
      <c r="E46" s="110" t="s">
        <v>43</v>
      </c>
      <c r="F46" s="110" t="s">
        <v>61</v>
      </c>
      <c r="G46" s="110" t="s">
        <v>56</v>
      </c>
      <c r="H46" s="110" t="s">
        <v>118</v>
      </c>
      <c r="I46" s="110" t="s">
        <v>56</v>
      </c>
      <c r="J46" s="110" t="s">
        <v>45</v>
      </c>
      <c r="K46" s="110" t="s">
        <v>55</v>
      </c>
      <c r="L46" s="38" t="s">
        <v>111</v>
      </c>
      <c r="M46" s="38" t="s">
        <v>124</v>
      </c>
      <c r="N46" s="153">
        <v>373808.24</v>
      </c>
      <c r="O46" s="153">
        <v>730000</v>
      </c>
      <c r="P46" s="153">
        <v>500000</v>
      </c>
      <c r="Q46" s="131">
        <v>500000</v>
      </c>
      <c r="R46" s="131">
        <v>500000</v>
      </c>
      <c r="S46" s="131">
        <v>500000</v>
      </c>
    </row>
    <row r="47" spans="1:19" s="2" customFormat="1" ht="94.5" customHeight="1">
      <c r="A47" s="76"/>
      <c r="B47" s="10"/>
      <c r="C47" s="128" t="s">
        <v>163</v>
      </c>
      <c r="D47" s="108" t="s">
        <v>115</v>
      </c>
      <c r="E47" s="108" t="s">
        <v>43</v>
      </c>
      <c r="F47" s="108" t="s">
        <v>61</v>
      </c>
      <c r="G47" s="108" t="s">
        <v>259</v>
      </c>
      <c r="H47" s="108" t="s">
        <v>25</v>
      </c>
      <c r="I47" s="108" t="s">
        <v>44</v>
      </c>
      <c r="J47" s="108" t="s">
        <v>45</v>
      </c>
      <c r="K47" s="108" t="s">
        <v>55</v>
      </c>
      <c r="L47" s="40" t="s">
        <v>111</v>
      </c>
      <c r="M47" s="40" t="s">
        <v>124</v>
      </c>
      <c r="N47" s="152">
        <f aca="true" t="shared" si="14" ref="N47:S47">N48</f>
        <v>586700.87</v>
      </c>
      <c r="O47" s="152">
        <f t="shared" si="14"/>
        <v>720000</v>
      </c>
      <c r="P47" s="152">
        <f t="shared" si="14"/>
        <v>720000</v>
      </c>
      <c r="Q47" s="152">
        <f t="shared" si="14"/>
        <v>720000</v>
      </c>
      <c r="R47" s="152">
        <f t="shared" si="14"/>
        <v>720000</v>
      </c>
      <c r="S47" s="152">
        <f t="shared" si="14"/>
        <v>720000</v>
      </c>
    </row>
    <row r="48" spans="1:19" s="2" customFormat="1" ht="114.75" customHeight="1">
      <c r="A48" s="76">
        <v>31</v>
      </c>
      <c r="B48" s="10"/>
      <c r="C48" s="53" t="s">
        <v>163</v>
      </c>
      <c r="D48" s="110" t="s">
        <v>115</v>
      </c>
      <c r="E48" s="110" t="s">
        <v>43</v>
      </c>
      <c r="F48" s="110" t="s">
        <v>61</v>
      </c>
      <c r="G48" s="110" t="s">
        <v>259</v>
      </c>
      <c r="H48" s="110" t="s">
        <v>164</v>
      </c>
      <c r="I48" s="110" t="s">
        <v>56</v>
      </c>
      <c r="J48" s="110" t="s">
        <v>45</v>
      </c>
      <c r="K48" s="110" t="s">
        <v>55</v>
      </c>
      <c r="L48" s="38" t="s">
        <v>111</v>
      </c>
      <c r="M48" s="38" t="s">
        <v>124</v>
      </c>
      <c r="N48" s="153">
        <v>586700.87</v>
      </c>
      <c r="O48" s="154">
        <v>720000</v>
      </c>
      <c r="P48" s="154">
        <v>720000</v>
      </c>
      <c r="Q48" s="106">
        <v>720000</v>
      </c>
      <c r="R48" s="106">
        <v>720000</v>
      </c>
      <c r="S48" s="106">
        <v>720000</v>
      </c>
    </row>
    <row r="49" spans="1:19" s="2" customFormat="1" ht="30.75">
      <c r="A49" s="76">
        <v>34</v>
      </c>
      <c r="B49" s="10" t="s">
        <v>11</v>
      </c>
      <c r="C49" s="34" t="s">
        <v>35</v>
      </c>
      <c r="D49" s="108" t="s">
        <v>42</v>
      </c>
      <c r="E49" s="108" t="s">
        <v>43</v>
      </c>
      <c r="F49" s="108" t="s">
        <v>62</v>
      </c>
      <c r="G49" s="108" t="s">
        <v>44</v>
      </c>
      <c r="H49" s="108" t="s">
        <v>42</v>
      </c>
      <c r="I49" s="108" t="s">
        <v>44</v>
      </c>
      <c r="J49" s="108" t="s">
        <v>45</v>
      </c>
      <c r="K49" s="108" t="s">
        <v>42</v>
      </c>
      <c r="L49" s="38"/>
      <c r="M49" s="45"/>
      <c r="N49" s="60">
        <f aca="true" t="shared" si="15" ref="N49:S49">N50</f>
        <v>349258.22</v>
      </c>
      <c r="O49" s="60">
        <f t="shared" si="15"/>
        <v>440000</v>
      </c>
      <c r="P49" s="60">
        <f t="shared" si="15"/>
        <v>611700</v>
      </c>
      <c r="Q49" s="60">
        <f t="shared" si="15"/>
        <v>451700</v>
      </c>
      <c r="R49" s="60">
        <f t="shared" si="15"/>
        <v>451700</v>
      </c>
      <c r="S49" s="60">
        <f t="shared" si="15"/>
        <v>451700</v>
      </c>
    </row>
    <row r="50" spans="1:19" s="2" customFormat="1" ht="21.75" customHeight="1">
      <c r="A50" s="76">
        <v>35</v>
      </c>
      <c r="B50" s="10" t="s">
        <v>12</v>
      </c>
      <c r="C50" s="34" t="s">
        <v>36</v>
      </c>
      <c r="D50" s="108" t="s">
        <v>70</v>
      </c>
      <c r="E50" s="108" t="s">
        <v>43</v>
      </c>
      <c r="F50" s="108" t="s">
        <v>62</v>
      </c>
      <c r="G50" s="108" t="s">
        <v>46</v>
      </c>
      <c r="H50" s="108" t="s">
        <v>42</v>
      </c>
      <c r="I50" s="108" t="s">
        <v>46</v>
      </c>
      <c r="J50" s="108" t="s">
        <v>45</v>
      </c>
      <c r="K50" s="108" t="s">
        <v>55</v>
      </c>
      <c r="L50" s="40"/>
      <c r="M50" s="46"/>
      <c r="N50" s="66">
        <f aca="true" t="shared" si="16" ref="N50:S50">N51+N52+N53</f>
        <v>349258.22</v>
      </c>
      <c r="O50" s="66">
        <f t="shared" si="16"/>
        <v>440000</v>
      </c>
      <c r="P50" s="66">
        <f>P51+P52+P53</f>
        <v>611700</v>
      </c>
      <c r="Q50" s="66">
        <f t="shared" si="16"/>
        <v>451700</v>
      </c>
      <c r="R50" s="66">
        <f t="shared" si="16"/>
        <v>451700</v>
      </c>
      <c r="S50" s="66">
        <f t="shared" si="16"/>
        <v>451700</v>
      </c>
    </row>
    <row r="51" spans="1:19" s="2" customFormat="1" ht="45" customHeight="1">
      <c r="A51" s="76"/>
      <c r="B51" s="17"/>
      <c r="C51" s="93" t="s">
        <v>197</v>
      </c>
      <c r="D51" s="110" t="s">
        <v>70</v>
      </c>
      <c r="E51" s="110" t="s">
        <v>43</v>
      </c>
      <c r="F51" s="110" t="s">
        <v>62</v>
      </c>
      <c r="G51" s="110" t="s">
        <v>46</v>
      </c>
      <c r="H51" s="110" t="s">
        <v>49</v>
      </c>
      <c r="I51" s="110" t="s">
        <v>46</v>
      </c>
      <c r="J51" s="110" t="s">
        <v>45</v>
      </c>
      <c r="K51" s="110" t="s">
        <v>55</v>
      </c>
      <c r="L51" s="38" t="s">
        <v>111</v>
      </c>
      <c r="M51" s="52" t="s">
        <v>152</v>
      </c>
      <c r="N51" s="62">
        <v>74053.23</v>
      </c>
      <c r="O51" s="89">
        <v>150000</v>
      </c>
      <c r="P51" s="89">
        <v>101800</v>
      </c>
      <c r="Q51" s="107">
        <v>101800</v>
      </c>
      <c r="R51" s="107">
        <v>101800</v>
      </c>
      <c r="S51" s="107">
        <v>101800</v>
      </c>
    </row>
    <row r="52" spans="1:19" s="2" customFormat="1" ht="51" customHeight="1">
      <c r="A52" s="76">
        <v>38</v>
      </c>
      <c r="B52" s="17"/>
      <c r="C52" s="54" t="s">
        <v>165</v>
      </c>
      <c r="D52" s="110" t="s">
        <v>70</v>
      </c>
      <c r="E52" s="110" t="s">
        <v>43</v>
      </c>
      <c r="F52" s="110" t="s">
        <v>62</v>
      </c>
      <c r="G52" s="110" t="s">
        <v>46</v>
      </c>
      <c r="H52" s="110" t="s">
        <v>167</v>
      </c>
      <c r="I52" s="110" t="s">
        <v>46</v>
      </c>
      <c r="J52" s="110" t="s">
        <v>45</v>
      </c>
      <c r="K52" s="110" t="s">
        <v>55</v>
      </c>
      <c r="L52" s="38" t="s">
        <v>111</v>
      </c>
      <c r="M52" s="52" t="s">
        <v>152</v>
      </c>
      <c r="N52" s="155">
        <v>1434.74</v>
      </c>
      <c r="O52" s="156">
        <v>2200</v>
      </c>
      <c r="P52" s="156">
        <v>20700</v>
      </c>
      <c r="Q52" s="106">
        <v>20700</v>
      </c>
      <c r="R52" s="106">
        <v>20700</v>
      </c>
      <c r="S52" s="106">
        <v>20700</v>
      </c>
    </row>
    <row r="53" spans="1:19" s="2" customFormat="1" ht="48" customHeight="1">
      <c r="A53" s="76">
        <v>39</v>
      </c>
      <c r="B53" s="17"/>
      <c r="C53" s="54" t="s">
        <v>166</v>
      </c>
      <c r="D53" s="110" t="s">
        <v>70</v>
      </c>
      <c r="E53" s="110" t="s">
        <v>43</v>
      </c>
      <c r="F53" s="110" t="s">
        <v>62</v>
      </c>
      <c r="G53" s="110" t="s">
        <v>46</v>
      </c>
      <c r="H53" s="110" t="s">
        <v>168</v>
      </c>
      <c r="I53" s="110" t="s">
        <v>46</v>
      </c>
      <c r="J53" s="110" t="s">
        <v>45</v>
      </c>
      <c r="K53" s="110" t="s">
        <v>55</v>
      </c>
      <c r="L53" s="38" t="s">
        <v>111</v>
      </c>
      <c r="M53" s="52" t="s">
        <v>152</v>
      </c>
      <c r="N53" s="157" t="s">
        <v>260</v>
      </c>
      <c r="O53" s="157" t="s">
        <v>280</v>
      </c>
      <c r="P53" s="157" t="s">
        <v>285</v>
      </c>
      <c r="Q53" s="106">
        <v>329200</v>
      </c>
      <c r="R53" s="106">
        <v>329200</v>
      </c>
      <c r="S53" s="106">
        <v>329200</v>
      </c>
    </row>
    <row r="54" spans="1:23" s="2" customFormat="1" ht="33" customHeight="1">
      <c r="A54" s="76">
        <v>40</v>
      </c>
      <c r="B54" s="10" t="s">
        <v>13</v>
      </c>
      <c r="C54" s="34" t="s">
        <v>110</v>
      </c>
      <c r="D54" s="108" t="s">
        <v>42</v>
      </c>
      <c r="E54" s="108" t="s">
        <v>43</v>
      </c>
      <c r="F54" s="108" t="s">
        <v>19</v>
      </c>
      <c r="G54" s="108" t="s">
        <v>44</v>
      </c>
      <c r="H54" s="108" t="s">
        <v>42</v>
      </c>
      <c r="I54" s="108" t="s">
        <v>44</v>
      </c>
      <c r="J54" s="108" t="s">
        <v>45</v>
      </c>
      <c r="K54" s="108" t="s">
        <v>42</v>
      </c>
      <c r="L54" s="38"/>
      <c r="M54" s="45"/>
      <c r="N54" s="60">
        <f aca="true" t="shared" si="17" ref="N54:S54">N55+N57+N59</f>
        <v>10500390.22</v>
      </c>
      <c r="O54" s="60">
        <f t="shared" si="17"/>
        <v>16309000</v>
      </c>
      <c r="P54" s="60">
        <f t="shared" si="17"/>
        <v>16309000</v>
      </c>
      <c r="Q54" s="60">
        <f t="shared" si="17"/>
        <v>17318000</v>
      </c>
      <c r="R54" s="60">
        <f t="shared" si="17"/>
        <v>17318000</v>
      </c>
      <c r="S54" s="60">
        <f t="shared" si="17"/>
        <v>17318000</v>
      </c>
      <c r="T54" s="12"/>
      <c r="U54" s="12"/>
      <c r="V54" s="12"/>
      <c r="W54" s="12"/>
    </row>
    <row r="55" spans="1:23" s="2" customFormat="1" ht="18.75" customHeight="1">
      <c r="A55" s="76">
        <v>41</v>
      </c>
      <c r="B55" s="10" t="s">
        <v>14</v>
      </c>
      <c r="C55" s="34" t="s">
        <v>104</v>
      </c>
      <c r="D55" s="108" t="s">
        <v>42</v>
      </c>
      <c r="E55" s="108" t="s">
        <v>43</v>
      </c>
      <c r="F55" s="108" t="s">
        <v>19</v>
      </c>
      <c r="G55" s="108" t="s">
        <v>46</v>
      </c>
      <c r="H55" s="108" t="s">
        <v>42</v>
      </c>
      <c r="I55" s="108" t="s">
        <v>44</v>
      </c>
      <c r="J55" s="108" t="s">
        <v>45</v>
      </c>
      <c r="K55" s="108" t="s">
        <v>21</v>
      </c>
      <c r="L55" s="38"/>
      <c r="M55" s="45"/>
      <c r="N55" s="60">
        <f aca="true" t="shared" si="18" ref="N55:S55">N56</f>
        <v>10457519</v>
      </c>
      <c r="O55" s="60">
        <f t="shared" si="18"/>
        <v>16059000</v>
      </c>
      <c r="P55" s="60">
        <f t="shared" si="18"/>
        <v>16059000</v>
      </c>
      <c r="Q55" s="60">
        <f t="shared" si="18"/>
        <v>17068000</v>
      </c>
      <c r="R55" s="60">
        <f t="shared" si="18"/>
        <v>17068000</v>
      </c>
      <c r="S55" s="60">
        <f t="shared" si="18"/>
        <v>17068000</v>
      </c>
      <c r="T55" s="12"/>
      <c r="U55" s="12"/>
      <c r="V55" s="12"/>
      <c r="W55" s="12"/>
    </row>
    <row r="56" spans="1:23" s="2" customFormat="1" ht="49.5" customHeight="1">
      <c r="A56" s="76">
        <v>42</v>
      </c>
      <c r="B56" s="10"/>
      <c r="C56" s="41" t="s">
        <v>131</v>
      </c>
      <c r="D56" s="110" t="s">
        <v>115</v>
      </c>
      <c r="E56" s="110" t="s">
        <v>43</v>
      </c>
      <c r="F56" s="110" t="s">
        <v>19</v>
      </c>
      <c r="G56" s="110" t="s">
        <v>46</v>
      </c>
      <c r="H56" s="110" t="s">
        <v>119</v>
      </c>
      <c r="I56" s="110" t="s">
        <v>56</v>
      </c>
      <c r="J56" s="110" t="s">
        <v>45</v>
      </c>
      <c r="K56" s="110" t="s">
        <v>21</v>
      </c>
      <c r="L56" s="38" t="s">
        <v>111</v>
      </c>
      <c r="M56" s="38" t="s">
        <v>124</v>
      </c>
      <c r="N56" s="158">
        <v>10457519</v>
      </c>
      <c r="O56" s="159">
        <v>16059000</v>
      </c>
      <c r="P56" s="159">
        <v>16059000</v>
      </c>
      <c r="Q56" s="106">
        <v>17068000</v>
      </c>
      <c r="R56" s="106">
        <v>17068000</v>
      </c>
      <c r="S56" s="106">
        <v>17068000</v>
      </c>
      <c r="T56" s="12"/>
      <c r="U56" s="12"/>
      <c r="V56" s="12"/>
      <c r="W56" s="12"/>
    </row>
    <row r="57" spans="1:23" s="2" customFormat="1" ht="49.5" customHeight="1">
      <c r="A57" s="76"/>
      <c r="B57" s="10"/>
      <c r="C57" s="96" t="s">
        <v>251</v>
      </c>
      <c r="D57" s="108" t="s">
        <v>42</v>
      </c>
      <c r="E57" s="108" t="s">
        <v>43</v>
      </c>
      <c r="F57" s="108" t="s">
        <v>19</v>
      </c>
      <c r="G57" s="108" t="s">
        <v>50</v>
      </c>
      <c r="H57" s="108" t="s">
        <v>253</v>
      </c>
      <c r="I57" s="108" t="s">
        <v>44</v>
      </c>
      <c r="J57" s="108" t="s">
        <v>45</v>
      </c>
      <c r="K57" s="108" t="s">
        <v>21</v>
      </c>
      <c r="L57" s="40" t="s">
        <v>111</v>
      </c>
      <c r="M57" s="40" t="s">
        <v>124</v>
      </c>
      <c r="N57" s="160">
        <f aca="true" t="shared" si="19" ref="N57:S57">N58</f>
        <v>42871.22</v>
      </c>
      <c r="O57" s="160">
        <f t="shared" si="19"/>
        <v>250000</v>
      </c>
      <c r="P57" s="160">
        <f t="shared" si="19"/>
        <v>250000</v>
      </c>
      <c r="Q57" s="160">
        <f t="shared" si="19"/>
        <v>250000</v>
      </c>
      <c r="R57" s="160">
        <f t="shared" si="19"/>
        <v>250000</v>
      </c>
      <c r="S57" s="160">
        <f t="shared" si="19"/>
        <v>250000</v>
      </c>
      <c r="T57" s="12"/>
      <c r="U57" s="12"/>
      <c r="V57" s="12"/>
      <c r="W57" s="12"/>
    </row>
    <row r="58" spans="1:23" s="2" customFormat="1" ht="48" customHeight="1">
      <c r="A58" s="76"/>
      <c r="B58" s="10"/>
      <c r="C58" s="41" t="s">
        <v>252</v>
      </c>
      <c r="D58" s="110" t="s">
        <v>115</v>
      </c>
      <c r="E58" s="110" t="s">
        <v>43</v>
      </c>
      <c r="F58" s="110" t="s">
        <v>19</v>
      </c>
      <c r="G58" s="110" t="s">
        <v>50</v>
      </c>
      <c r="H58" s="110" t="s">
        <v>250</v>
      </c>
      <c r="I58" s="110" t="s">
        <v>56</v>
      </c>
      <c r="J58" s="110" t="s">
        <v>45</v>
      </c>
      <c r="K58" s="110" t="s">
        <v>21</v>
      </c>
      <c r="L58" s="38" t="s">
        <v>111</v>
      </c>
      <c r="M58" s="38" t="s">
        <v>124</v>
      </c>
      <c r="N58" s="158">
        <v>42871.22</v>
      </c>
      <c r="O58" s="159">
        <v>250000</v>
      </c>
      <c r="P58" s="159">
        <v>250000</v>
      </c>
      <c r="Q58" s="106">
        <v>250000</v>
      </c>
      <c r="R58" s="106">
        <v>250000</v>
      </c>
      <c r="S58" s="106">
        <v>250000</v>
      </c>
      <c r="T58" s="12"/>
      <c r="U58" s="12"/>
      <c r="V58" s="12"/>
      <c r="W58" s="12"/>
    </row>
    <row r="59" spans="1:23" s="2" customFormat="1" ht="45" customHeight="1">
      <c r="A59" s="76">
        <v>43</v>
      </c>
      <c r="B59" s="10"/>
      <c r="C59" s="34" t="s">
        <v>183</v>
      </c>
      <c r="D59" s="108" t="s">
        <v>115</v>
      </c>
      <c r="E59" s="108" t="s">
        <v>43</v>
      </c>
      <c r="F59" s="108" t="s">
        <v>19</v>
      </c>
      <c r="G59" s="108" t="s">
        <v>50</v>
      </c>
      <c r="H59" s="108" t="s">
        <v>185</v>
      </c>
      <c r="I59" s="108" t="s">
        <v>56</v>
      </c>
      <c r="J59" s="108" t="s">
        <v>45</v>
      </c>
      <c r="K59" s="108" t="s">
        <v>21</v>
      </c>
      <c r="L59" s="38" t="s">
        <v>111</v>
      </c>
      <c r="M59" s="38" t="s">
        <v>124</v>
      </c>
      <c r="N59" s="160">
        <f aca="true" t="shared" si="20" ref="N59:S59">N60</f>
        <v>0</v>
      </c>
      <c r="O59" s="160">
        <f t="shared" si="20"/>
        <v>0</v>
      </c>
      <c r="P59" s="160">
        <f t="shared" si="20"/>
        <v>0</v>
      </c>
      <c r="Q59" s="160">
        <f t="shared" si="20"/>
        <v>0</v>
      </c>
      <c r="R59" s="160">
        <f t="shared" si="20"/>
        <v>0</v>
      </c>
      <c r="S59" s="160">
        <f t="shared" si="20"/>
        <v>0</v>
      </c>
      <c r="T59" s="12"/>
      <c r="U59" s="12"/>
      <c r="V59" s="12"/>
      <c r="W59" s="12"/>
    </row>
    <row r="60" spans="1:23" s="2" customFormat="1" ht="51" customHeight="1">
      <c r="A60" s="76">
        <v>44</v>
      </c>
      <c r="B60" s="10"/>
      <c r="C60" s="41" t="s">
        <v>184</v>
      </c>
      <c r="D60" s="110" t="s">
        <v>115</v>
      </c>
      <c r="E60" s="110" t="s">
        <v>43</v>
      </c>
      <c r="F60" s="110" t="s">
        <v>19</v>
      </c>
      <c r="G60" s="110" t="s">
        <v>50</v>
      </c>
      <c r="H60" s="110" t="s">
        <v>119</v>
      </c>
      <c r="I60" s="110" t="s">
        <v>56</v>
      </c>
      <c r="J60" s="110" t="s">
        <v>45</v>
      </c>
      <c r="K60" s="110" t="s">
        <v>21</v>
      </c>
      <c r="L60" s="38" t="s">
        <v>111</v>
      </c>
      <c r="M60" s="38" t="s">
        <v>124</v>
      </c>
      <c r="N60" s="158">
        <v>0</v>
      </c>
      <c r="O60" s="159"/>
      <c r="P60" s="159"/>
      <c r="Q60" s="106"/>
      <c r="R60" s="106"/>
      <c r="S60" s="106"/>
      <c r="T60" s="12"/>
      <c r="U60" s="12"/>
      <c r="V60" s="12"/>
      <c r="W60" s="12"/>
    </row>
    <row r="61" spans="1:19" s="2" customFormat="1" ht="30.75">
      <c r="A61" s="76">
        <v>45</v>
      </c>
      <c r="B61" s="17"/>
      <c r="C61" s="34" t="s">
        <v>37</v>
      </c>
      <c r="D61" s="108" t="s">
        <v>42</v>
      </c>
      <c r="E61" s="108" t="s">
        <v>43</v>
      </c>
      <c r="F61" s="108" t="s">
        <v>63</v>
      </c>
      <c r="G61" s="108" t="s">
        <v>44</v>
      </c>
      <c r="H61" s="108" t="s">
        <v>42</v>
      </c>
      <c r="I61" s="108" t="s">
        <v>44</v>
      </c>
      <c r="J61" s="108" t="s">
        <v>45</v>
      </c>
      <c r="K61" s="108" t="s">
        <v>42</v>
      </c>
      <c r="L61" s="38"/>
      <c r="M61" s="38"/>
      <c r="N61" s="66">
        <f aca="true" t="shared" si="21" ref="N61:S61">N62+N64</f>
        <v>1618797.58</v>
      </c>
      <c r="O61" s="66">
        <f t="shared" si="21"/>
        <v>3240400</v>
      </c>
      <c r="P61" s="66">
        <f>P62+P64</f>
        <v>3240400</v>
      </c>
      <c r="Q61" s="66">
        <f t="shared" si="21"/>
        <v>760000</v>
      </c>
      <c r="R61" s="66">
        <f t="shared" si="21"/>
        <v>760000</v>
      </c>
      <c r="S61" s="66">
        <f t="shared" si="21"/>
        <v>760000</v>
      </c>
    </row>
    <row r="62" spans="1:19" s="2" customFormat="1" ht="93">
      <c r="A62" s="76">
        <v>46</v>
      </c>
      <c r="B62" s="10" t="s">
        <v>15</v>
      </c>
      <c r="C62" s="34" t="s">
        <v>80</v>
      </c>
      <c r="D62" s="108" t="s">
        <v>42</v>
      </c>
      <c r="E62" s="108" t="s">
        <v>43</v>
      </c>
      <c r="F62" s="108" t="s">
        <v>63</v>
      </c>
      <c r="G62" s="108" t="s">
        <v>50</v>
      </c>
      <c r="H62" s="108" t="s">
        <v>42</v>
      </c>
      <c r="I62" s="108" t="s">
        <v>56</v>
      </c>
      <c r="J62" s="108" t="s">
        <v>45</v>
      </c>
      <c r="K62" s="108" t="s">
        <v>64</v>
      </c>
      <c r="L62" s="38"/>
      <c r="M62" s="45"/>
      <c r="N62" s="60">
        <f aca="true" t="shared" si="22" ref="N62:S62">N63</f>
        <v>663850.08</v>
      </c>
      <c r="O62" s="60">
        <f t="shared" si="22"/>
        <v>1717400</v>
      </c>
      <c r="P62" s="60">
        <f t="shared" si="22"/>
        <v>1717400</v>
      </c>
      <c r="Q62" s="60">
        <f t="shared" si="22"/>
        <v>300000</v>
      </c>
      <c r="R62" s="60">
        <f t="shared" si="22"/>
        <v>300000</v>
      </c>
      <c r="S62" s="60">
        <f t="shared" si="22"/>
        <v>300000</v>
      </c>
    </row>
    <row r="63" spans="1:19" s="2" customFormat="1" ht="99.75" customHeight="1">
      <c r="A63" s="76">
        <v>47</v>
      </c>
      <c r="B63" s="10"/>
      <c r="C63" s="86" t="s">
        <v>132</v>
      </c>
      <c r="D63" s="111" t="s">
        <v>115</v>
      </c>
      <c r="E63" s="111" t="s">
        <v>43</v>
      </c>
      <c r="F63" s="111" t="s">
        <v>63</v>
      </c>
      <c r="G63" s="111" t="s">
        <v>50</v>
      </c>
      <c r="H63" s="111" t="s">
        <v>27</v>
      </c>
      <c r="I63" s="111" t="s">
        <v>56</v>
      </c>
      <c r="J63" s="111" t="s">
        <v>45</v>
      </c>
      <c r="K63" s="111" t="s">
        <v>64</v>
      </c>
      <c r="L63" s="38" t="s">
        <v>111</v>
      </c>
      <c r="M63" s="38" t="s">
        <v>124</v>
      </c>
      <c r="N63" s="161">
        <v>663850.08</v>
      </c>
      <c r="O63" s="162">
        <v>1717400</v>
      </c>
      <c r="P63" s="162">
        <v>1717400</v>
      </c>
      <c r="Q63" s="132">
        <v>300000</v>
      </c>
      <c r="R63" s="132">
        <v>300000</v>
      </c>
      <c r="S63" s="132">
        <v>300000</v>
      </c>
    </row>
    <row r="64" spans="1:19" s="2" customFormat="1" ht="81" customHeight="1">
      <c r="A64" s="76">
        <v>48</v>
      </c>
      <c r="B64" s="10" t="s">
        <v>102</v>
      </c>
      <c r="C64" s="84" t="s">
        <v>133</v>
      </c>
      <c r="D64" s="112" t="s">
        <v>42</v>
      </c>
      <c r="E64" s="112" t="s">
        <v>43</v>
      </c>
      <c r="F64" s="112" t="s">
        <v>63</v>
      </c>
      <c r="G64" s="112" t="s">
        <v>57</v>
      </c>
      <c r="H64" s="112" t="s">
        <v>42</v>
      </c>
      <c r="I64" s="112" t="s">
        <v>44</v>
      </c>
      <c r="J64" s="112" t="s">
        <v>45</v>
      </c>
      <c r="K64" s="112" t="s">
        <v>24</v>
      </c>
      <c r="L64" s="38"/>
      <c r="M64" s="38"/>
      <c r="N64" s="60">
        <f aca="true" t="shared" si="23" ref="N64:S64">N65+N66+N67+N68</f>
        <v>954947.5</v>
      </c>
      <c r="O64" s="60">
        <f t="shared" si="23"/>
        <v>1523000</v>
      </c>
      <c r="P64" s="60">
        <f>P65+P66+P67+P68</f>
        <v>1523000</v>
      </c>
      <c r="Q64" s="60">
        <f t="shared" si="23"/>
        <v>460000</v>
      </c>
      <c r="R64" s="60">
        <f t="shared" si="23"/>
        <v>460000</v>
      </c>
      <c r="S64" s="60">
        <f t="shared" si="23"/>
        <v>460000</v>
      </c>
    </row>
    <row r="65" spans="1:19" s="2" customFormat="1" ht="66.75" customHeight="1">
      <c r="A65" s="76">
        <v>49</v>
      </c>
      <c r="B65" s="10"/>
      <c r="C65" s="86" t="s">
        <v>162</v>
      </c>
      <c r="D65" s="111" t="s">
        <v>115</v>
      </c>
      <c r="E65" s="111" t="s">
        <v>43</v>
      </c>
      <c r="F65" s="111" t="s">
        <v>63</v>
      </c>
      <c r="G65" s="111" t="s">
        <v>57</v>
      </c>
      <c r="H65" s="111" t="s">
        <v>79</v>
      </c>
      <c r="I65" s="111" t="s">
        <v>56</v>
      </c>
      <c r="J65" s="111" t="s">
        <v>45</v>
      </c>
      <c r="K65" s="111" t="s">
        <v>24</v>
      </c>
      <c r="L65" s="38" t="s">
        <v>111</v>
      </c>
      <c r="M65" s="38" t="s">
        <v>124</v>
      </c>
      <c r="N65" s="64">
        <v>831913.62</v>
      </c>
      <c r="O65" s="64">
        <v>832000</v>
      </c>
      <c r="P65" s="64">
        <v>832000</v>
      </c>
      <c r="Q65" s="131">
        <v>400000</v>
      </c>
      <c r="R65" s="131">
        <v>400000</v>
      </c>
      <c r="S65" s="131">
        <v>400000</v>
      </c>
    </row>
    <row r="66" spans="1:19" s="2" customFormat="1" ht="52.5" customHeight="1">
      <c r="A66" s="76">
        <f>A65+1</f>
        <v>50</v>
      </c>
      <c r="B66" s="10"/>
      <c r="C66" s="85" t="s">
        <v>134</v>
      </c>
      <c r="D66" s="111" t="s">
        <v>115</v>
      </c>
      <c r="E66" s="111" t="s">
        <v>43</v>
      </c>
      <c r="F66" s="111" t="s">
        <v>63</v>
      </c>
      <c r="G66" s="111" t="s">
        <v>57</v>
      </c>
      <c r="H66" s="111" t="s">
        <v>79</v>
      </c>
      <c r="I66" s="111" t="s">
        <v>19</v>
      </c>
      <c r="J66" s="111" t="s">
        <v>45</v>
      </c>
      <c r="K66" s="111" t="s">
        <v>24</v>
      </c>
      <c r="L66" s="38" t="s">
        <v>111</v>
      </c>
      <c r="M66" s="38" t="s">
        <v>124</v>
      </c>
      <c r="N66" s="163">
        <v>44313.5</v>
      </c>
      <c r="O66" s="163">
        <v>102000</v>
      </c>
      <c r="P66" s="163">
        <v>102000</v>
      </c>
      <c r="Q66" s="131">
        <v>40000</v>
      </c>
      <c r="R66" s="131">
        <v>40000</v>
      </c>
      <c r="S66" s="131">
        <v>40000</v>
      </c>
    </row>
    <row r="67" spans="1:19" s="2" customFormat="1" ht="51.75" customHeight="1">
      <c r="A67" s="76">
        <v>51</v>
      </c>
      <c r="B67" s="10"/>
      <c r="C67" s="85" t="s">
        <v>134</v>
      </c>
      <c r="D67" s="111" t="s">
        <v>52</v>
      </c>
      <c r="E67" s="111" t="s">
        <v>43</v>
      </c>
      <c r="F67" s="111" t="s">
        <v>63</v>
      </c>
      <c r="G67" s="111" t="s">
        <v>57</v>
      </c>
      <c r="H67" s="111" t="s">
        <v>79</v>
      </c>
      <c r="I67" s="111" t="s">
        <v>19</v>
      </c>
      <c r="J67" s="111" t="s">
        <v>45</v>
      </c>
      <c r="K67" s="111" t="s">
        <v>24</v>
      </c>
      <c r="L67" s="38" t="s">
        <v>111</v>
      </c>
      <c r="M67" s="38" t="s">
        <v>124</v>
      </c>
      <c r="N67" s="62">
        <v>6023.46</v>
      </c>
      <c r="O67" s="62">
        <v>7000</v>
      </c>
      <c r="P67" s="62">
        <v>7000</v>
      </c>
      <c r="Q67" s="106">
        <v>0</v>
      </c>
      <c r="R67" s="106">
        <v>0</v>
      </c>
      <c r="S67" s="106">
        <v>0</v>
      </c>
    </row>
    <row r="68" spans="1:19" s="2" customFormat="1" ht="60" customHeight="1">
      <c r="A68" s="76">
        <v>52</v>
      </c>
      <c r="B68" s="10"/>
      <c r="C68" s="85" t="s">
        <v>153</v>
      </c>
      <c r="D68" s="111" t="s">
        <v>115</v>
      </c>
      <c r="E68" s="111" t="s">
        <v>43</v>
      </c>
      <c r="F68" s="111" t="s">
        <v>63</v>
      </c>
      <c r="G68" s="111" t="s">
        <v>57</v>
      </c>
      <c r="H68" s="111" t="s">
        <v>116</v>
      </c>
      <c r="I68" s="111" t="s">
        <v>56</v>
      </c>
      <c r="J68" s="111" t="s">
        <v>45</v>
      </c>
      <c r="K68" s="111" t="s">
        <v>24</v>
      </c>
      <c r="L68" s="38" t="s">
        <v>111</v>
      </c>
      <c r="M68" s="38" t="s">
        <v>124</v>
      </c>
      <c r="N68" s="62">
        <v>72696.92</v>
      </c>
      <c r="O68" s="62">
        <v>582000</v>
      </c>
      <c r="P68" s="62">
        <v>582000</v>
      </c>
      <c r="Q68" s="132">
        <v>20000</v>
      </c>
      <c r="R68" s="132">
        <v>20000</v>
      </c>
      <c r="S68" s="132">
        <v>20000</v>
      </c>
    </row>
    <row r="69" spans="1:19" s="2" customFormat="1" ht="22.5" customHeight="1">
      <c r="A69" s="76">
        <v>53</v>
      </c>
      <c r="B69" s="10"/>
      <c r="C69" s="84" t="s">
        <v>38</v>
      </c>
      <c r="D69" s="112" t="s">
        <v>42</v>
      </c>
      <c r="E69" s="112" t="s">
        <v>43</v>
      </c>
      <c r="F69" s="112" t="s">
        <v>67</v>
      </c>
      <c r="G69" s="112" t="s">
        <v>44</v>
      </c>
      <c r="H69" s="112" t="s">
        <v>42</v>
      </c>
      <c r="I69" s="112" t="s">
        <v>44</v>
      </c>
      <c r="J69" s="112" t="s">
        <v>45</v>
      </c>
      <c r="K69" s="112" t="s">
        <v>66</v>
      </c>
      <c r="L69" s="38"/>
      <c r="M69" s="38"/>
      <c r="N69" s="66">
        <f aca="true" t="shared" si="24" ref="N69:S69">N70+N82+N85+N88+N96+N90+N94</f>
        <v>1803404.0899999999</v>
      </c>
      <c r="O69" s="66">
        <f t="shared" si="24"/>
        <v>3382950</v>
      </c>
      <c r="P69" s="66">
        <f t="shared" si="24"/>
        <v>3382950</v>
      </c>
      <c r="Q69" s="66">
        <f t="shared" si="24"/>
        <v>3382950</v>
      </c>
      <c r="R69" s="66">
        <f t="shared" si="24"/>
        <v>3382950</v>
      </c>
      <c r="S69" s="66">
        <f t="shared" si="24"/>
        <v>3382950</v>
      </c>
    </row>
    <row r="70" spans="1:19" s="2" customFormat="1" ht="40.5" customHeight="1">
      <c r="A70" s="76">
        <v>54</v>
      </c>
      <c r="B70" s="10"/>
      <c r="C70" s="95" t="s">
        <v>220</v>
      </c>
      <c r="D70" s="112" t="s">
        <v>42</v>
      </c>
      <c r="E70" s="112" t="s">
        <v>43</v>
      </c>
      <c r="F70" s="112" t="s">
        <v>67</v>
      </c>
      <c r="G70" s="112" t="s">
        <v>46</v>
      </c>
      <c r="H70" s="112" t="s">
        <v>42</v>
      </c>
      <c r="I70" s="112" t="s">
        <v>44</v>
      </c>
      <c r="J70" s="112" t="s">
        <v>45</v>
      </c>
      <c r="K70" s="112" t="s">
        <v>66</v>
      </c>
      <c r="L70" s="38"/>
      <c r="M70" s="38"/>
      <c r="N70" s="66">
        <f aca="true" t="shared" si="25" ref="N70:S70">SUM(N71:N81)</f>
        <v>307993.62</v>
      </c>
      <c r="O70" s="66">
        <f t="shared" si="25"/>
        <v>372420</v>
      </c>
      <c r="P70" s="66">
        <f t="shared" si="25"/>
        <v>407527</v>
      </c>
      <c r="Q70" s="66">
        <f t="shared" si="25"/>
        <v>346420</v>
      </c>
      <c r="R70" s="66">
        <f t="shared" si="25"/>
        <v>346420</v>
      </c>
      <c r="S70" s="66">
        <f t="shared" si="25"/>
        <v>346420</v>
      </c>
    </row>
    <row r="71" spans="1:19" s="2" customFormat="1" ht="81.75" customHeight="1">
      <c r="A71" s="76"/>
      <c r="B71" s="10"/>
      <c r="C71" s="94" t="s">
        <v>203</v>
      </c>
      <c r="D71" s="111" t="s">
        <v>200</v>
      </c>
      <c r="E71" s="111" t="s">
        <v>43</v>
      </c>
      <c r="F71" s="111" t="s">
        <v>67</v>
      </c>
      <c r="G71" s="111" t="s">
        <v>46</v>
      </c>
      <c r="H71" s="111" t="s">
        <v>202</v>
      </c>
      <c r="I71" s="111" t="s">
        <v>46</v>
      </c>
      <c r="J71" s="111" t="s">
        <v>45</v>
      </c>
      <c r="K71" s="111" t="s">
        <v>66</v>
      </c>
      <c r="L71" s="38" t="s">
        <v>111</v>
      </c>
      <c r="M71" s="38" t="s">
        <v>201</v>
      </c>
      <c r="N71" s="62">
        <v>1548.63</v>
      </c>
      <c r="O71" s="89">
        <v>1100</v>
      </c>
      <c r="P71" s="89">
        <v>1600</v>
      </c>
      <c r="Q71" s="62">
        <v>1600</v>
      </c>
      <c r="R71" s="62">
        <v>1600</v>
      </c>
      <c r="S71" s="62">
        <v>1600</v>
      </c>
    </row>
    <row r="72" spans="1:19" s="2" customFormat="1" ht="81" customHeight="1">
      <c r="A72" s="76"/>
      <c r="B72" s="10"/>
      <c r="C72" s="94" t="s">
        <v>204</v>
      </c>
      <c r="D72" s="111" t="s">
        <v>200</v>
      </c>
      <c r="E72" s="111" t="s">
        <v>43</v>
      </c>
      <c r="F72" s="111" t="s">
        <v>67</v>
      </c>
      <c r="G72" s="111" t="s">
        <v>46</v>
      </c>
      <c r="H72" s="111" t="s">
        <v>205</v>
      </c>
      <c r="I72" s="111" t="s">
        <v>46</v>
      </c>
      <c r="J72" s="111" t="s">
        <v>45</v>
      </c>
      <c r="K72" s="111" t="s">
        <v>66</v>
      </c>
      <c r="L72" s="38" t="s">
        <v>111</v>
      </c>
      <c r="M72" s="38" t="s">
        <v>201</v>
      </c>
      <c r="N72" s="62">
        <v>36793</v>
      </c>
      <c r="O72" s="89">
        <v>55000</v>
      </c>
      <c r="P72" s="89">
        <v>50000</v>
      </c>
      <c r="Q72" s="62">
        <v>55000</v>
      </c>
      <c r="R72" s="62">
        <v>55000</v>
      </c>
      <c r="S72" s="62">
        <v>55000</v>
      </c>
    </row>
    <row r="73" spans="1:19" s="2" customFormat="1" ht="84" customHeight="1">
      <c r="A73" s="76"/>
      <c r="B73" s="10"/>
      <c r="C73" s="94" t="s">
        <v>207</v>
      </c>
      <c r="D73" s="111" t="s">
        <v>200</v>
      </c>
      <c r="E73" s="111" t="s">
        <v>43</v>
      </c>
      <c r="F73" s="111" t="s">
        <v>67</v>
      </c>
      <c r="G73" s="111" t="s">
        <v>46</v>
      </c>
      <c r="H73" s="111" t="s">
        <v>206</v>
      </c>
      <c r="I73" s="111" t="s">
        <v>46</v>
      </c>
      <c r="J73" s="111" t="s">
        <v>45</v>
      </c>
      <c r="K73" s="111" t="s">
        <v>66</v>
      </c>
      <c r="L73" s="38" t="s">
        <v>111</v>
      </c>
      <c r="M73" s="38" t="s">
        <v>201</v>
      </c>
      <c r="N73" s="62">
        <v>79250</v>
      </c>
      <c r="O73" s="89">
        <v>120000</v>
      </c>
      <c r="P73" s="89">
        <v>106000</v>
      </c>
      <c r="Q73" s="62">
        <v>94000</v>
      </c>
      <c r="R73" s="62">
        <v>94000</v>
      </c>
      <c r="S73" s="62">
        <v>94000</v>
      </c>
    </row>
    <row r="74" spans="1:19" s="2" customFormat="1" ht="77.25" customHeight="1">
      <c r="A74" s="76"/>
      <c r="B74" s="10"/>
      <c r="C74" s="94" t="s">
        <v>209</v>
      </c>
      <c r="D74" s="111" t="s">
        <v>200</v>
      </c>
      <c r="E74" s="111" t="s">
        <v>43</v>
      </c>
      <c r="F74" s="111" t="s">
        <v>67</v>
      </c>
      <c r="G74" s="111" t="s">
        <v>46</v>
      </c>
      <c r="H74" s="111" t="s">
        <v>208</v>
      </c>
      <c r="I74" s="111" t="s">
        <v>46</v>
      </c>
      <c r="J74" s="111" t="s">
        <v>45</v>
      </c>
      <c r="K74" s="111" t="s">
        <v>66</v>
      </c>
      <c r="L74" s="38" t="s">
        <v>111</v>
      </c>
      <c r="M74" s="38" t="s">
        <v>201</v>
      </c>
      <c r="N74" s="62">
        <v>2500</v>
      </c>
      <c r="O74" s="89">
        <v>2500</v>
      </c>
      <c r="P74" s="89">
        <v>2500</v>
      </c>
      <c r="Q74" s="62">
        <v>2500</v>
      </c>
      <c r="R74" s="62">
        <v>2500</v>
      </c>
      <c r="S74" s="62">
        <v>2500</v>
      </c>
    </row>
    <row r="75" spans="1:19" s="2" customFormat="1" ht="84" customHeight="1">
      <c r="A75" s="76">
        <v>55</v>
      </c>
      <c r="B75" s="10" t="s">
        <v>103</v>
      </c>
      <c r="C75" s="94" t="s">
        <v>211</v>
      </c>
      <c r="D75" s="111" t="s">
        <v>200</v>
      </c>
      <c r="E75" s="111" t="s">
        <v>43</v>
      </c>
      <c r="F75" s="111" t="s">
        <v>67</v>
      </c>
      <c r="G75" s="111" t="s">
        <v>46</v>
      </c>
      <c r="H75" s="111" t="s">
        <v>210</v>
      </c>
      <c r="I75" s="111" t="s">
        <v>46</v>
      </c>
      <c r="J75" s="111" t="s">
        <v>45</v>
      </c>
      <c r="K75" s="111" t="s">
        <v>66</v>
      </c>
      <c r="L75" s="38" t="s">
        <v>111</v>
      </c>
      <c r="M75" s="38" t="s">
        <v>201</v>
      </c>
      <c r="N75" s="62">
        <v>1000</v>
      </c>
      <c r="O75" s="164">
        <v>1000</v>
      </c>
      <c r="P75" s="164">
        <v>1000</v>
      </c>
      <c r="Q75" s="65">
        <v>1000</v>
      </c>
      <c r="R75" s="65">
        <v>1000</v>
      </c>
      <c r="S75" s="65">
        <v>1000</v>
      </c>
    </row>
    <row r="76" spans="1:19" s="3" customFormat="1" ht="97.5" customHeight="1">
      <c r="A76" s="76">
        <v>56</v>
      </c>
      <c r="B76" s="10"/>
      <c r="C76" s="94" t="s">
        <v>213</v>
      </c>
      <c r="D76" s="111" t="s">
        <v>200</v>
      </c>
      <c r="E76" s="111" t="s">
        <v>43</v>
      </c>
      <c r="F76" s="111" t="s">
        <v>67</v>
      </c>
      <c r="G76" s="111" t="s">
        <v>46</v>
      </c>
      <c r="H76" s="111" t="s">
        <v>212</v>
      </c>
      <c r="I76" s="111" t="s">
        <v>46</v>
      </c>
      <c r="J76" s="111" t="s">
        <v>45</v>
      </c>
      <c r="K76" s="111" t="s">
        <v>66</v>
      </c>
      <c r="L76" s="38" t="s">
        <v>111</v>
      </c>
      <c r="M76" s="38" t="s">
        <v>201</v>
      </c>
      <c r="N76" s="62">
        <v>127.78</v>
      </c>
      <c r="O76" s="164">
        <v>-23</v>
      </c>
      <c r="P76" s="164">
        <v>-23</v>
      </c>
      <c r="Q76" s="65">
        <v>100</v>
      </c>
      <c r="R76" s="65">
        <v>100</v>
      </c>
      <c r="S76" s="65">
        <v>100</v>
      </c>
    </row>
    <row r="77" spans="1:19" s="3" customFormat="1" ht="69" customHeight="1">
      <c r="A77" s="76"/>
      <c r="B77" s="10"/>
      <c r="C77" s="94" t="s">
        <v>262</v>
      </c>
      <c r="D77" s="111" t="s">
        <v>200</v>
      </c>
      <c r="E77" s="111" t="s">
        <v>43</v>
      </c>
      <c r="F77" s="111" t="s">
        <v>67</v>
      </c>
      <c r="G77" s="111" t="s">
        <v>46</v>
      </c>
      <c r="H77" s="111" t="s">
        <v>261</v>
      </c>
      <c r="I77" s="111" t="s">
        <v>46</v>
      </c>
      <c r="J77" s="111" t="s">
        <v>45</v>
      </c>
      <c r="K77" s="111" t="s">
        <v>66</v>
      </c>
      <c r="L77" s="38" t="s">
        <v>111</v>
      </c>
      <c r="M77" s="38" t="s">
        <v>201</v>
      </c>
      <c r="N77" s="62">
        <v>6626.5</v>
      </c>
      <c r="O77" s="164">
        <v>6700</v>
      </c>
      <c r="P77" s="164">
        <v>6700</v>
      </c>
      <c r="Q77" s="65">
        <v>6700</v>
      </c>
      <c r="R77" s="65">
        <v>6700</v>
      </c>
      <c r="S77" s="65">
        <v>6700</v>
      </c>
    </row>
    <row r="78" spans="1:19" s="3" customFormat="1" ht="78" customHeight="1">
      <c r="A78" s="76"/>
      <c r="B78" s="10"/>
      <c r="C78" s="94" t="s">
        <v>215</v>
      </c>
      <c r="D78" s="111" t="s">
        <v>200</v>
      </c>
      <c r="E78" s="111" t="s">
        <v>43</v>
      </c>
      <c r="F78" s="111" t="s">
        <v>67</v>
      </c>
      <c r="G78" s="111" t="s">
        <v>46</v>
      </c>
      <c r="H78" s="111" t="s">
        <v>214</v>
      </c>
      <c r="I78" s="111" t="s">
        <v>46</v>
      </c>
      <c r="J78" s="111" t="s">
        <v>45</v>
      </c>
      <c r="K78" s="111" t="s">
        <v>66</v>
      </c>
      <c r="L78" s="38" t="s">
        <v>111</v>
      </c>
      <c r="M78" s="38" t="s">
        <v>201</v>
      </c>
      <c r="N78" s="62">
        <v>741.67</v>
      </c>
      <c r="O78" s="164">
        <v>750</v>
      </c>
      <c r="P78" s="164">
        <v>750</v>
      </c>
      <c r="Q78" s="65">
        <v>750</v>
      </c>
      <c r="R78" s="65">
        <v>750</v>
      </c>
      <c r="S78" s="65">
        <v>750</v>
      </c>
    </row>
    <row r="79" spans="1:19" s="3" customFormat="1" ht="75.75" customHeight="1">
      <c r="A79" s="76"/>
      <c r="B79" s="10"/>
      <c r="C79" s="94" t="s">
        <v>217</v>
      </c>
      <c r="D79" s="111" t="s">
        <v>200</v>
      </c>
      <c r="E79" s="111" t="s">
        <v>43</v>
      </c>
      <c r="F79" s="111" t="s">
        <v>67</v>
      </c>
      <c r="G79" s="111" t="s">
        <v>46</v>
      </c>
      <c r="H79" s="111" t="s">
        <v>216</v>
      </c>
      <c r="I79" s="111" t="s">
        <v>46</v>
      </c>
      <c r="J79" s="111" t="s">
        <v>45</v>
      </c>
      <c r="K79" s="111" t="s">
        <v>66</v>
      </c>
      <c r="L79" s="38" t="s">
        <v>111</v>
      </c>
      <c r="M79" s="38" t="s">
        <v>201</v>
      </c>
      <c r="N79" s="62">
        <v>57250</v>
      </c>
      <c r="O79" s="164">
        <v>7300</v>
      </c>
      <c r="P79" s="164">
        <v>76000</v>
      </c>
      <c r="Q79" s="65">
        <v>57250</v>
      </c>
      <c r="R79" s="65">
        <v>57250</v>
      </c>
      <c r="S79" s="65">
        <v>57250</v>
      </c>
    </row>
    <row r="80" spans="1:19" s="3" customFormat="1" ht="87" customHeight="1">
      <c r="A80" s="76"/>
      <c r="B80" s="10"/>
      <c r="C80" s="94" t="s">
        <v>219</v>
      </c>
      <c r="D80" s="111" t="s">
        <v>200</v>
      </c>
      <c r="E80" s="111" t="s">
        <v>43</v>
      </c>
      <c r="F80" s="111" t="s">
        <v>67</v>
      </c>
      <c r="G80" s="111" t="s">
        <v>46</v>
      </c>
      <c r="H80" s="111" t="s">
        <v>218</v>
      </c>
      <c r="I80" s="111" t="s">
        <v>46</v>
      </c>
      <c r="J80" s="111" t="s">
        <v>45</v>
      </c>
      <c r="K80" s="111" t="s">
        <v>66</v>
      </c>
      <c r="L80" s="38" t="s">
        <v>111</v>
      </c>
      <c r="M80" s="38" t="s">
        <v>201</v>
      </c>
      <c r="N80" s="62">
        <v>98904.82</v>
      </c>
      <c r="O80" s="164">
        <v>143400</v>
      </c>
      <c r="P80" s="164">
        <v>132000</v>
      </c>
      <c r="Q80" s="65">
        <v>102000</v>
      </c>
      <c r="R80" s="65">
        <v>102000</v>
      </c>
      <c r="S80" s="65">
        <v>102000</v>
      </c>
    </row>
    <row r="81" spans="1:19" s="3" customFormat="1" ht="88.5" customHeight="1">
      <c r="A81" s="76"/>
      <c r="B81" s="10"/>
      <c r="C81" s="94" t="s">
        <v>264</v>
      </c>
      <c r="D81" s="111" t="s">
        <v>200</v>
      </c>
      <c r="E81" s="111" t="s">
        <v>43</v>
      </c>
      <c r="F81" s="111" t="s">
        <v>67</v>
      </c>
      <c r="G81" s="111" t="s">
        <v>46</v>
      </c>
      <c r="H81" s="111" t="s">
        <v>263</v>
      </c>
      <c r="I81" s="111" t="s">
        <v>46</v>
      </c>
      <c r="J81" s="111" t="s">
        <v>45</v>
      </c>
      <c r="K81" s="111" t="s">
        <v>66</v>
      </c>
      <c r="L81" s="38" t="s">
        <v>111</v>
      </c>
      <c r="M81" s="38" t="s">
        <v>201</v>
      </c>
      <c r="N81" s="62">
        <v>23251.22</v>
      </c>
      <c r="O81" s="164">
        <v>34693</v>
      </c>
      <c r="P81" s="164">
        <v>31000</v>
      </c>
      <c r="Q81" s="65">
        <v>25520</v>
      </c>
      <c r="R81" s="65">
        <v>25520</v>
      </c>
      <c r="S81" s="65">
        <v>25520</v>
      </c>
    </row>
    <row r="82" spans="1:19" s="3" customFormat="1" ht="53.25" customHeight="1">
      <c r="A82" s="76"/>
      <c r="B82" s="10"/>
      <c r="C82" s="116" t="s">
        <v>265</v>
      </c>
      <c r="D82" s="112" t="s">
        <v>42</v>
      </c>
      <c r="E82" s="112" t="s">
        <v>43</v>
      </c>
      <c r="F82" s="112" t="s">
        <v>67</v>
      </c>
      <c r="G82" s="112" t="s">
        <v>50</v>
      </c>
      <c r="H82" s="112" t="s">
        <v>42</v>
      </c>
      <c r="I82" s="112" t="s">
        <v>50</v>
      </c>
      <c r="J82" s="112" t="s">
        <v>45</v>
      </c>
      <c r="K82" s="112" t="s">
        <v>66</v>
      </c>
      <c r="L82" s="38"/>
      <c r="M82" s="38"/>
      <c r="N82" s="66">
        <f>N83+N84</f>
        <v>2800</v>
      </c>
      <c r="O82" s="66">
        <f>O83+O84</f>
        <v>7000</v>
      </c>
      <c r="P82" s="66">
        <f>P83+P84</f>
        <v>7000</v>
      </c>
      <c r="Q82" s="66">
        <f>Q83+Q84</f>
        <v>33000</v>
      </c>
      <c r="R82" s="66">
        <f>R83+R84</f>
        <v>33000</v>
      </c>
      <c r="S82" s="66">
        <f>S83+S84</f>
        <v>33000</v>
      </c>
    </row>
    <row r="83" spans="1:19" s="3" customFormat="1" ht="53.25" customHeight="1">
      <c r="A83" s="76"/>
      <c r="B83" s="10"/>
      <c r="C83" s="117" t="s">
        <v>290</v>
      </c>
      <c r="D83" s="111" t="s">
        <v>291</v>
      </c>
      <c r="E83" s="111" t="s">
        <v>43</v>
      </c>
      <c r="F83" s="111" t="s">
        <v>67</v>
      </c>
      <c r="G83" s="111" t="s">
        <v>50</v>
      </c>
      <c r="H83" s="111" t="s">
        <v>49</v>
      </c>
      <c r="I83" s="111" t="s">
        <v>50</v>
      </c>
      <c r="J83" s="111" t="s">
        <v>45</v>
      </c>
      <c r="K83" s="111" t="s">
        <v>66</v>
      </c>
      <c r="L83" s="38" t="s">
        <v>111</v>
      </c>
      <c r="M83" s="38" t="s">
        <v>292</v>
      </c>
      <c r="N83" s="62">
        <v>0</v>
      </c>
      <c r="O83" s="89">
        <v>0</v>
      </c>
      <c r="P83" s="89">
        <v>0</v>
      </c>
      <c r="Q83" s="62">
        <v>26000</v>
      </c>
      <c r="R83" s="62">
        <v>26000</v>
      </c>
      <c r="S83" s="62">
        <v>26000</v>
      </c>
    </row>
    <row r="84" spans="1:19" s="3" customFormat="1" ht="66" customHeight="1">
      <c r="A84" s="76"/>
      <c r="B84" s="10"/>
      <c r="C84" s="117" t="s">
        <v>266</v>
      </c>
      <c r="D84" s="111" t="s">
        <v>115</v>
      </c>
      <c r="E84" s="111" t="s">
        <v>43</v>
      </c>
      <c r="F84" s="111" t="s">
        <v>67</v>
      </c>
      <c r="G84" s="111" t="s">
        <v>50</v>
      </c>
      <c r="H84" s="111" t="s">
        <v>51</v>
      </c>
      <c r="I84" s="111" t="s">
        <v>50</v>
      </c>
      <c r="J84" s="111" t="s">
        <v>45</v>
      </c>
      <c r="K84" s="111" t="s">
        <v>66</v>
      </c>
      <c r="L84" s="38" t="s">
        <v>111</v>
      </c>
      <c r="M84" s="38" t="s">
        <v>201</v>
      </c>
      <c r="N84" s="62">
        <v>2800</v>
      </c>
      <c r="O84" s="164">
        <v>7000</v>
      </c>
      <c r="P84" s="164">
        <v>7000</v>
      </c>
      <c r="Q84" s="65">
        <v>7000</v>
      </c>
      <c r="R84" s="65">
        <v>7000</v>
      </c>
      <c r="S84" s="65">
        <v>7000</v>
      </c>
    </row>
    <row r="85" spans="1:19" s="3" customFormat="1" ht="117" customHeight="1">
      <c r="A85" s="76">
        <v>57</v>
      </c>
      <c r="B85" s="10"/>
      <c r="C85" s="105" t="s">
        <v>221</v>
      </c>
      <c r="D85" s="112" t="s">
        <v>42</v>
      </c>
      <c r="E85" s="112" t="s">
        <v>43</v>
      </c>
      <c r="F85" s="112" t="s">
        <v>67</v>
      </c>
      <c r="G85" s="112" t="s">
        <v>59</v>
      </c>
      <c r="H85" s="112" t="s">
        <v>42</v>
      </c>
      <c r="I85" s="112" t="s">
        <v>46</v>
      </c>
      <c r="J85" s="112" t="s">
        <v>45</v>
      </c>
      <c r="K85" s="112" t="s">
        <v>66</v>
      </c>
      <c r="L85" s="38"/>
      <c r="M85" s="38"/>
      <c r="N85" s="66">
        <f aca="true" t="shared" si="26" ref="N85:S85">N86+N87</f>
        <v>16694.77</v>
      </c>
      <c r="O85" s="66">
        <f t="shared" si="26"/>
        <v>16700</v>
      </c>
      <c r="P85" s="66">
        <f>P86+P87</f>
        <v>16700</v>
      </c>
      <c r="Q85" s="66">
        <f t="shared" si="26"/>
        <v>16700</v>
      </c>
      <c r="R85" s="66">
        <f t="shared" si="26"/>
        <v>16700</v>
      </c>
      <c r="S85" s="66">
        <f t="shared" si="26"/>
        <v>16700</v>
      </c>
    </row>
    <row r="86" spans="1:19" s="3" customFormat="1" ht="70.5" customHeight="1">
      <c r="A86" s="76"/>
      <c r="B86" s="10"/>
      <c r="C86" s="98" t="s">
        <v>222</v>
      </c>
      <c r="D86" s="111" t="s">
        <v>115</v>
      </c>
      <c r="E86" s="111" t="s">
        <v>43</v>
      </c>
      <c r="F86" s="111" t="s">
        <v>67</v>
      </c>
      <c r="G86" s="111" t="s">
        <v>59</v>
      </c>
      <c r="H86" s="111" t="s">
        <v>49</v>
      </c>
      <c r="I86" s="111" t="s">
        <v>56</v>
      </c>
      <c r="J86" s="111" t="s">
        <v>45</v>
      </c>
      <c r="K86" s="111" t="s">
        <v>66</v>
      </c>
      <c r="L86" s="38" t="s">
        <v>111</v>
      </c>
      <c r="M86" s="38" t="s">
        <v>124</v>
      </c>
      <c r="N86" s="62">
        <v>1494.77</v>
      </c>
      <c r="O86" s="62">
        <v>1500</v>
      </c>
      <c r="P86" s="62">
        <v>1500</v>
      </c>
      <c r="Q86" s="62">
        <v>1500</v>
      </c>
      <c r="R86" s="62">
        <v>1500</v>
      </c>
      <c r="S86" s="62">
        <v>1500</v>
      </c>
    </row>
    <row r="87" spans="1:19" s="3" customFormat="1" ht="66" customHeight="1">
      <c r="A87" s="76"/>
      <c r="B87" s="10"/>
      <c r="C87" s="98" t="s">
        <v>224</v>
      </c>
      <c r="D87" s="111" t="s">
        <v>115</v>
      </c>
      <c r="E87" s="111" t="s">
        <v>43</v>
      </c>
      <c r="F87" s="111" t="s">
        <v>67</v>
      </c>
      <c r="G87" s="111" t="s">
        <v>59</v>
      </c>
      <c r="H87" s="111" t="s">
        <v>223</v>
      </c>
      <c r="I87" s="111" t="s">
        <v>56</v>
      </c>
      <c r="J87" s="111" t="s">
        <v>45</v>
      </c>
      <c r="K87" s="111" t="s">
        <v>66</v>
      </c>
      <c r="L87" s="38" t="s">
        <v>111</v>
      </c>
      <c r="M87" s="38" t="s">
        <v>124</v>
      </c>
      <c r="N87" s="62">
        <v>15200</v>
      </c>
      <c r="O87" s="62">
        <v>15200</v>
      </c>
      <c r="P87" s="62">
        <v>15200</v>
      </c>
      <c r="Q87" s="62">
        <v>15200</v>
      </c>
      <c r="R87" s="62">
        <v>15200</v>
      </c>
      <c r="S87" s="62">
        <v>15200</v>
      </c>
    </row>
    <row r="88" spans="1:19" s="3" customFormat="1" ht="75.75" customHeight="1">
      <c r="A88" s="76"/>
      <c r="B88" s="10"/>
      <c r="C88" s="118" t="s">
        <v>268</v>
      </c>
      <c r="D88" s="112" t="s">
        <v>42</v>
      </c>
      <c r="E88" s="112" t="s">
        <v>43</v>
      </c>
      <c r="F88" s="112" t="s">
        <v>67</v>
      </c>
      <c r="G88" s="112" t="s">
        <v>98</v>
      </c>
      <c r="H88" s="112" t="s">
        <v>52</v>
      </c>
      <c r="I88" s="112" t="s">
        <v>56</v>
      </c>
      <c r="J88" s="112" t="s">
        <v>45</v>
      </c>
      <c r="K88" s="112" t="s">
        <v>66</v>
      </c>
      <c r="L88" s="38"/>
      <c r="M88" s="38"/>
      <c r="N88" s="66">
        <f aca="true" t="shared" si="27" ref="N88:S88">N89</f>
        <v>9800</v>
      </c>
      <c r="O88" s="66">
        <f t="shared" si="27"/>
        <v>9800</v>
      </c>
      <c r="P88" s="66">
        <f t="shared" si="27"/>
        <v>9800</v>
      </c>
      <c r="Q88" s="66">
        <f t="shared" si="27"/>
        <v>9800</v>
      </c>
      <c r="R88" s="66">
        <f t="shared" si="27"/>
        <v>9800</v>
      </c>
      <c r="S88" s="66">
        <f t="shared" si="27"/>
        <v>9800</v>
      </c>
    </row>
    <row r="89" spans="1:19" s="3" customFormat="1" ht="53.25" customHeight="1">
      <c r="A89" s="76"/>
      <c r="B89" s="10"/>
      <c r="C89" s="119" t="s">
        <v>269</v>
      </c>
      <c r="D89" s="111" t="s">
        <v>115</v>
      </c>
      <c r="E89" s="111" t="s">
        <v>43</v>
      </c>
      <c r="F89" s="111" t="s">
        <v>67</v>
      </c>
      <c r="G89" s="111" t="s">
        <v>98</v>
      </c>
      <c r="H89" s="111" t="s">
        <v>267</v>
      </c>
      <c r="I89" s="111" t="s">
        <v>56</v>
      </c>
      <c r="J89" s="111" t="s">
        <v>45</v>
      </c>
      <c r="K89" s="111" t="s">
        <v>66</v>
      </c>
      <c r="L89" s="38" t="s">
        <v>111</v>
      </c>
      <c r="M89" s="38" t="s">
        <v>124</v>
      </c>
      <c r="N89" s="62">
        <v>9800</v>
      </c>
      <c r="O89" s="62">
        <v>9800</v>
      </c>
      <c r="P89" s="62">
        <v>9800</v>
      </c>
      <c r="Q89" s="62">
        <v>9800</v>
      </c>
      <c r="R89" s="62">
        <v>9800</v>
      </c>
      <c r="S89" s="62">
        <v>9800</v>
      </c>
    </row>
    <row r="90" spans="1:19" s="3" customFormat="1" ht="30" customHeight="1">
      <c r="A90" s="76">
        <v>59</v>
      </c>
      <c r="B90" s="10"/>
      <c r="C90" s="105" t="s">
        <v>225</v>
      </c>
      <c r="D90" s="112" t="s">
        <v>42</v>
      </c>
      <c r="E90" s="112" t="s">
        <v>43</v>
      </c>
      <c r="F90" s="112" t="s">
        <v>67</v>
      </c>
      <c r="G90" s="112" t="s">
        <v>98</v>
      </c>
      <c r="H90" s="112" t="s">
        <v>42</v>
      </c>
      <c r="I90" s="112" t="s">
        <v>46</v>
      </c>
      <c r="J90" s="112" t="s">
        <v>45</v>
      </c>
      <c r="K90" s="112" t="s">
        <v>66</v>
      </c>
      <c r="L90" s="38"/>
      <c r="M90" s="38"/>
      <c r="N90" s="66">
        <f aca="true" t="shared" si="28" ref="N90:S90">SUM(N91:N93)</f>
        <v>70418.75</v>
      </c>
      <c r="O90" s="66">
        <f t="shared" si="28"/>
        <v>127600</v>
      </c>
      <c r="P90" s="66">
        <f t="shared" si="28"/>
        <v>74100</v>
      </c>
      <c r="Q90" s="66">
        <f t="shared" si="28"/>
        <v>127600</v>
      </c>
      <c r="R90" s="66">
        <f t="shared" si="28"/>
        <v>127600</v>
      </c>
      <c r="S90" s="66">
        <f t="shared" si="28"/>
        <v>127600</v>
      </c>
    </row>
    <row r="91" spans="1:19" s="3" customFormat="1" ht="114" customHeight="1">
      <c r="A91" s="76"/>
      <c r="B91" s="10"/>
      <c r="C91" s="98" t="s">
        <v>228</v>
      </c>
      <c r="D91" s="111" t="s">
        <v>115</v>
      </c>
      <c r="E91" s="111" t="s">
        <v>43</v>
      </c>
      <c r="F91" s="111" t="s">
        <v>67</v>
      </c>
      <c r="G91" s="111" t="s">
        <v>98</v>
      </c>
      <c r="H91" s="111" t="s">
        <v>226</v>
      </c>
      <c r="I91" s="111" t="s">
        <v>46</v>
      </c>
      <c r="J91" s="111" t="s">
        <v>227</v>
      </c>
      <c r="K91" s="111" t="s">
        <v>66</v>
      </c>
      <c r="L91" s="38" t="s">
        <v>111</v>
      </c>
      <c r="M91" s="38" t="s">
        <v>124</v>
      </c>
      <c r="N91" s="62">
        <v>34034.3</v>
      </c>
      <c r="O91" s="62">
        <v>37000</v>
      </c>
      <c r="P91" s="62">
        <v>37000</v>
      </c>
      <c r="Q91" s="62">
        <v>37000</v>
      </c>
      <c r="R91" s="62">
        <v>37000</v>
      </c>
      <c r="S91" s="62">
        <v>37000</v>
      </c>
    </row>
    <row r="92" spans="1:19" s="3" customFormat="1" ht="111" customHeight="1">
      <c r="A92" s="76"/>
      <c r="B92" s="10"/>
      <c r="C92" s="98" t="s">
        <v>228</v>
      </c>
      <c r="D92" s="111" t="s">
        <v>135</v>
      </c>
      <c r="E92" s="111" t="s">
        <v>43</v>
      </c>
      <c r="F92" s="111" t="s">
        <v>67</v>
      </c>
      <c r="G92" s="111" t="s">
        <v>98</v>
      </c>
      <c r="H92" s="111" t="s">
        <v>226</v>
      </c>
      <c r="I92" s="111" t="s">
        <v>46</v>
      </c>
      <c r="J92" s="111" t="s">
        <v>227</v>
      </c>
      <c r="K92" s="111" t="s">
        <v>66</v>
      </c>
      <c r="L92" s="38" t="s">
        <v>111</v>
      </c>
      <c r="M92" s="97" t="s">
        <v>229</v>
      </c>
      <c r="N92" s="62">
        <v>33066.14</v>
      </c>
      <c r="O92" s="62">
        <v>33100</v>
      </c>
      <c r="P92" s="62">
        <v>33100</v>
      </c>
      <c r="Q92" s="62">
        <v>33100</v>
      </c>
      <c r="R92" s="62">
        <v>33100</v>
      </c>
      <c r="S92" s="62">
        <v>33100</v>
      </c>
    </row>
    <row r="93" spans="1:19" s="3" customFormat="1" ht="95.25" customHeight="1">
      <c r="A93" s="76"/>
      <c r="B93" s="10"/>
      <c r="C93" s="98" t="s">
        <v>228</v>
      </c>
      <c r="D93" s="111" t="s">
        <v>177</v>
      </c>
      <c r="E93" s="111" t="s">
        <v>43</v>
      </c>
      <c r="F93" s="111" t="s">
        <v>67</v>
      </c>
      <c r="G93" s="111" t="s">
        <v>98</v>
      </c>
      <c r="H93" s="111" t="s">
        <v>226</v>
      </c>
      <c r="I93" s="111" t="s">
        <v>46</v>
      </c>
      <c r="J93" s="111" t="s">
        <v>227</v>
      </c>
      <c r="K93" s="111" t="s">
        <v>66</v>
      </c>
      <c r="L93" s="38" t="s">
        <v>111</v>
      </c>
      <c r="M93" s="97" t="s">
        <v>230</v>
      </c>
      <c r="N93" s="62">
        <v>3318.31</v>
      </c>
      <c r="O93" s="62">
        <v>57500</v>
      </c>
      <c r="P93" s="62">
        <v>4000</v>
      </c>
      <c r="Q93" s="62">
        <v>57500</v>
      </c>
      <c r="R93" s="62">
        <v>57500</v>
      </c>
      <c r="S93" s="62">
        <v>57500</v>
      </c>
    </row>
    <row r="94" spans="1:19" s="3" customFormat="1" ht="78.75" customHeight="1">
      <c r="A94" s="76"/>
      <c r="B94" s="10"/>
      <c r="C94" s="118" t="s">
        <v>270</v>
      </c>
      <c r="D94" s="112" t="s">
        <v>47</v>
      </c>
      <c r="E94" s="112" t="s">
        <v>43</v>
      </c>
      <c r="F94" s="112" t="s">
        <v>67</v>
      </c>
      <c r="G94" s="112" t="s">
        <v>98</v>
      </c>
      <c r="H94" s="112" t="s">
        <v>233</v>
      </c>
      <c r="I94" s="112" t="s">
        <v>46</v>
      </c>
      <c r="J94" s="112" t="s">
        <v>45</v>
      </c>
      <c r="K94" s="112" t="s">
        <v>66</v>
      </c>
      <c r="L94" s="40"/>
      <c r="M94" s="120"/>
      <c r="N94" s="66">
        <f aca="true" t="shared" si="29" ref="N94:S94">N95</f>
        <v>1081.48</v>
      </c>
      <c r="O94" s="66">
        <f t="shared" si="29"/>
        <v>3500</v>
      </c>
      <c r="P94" s="66">
        <f t="shared" si="29"/>
        <v>1100</v>
      </c>
      <c r="Q94" s="66">
        <f t="shared" si="29"/>
        <v>3500</v>
      </c>
      <c r="R94" s="66">
        <f t="shared" si="29"/>
        <v>3500</v>
      </c>
      <c r="S94" s="66">
        <f t="shared" si="29"/>
        <v>3500</v>
      </c>
    </row>
    <row r="95" spans="1:19" s="3" customFormat="1" ht="78" customHeight="1">
      <c r="A95" s="76">
        <v>60</v>
      </c>
      <c r="B95" s="10"/>
      <c r="C95" s="121" t="s">
        <v>270</v>
      </c>
      <c r="D95" s="111" t="s">
        <v>47</v>
      </c>
      <c r="E95" s="111" t="s">
        <v>43</v>
      </c>
      <c r="F95" s="111" t="s">
        <v>67</v>
      </c>
      <c r="G95" s="111" t="s">
        <v>98</v>
      </c>
      <c r="H95" s="111" t="s">
        <v>233</v>
      </c>
      <c r="I95" s="111" t="s">
        <v>46</v>
      </c>
      <c r="J95" s="111" t="s">
        <v>45</v>
      </c>
      <c r="K95" s="111" t="s">
        <v>66</v>
      </c>
      <c r="L95" s="38" t="s">
        <v>111</v>
      </c>
      <c r="M95" s="99" t="s">
        <v>231</v>
      </c>
      <c r="N95" s="102">
        <v>1081.48</v>
      </c>
      <c r="O95" s="102">
        <v>3500</v>
      </c>
      <c r="P95" s="102">
        <v>1100</v>
      </c>
      <c r="Q95" s="65">
        <v>3500</v>
      </c>
      <c r="R95" s="65">
        <v>3500</v>
      </c>
      <c r="S95" s="65">
        <v>3500</v>
      </c>
    </row>
    <row r="96" spans="1:19" s="3" customFormat="1" ht="117" customHeight="1">
      <c r="A96" s="76">
        <v>62</v>
      </c>
      <c r="B96" s="10"/>
      <c r="C96" s="122" t="s">
        <v>186</v>
      </c>
      <c r="D96" s="112" t="s">
        <v>42</v>
      </c>
      <c r="E96" s="112" t="s">
        <v>43</v>
      </c>
      <c r="F96" s="112" t="s">
        <v>67</v>
      </c>
      <c r="G96" s="112" t="s">
        <v>61</v>
      </c>
      <c r="H96" s="112" t="s">
        <v>23</v>
      </c>
      <c r="I96" s="112" t="s">
        <v>46</v>
      </c>
      <c r="J96" s="112" t="s">
        <v>45</v>
      </c>
      <c r="K96" s="112" t="s">
        <v>66</v>
      </c>
      <c r="L96" s="38" t="s">
        <v>111</v>
      </c>
      <c r="M96" s="38"/>
      <c r="N96" s="66">
        <f aca="true" t="shared" si="30" ref="N96:S96">N97</f>
        <v>1394615.47</v>
      </c>
      <c r="O96" s="66">
        <f t="shared" si="30"/>
        <v>2845930</v>
      </c>
      <c r="P96" s="66">
        <f t="shared" si="30"/>
        <v>2866723</v>
      </c>
      <c r="Q96" s="66">
        <f t="shared" si="30"/>
        <v>2845930</v>
      </c>
      <c r="R96" s="66">
        <f t="shared" si="30"/>
        <v>2845930</v>
      </c>
      <c r="S96" s="66">
        <f t="shared" si="30"/>
        <v>2845930</v>
      </c>
    </row>
    <row r="97" spans="1:19" s="3" customFormat="1" ht="108.75" customHeight="1">
      <c r="A97" s="76">
        <v>63</v>
      </c>
      <c r="B97" s="10"/>
      <c r="C97" s="123" t="s">
        <v>186</v>
      </c>
      <c r="D97" s="111" t="s">
        <v>177</v>
      </c>
      <c r="E97" s="111" t="s">
        <v>43</v>
      </c>
      <c r="F97" s="111" t="s">
        <v>67</v>
      </c>
      <c r="G97" s="111" t="s">
        <v>61</v>
      </c>
      <c r="H97" s="111" t="s">
        <v>23</v>
      </c>
      <c r="I97" s="111" t="s">
        <v>46</v>
      </c>
      <c r="J97" s="111" t="s">
        <v>45</v>
      </c>
      <c r="K97" s="111" t="s">
        <v>66</v>
      </c>
      <c r="L97" s="38" t="s">
        <v>111</v>
      </c>
      <c r="M97" s="101" t="s">
        <v>232</v>
      </c>
      <c r="N97" s="165">
        <v>1394615.47</v>
      </c>
      <c r="O97" s="165">
        <v>2845930</v>
      </c>
      <c r="P97" s="165">
        <v>2866723</v>
      </c>
      <c r="Q97" s="65">
        <v>2845930</v>
      </c>
      <c r="R97" s="65">
        <v>2845930</v>
      </c>
      <c r="S97" s="65">
        <v>2845930</v>
      </c>
    </row>
    <row r="98" spans="1:19" s="2" customFormat="1" ht="21" customHeight="1">
      <c r="A98" s="76">
        <v>83</v>
      </c>
      <c r="B98" s="5" t="s">
        <v>1</v>
      </c>
      <c r="C98" s="34" t="s">
        <v>75</v>
      </c>
      <c r="D98" s="108" t="s">
        <v>42</v>
      </c>
      <c r="E98" s="108" t="s">
        <v>43</v>
      </c>
      <c r="F98" s="108" t="s">
        <v>76</v>
      </c>
      <c r="G98" s="108" t="s">
        <v>44</v>
      </c>
      <c r="H98" s="108" t="s">
        <v>42</v>
      </c>
      <c r="I98" s="108" t="s">
        <v>44</v>
      </c>
      <c r="J98" s="108" t="s">
        <v>45</v>
      </c>
      <c r="K98" s="108" t="s">
        <v>42</v>
      </c>
      <c r="L98" s="38"/>
      <c r="M98" s="45"/>
      <c r="N98" s="60">
        <f aca="true" t="shared" si="31" ref="N98:S98">N99+N101</f>
        <v>-260656.15000000002</v>
      </c>
      <c r="O98" s="60">
        <f t="shared" si="31"/>
        <v>-230017.52</v>
      </c>
      <c r="P98" s="60">
        <f>P99+P101</f>
        <v>-230017.52</v>
      </c>
      <c r="Q98" s="60">
        <f t="shared" si="31"/>
        <v>0</v>
      </c>
      <c r="R98" s="60">
        <f t="shared" si="31"/>
        <v>0</v>
      </c>
      <c r="S98" s="60">
        <f t="shared" si="31"/>
        <v>0</v>
      </c>
    </row>
    <row r="99" spans="1:19" s="2" customFormat="1" ht="25.5" customHeight="1">
      <c r="A99" s="76">
        <v>84</v>
      </c>
      <c r="B99" s="5"/>
      <c r="C99" s="81" t="s">
        <v>169</v>
      </c>
      <c r="D99" s="108" t="s">
        <v>42</v>
      </c>
      <c r="E99" s="108" t="s">
        <v>43</v>
      </c>
      <c r="F99" s="108" t="s">
        <v>76</v>
      </c>
      <c r="G99" s="108" t="s">
        <v>46</v>
      </c>
      <c r="H99" s="108" t="s">
        <v>23</v>
      </c>
      <c r="I99" s="108" t="s">
        <v>56</v>
      </c>
      <c r="J99" s="108" t="s">
        <v>45</v>
      </c>
      <c r="K99" s="108" t="s">
        <v>54</v>
      </c>
      <c r="L99" s="38"/>
      <c r="M99" s="45"/>
      <c r="N99" s="60">
        <f aca="true" t="shared" si="32" ref="N99:S99">N100</f>
        <v>-71273.51</v>
      </c>
      <c r="O99" s="60">
        <f t="shared" si="32"/>
        <v>0</v>
      </c>
      <c r="P99" s="60">
        <f t="shared" si="32"/>
        <v>0</v>
      </c>
      <c r="Q99" s="60">
        <f t="shared" si="32"/>
        <v>0</v>
      </c>
      <c r="R99" s="60">
        <f t="shared" si="32"/>
        <v>0</v>
      </c>
      <c r="S99" s="60">
        <f t="shared" si="32"/>
        <v>0</v>
      </c>
    </row>
    <row r="100" spans="1:19" s="2" customFormat="1" ht="45.75" customHeight="1">
      <c r="A100" s="76">
        <v>85</v>
      </c>
      <c r="B100" s="5"/>
      <c r="C100" s="55" t="s">
        <v>170</v>
      </c>
      <c r="D100" s="110" t="s">
        <v>42</v>
      </c>
      <c r="E100" s="110" t="s">
        <v>43</v>
      </c>
      <c r="F100" s="110" t="s">
        <v>76</v>
      </c>
      <c r="G100" s="110" t="s">
        <v>46</v>
      </c>
      <c r="H100" s="110" t="s">
        <v>23</v>
      </c>
      <c r="I100" s="110" t="s">
        <v>56</v>
      </c>
      <c r="J100" s="110" t="s">
        <v>45</v>
      </c>
      <c r="K100" s="110" t="s">
        <v>54</v>
      </c>
      <c r="L100" s="38" t="s">
        <v>111</v>
      </c>
      <c r="M100" s="38" t="s">
        <v>124</v>
      </c>
      <c r="N100" s="166">
        <v>-71273.51</v>
      </c>
      <c r="O100" s="166">
        <v>0</v>
      </c>
      <c r="P100" s="166">
        <v>0</v>
      </c>
      <c r="Q100" s="60">
        <v>0</v>
      </c>
      <c r="R100" s="60">
        <v>0</v>
      </c>
      <c r="S100" s="60">
        <v>0</v>
      </c>
    </row>
    <row r="101" spans="1:19" s="2" customFormat="1" ht="24.75" customHeight="1">
      <c r="A101" s="76">
        <v>86</v>
      </c>
      <c r="B101" s="5"/>
      <c r="C101" s="56" t="s">
        <v>171</v>
      </c>
      <c r="D101" s="108" t="s">
        <v>115</v>
      </c>
      <c r="E101" s="108" t="s">
        <v>43</v>
      </c>
      <c r="F101" s="108" t="s">
        <v>76</v>
      </c>
      <c r="G101" s="108" t="s">
        <v>44</v>
      </c>
      <c r="H101" s="108" t="s">
        <v>42</v>
      </c>
      <c r="I101" s="108" t="s">
        <v>44</v>
      </c>
      <c r="J101" s="108" t="s">
        <v>45</v>
      </c>
      <c r="K101" s="108" t="s">
        <v>42</v>
      </c>
      <c r="L101" s="38"/>
      <c r="M101" s="45"/>
      <c r="N101" s="60">
        <f aca="true" t="shared" si="33" ref="N101:S101">N102</f>
        <v>-189382.64</v>
      </c>
      <c r="O101" s="60">
        <f t="shared" si="33"/>
        <v>-230017.52</v>
      </c>
      <c r="P101" s="60">
        <f t="shared" si="33"/>
        <v>-230017.52</v>
      </c>
      <c r="Q101" s="60">
        <f t="shared" si="33"/>
        <v>0</v>
      </c>
      <c r="R101" s="60">
        <f t="shared" si="33"/>
        <v>0</v>
      </c>
      <c r="S101" s="60">
        <f t="shared" si="33"/>
        <v>0</v>
      </c>
    </row>
    <row r="102" spans="1:19" s="2" customFormat="1" ht="48" customHeight="1">
      <c r="A102" s="76">
        <v>87</v>
      </c>
      <c r="B102" s="5"/>
      <c r="C102" s="43" t="s">
        <v>136</v>
      </c>
      <c r="D102" s="110" t="s">
        <v>115</v>
      </c>
      <c r="E102" s="110" t="s">
        <v>43</v>
      </c>
      <c r="F102" s="110" t="s">
        <v>76</v>
      </c>
      <c r="G102" s="110" t="s">
        <v>56</v>
      </c>
      <c r="H102" s="110" t="s">
        <v>23</v>
      </c>
      <c r="I102" s="110" t="s">
        <v>56</v>
      </c>
      <c r="J102" s="110" t="s">
        <v>45</v>
      </c>
      <c r="K102" s="110" t="s">
        <v>54</v>
      </c>
      <c r="L102" s="38" t="s">
        <v>111</v>
      </c>
      <c r="M102" s="38" t="s">
        <v>124</v>
      </c>
      <c r="N102" s="167">
        <v>-189382.64</v>
      </c>
      <c r="O102" s="166">
        <v>-230017.52</v>
      </c>
      <c r="P102" s="166">
        <v>-230017.52</v>
      </c>
      <c r="Q102" s="65">
        <v>0</v>
      </c>
      <c r="R102" s="65">
        <v>0</v>
      </c>
      <c r="S102" s="65">
        <v>0</v>
      </c>
    </row>
    <row r="103" spans="1:19" s="2" customFormat="1" ht="21" customHeight="1">
      <c r="A103" s="76">
        <v>88</v>
      </c>
      <c r="B103" s="5" t="s">
        <v>16</v>
      </c>
      <c r="C103" s="48" t="s">
        <v>39</v>
      </c>
      <c r="D103" s="108" t="s">
        <v>42</v>
      </c>
      <c r="E103" s="108" t="s">
        <v>68</v>
      </c>
      <c r="F103" s="108" t="s">
        <v>50</v>
      </c>
      <c r="G103" s="108" t="s">
        <v>44</v>
      </c>
      <c r="H103" s="108" t="s">
        <v>42</v>
      </c>
      <c r="I103" s="108" t="s">
        <v>44</v>
      </c>
      <c r="J103" s="108" t="s">
        <v>45</v>
      </c>
      <c r="K103" s="108" t="s">
        <v>187</v>
      </c>
      <c r="L103" s="38"/>
      <c r="M103" s="45"/>
      <c r="N103" s="66">
        <f aca="true" t="shared" si="34" ref="N103:S103">N104+N154+N156</f>
        <v>450460441.76000005</v>
      </c>
      <c r="O103" s="66">
        <f t="shared" si="34"/>
        <v>882853376.11</v>
      </c>
      <c r="P103" s="66">
        <f t="shared" si="34"/>
        <v>882853376.11</v>
      </c>
      <c r="Q103" s="66">
        <f t="shared" si="34"/>
        <v>1667824619.19</v>
      </c>
      <c r="R103" s="66">
        <f t="shared" si="34"/>
        <v>296895667</v>
      </c>
      <c r="S103" s="66">
        <f t="shared" si="34"/>
        <v>295185076</v>
      </c>
    </row>
    <row r="104" spans="1:19" ht="48" customHeight="1">
      <c r="A104" s="76">
        <v>89</v>
      </c>
      <c r="B104" s="5"/>
      <c r="C104" s="48" t="s">
        <v>40</v>
      </c>
      <c r="D104" s="110" t="s">
        <v>42</v>
      </c>
      <c r="E104" s="110" t="s">
        <v>68</v>
      </c>
      <c r="F104" s="110" t="s">
        <v>50</v>
      </c>
      <c r="G104" s="110" t="s">
        <v>44</v>
      </c>
      <c r="H104" s="110" t="s">
        <v>42</v>
      </c>
      <c r="I104" s="110" t="s">
        <v>44</v>
      </c>
      <c r="J104" s="110" t="s">
        <v>45</v>
      </c>
      <c r="K104" s="110" t="s">
        <v>187</v>
      </c>
      <c r="L104" s="38"/>
      <c r="M104" s="49"/>
      <c r="N104" s="66">
        <f aca="true" t="shared" si="35" ref="N104:S104">N105+N107+N109+N134+N149</f>
        <v>450722825.32000005</v>
      </c>
      <c r="O104" s="66">
        <f t="shared" si="35"/>
        <v>883050759.67</v>
      </c>
      <c r="P104" s="66">
        <f t="shared" si="35"/>
        <v>883050759.67</v>
      </c>
      <c r="Q104" s="66">
        <f t="shared" si="35"/>
        <v>1667759619.19</v>
      </c>
      <c r="R104" s="66">
        <f t="shared" si="35"/>
        <v>296895667</v>
      </c>
      <c r="S104" s="66">
        <f t="shared" si="35"/>
        <v>295185076</v>
      </c>
    </row>
    <row r="105" spans="1:19" ht="37.5" customHeight="1">
      <c r="A105" s="76">
        <v>90</v>
      </c>
      <c r="B105" s="5"/>
      <c r="C105" s="48" t="s">
        <v>101</v>
      </c>
      <c r="D105" s="110" t="s">
        <v>42</v>
      </c>
      <c r="E105" s="110" t="s">
        <v>68</v>
      </c>
      <c r="F105" s="110" t="s">
        <v>50</v>
      </c>
      <c r="G105" s="110" t="s">
        <v>98</v>
      </c>
      <c r="H105" s="110" t="s">
        <v>42</v>
      </c>
      <c r="I105" s="110" t="s">
        <v>44</v>
      </c>
      <c r="J105" s="110" t="s">
        <v>45</v>
      </c>
      <c r="K105" s="110" t="s">
        <v>187</v>
      </c>
      <c r="L105" s="38"/>
      <c r="M105" s="49"/>
      <c r="N105" s="66">
        <f aca="true" t="shared" si="36" ref="N105:S105">N106</f>
        <v>53928000</v>
      </c>
      <c r="O105" s="66">
        <f t="shared" si="36"/>
        <v>77887000</v>
      </c>
      <c r="P105" s="66">
        <f t="shared" si="36"/>
        <v>77887000</v>
      </c>
      <c r="Q105" s="66">
        <f t="shared" si="36"/>
        <v>73514000</v>
      </c>
      <c r="R105" s="66">
        <f t="shared" si="36"/>
        <v>51862000</v>
      </c>
      <c r="S105" s="66">
        <f t="shared" si="36"/>
        <v>49892000</v>
      </c>
    </row>
    <row r="106" spans="1:19" ht="37.5" customHeight="1">
      <c r="A106" s="76">
        <f>A105+1</f>
        <v>91</v>
      </c>
      <c r="B106" s="5" t="s">
        <v>17</v>
      </c>
      <c r="C106" s="50" t="s">
        <v>137</v>
      </c>
      <c r="D106" s="110" t="s">
        <v>115</v>
      </c>
      <c r="E106" s="110" t="s">
        <v>68</v>
      </c>
      <c r="F106" s="110" t="s">
        <v>50</v>
      </c>
      <c r="G106" s="110" t="s">
        <v>65</v>
      </c>
      <c r="H106" s="110" t="s">
        <v>69</v>
      </c>
      <c r="I106" s="110" t="s">
        <v>56</v>
      </c>
      <c r="J106" s="110" t="s">
        <v>45</v>
      </c>
      <c r="K106" s="110" t="s">
        <v>187</v>
      </c>
      <c r="L106" s="38" t="s">
        <v>111</v>
      </c>
      <c r="M106" s="38" t="s">
        <v>124</v>
      </c>
      <c r="N106" s="168">
        <v>53928000</v>
      </c>
      <c r="O106" s="168">
        <v>77887000</v>
      </c>
      <c r="P106" s="168">
        <v>77887000</v>
      </c>
      <c r="Q106" s="71">
        <v>73514000</v>
      </c>
      <c r="R106" s="71">
        <v>51862000</v>
      </c>
      <c r="S106" s="63">
        <v>49892000</v>
      </c>
    </row>
    <row r="107" spans="1:19" ht="43.5" customHeight="1">
      <c r="A107" s="76">
        <v>92</v>
      </c>
      <c r="B107" s="5"/>
      <c r="C107" s="57" t="s">
        <v>173</v>
      </c>
      <c r="D107" s="108" t="s">
        <v>42</v>
      </c>
      <c r="E107" s="108" t="s">
        <v>68</v>
      </c>
      <c r="F107" s="108" t="s">
        <v>50</v>
      </c>
      <c r="G107" s="108" t="s">
        <v>98</v>
      </c>
      <c r="H107" s="108" t="s">
        <v>69</v>
      </c>
      <c r="I107" s="108" t="s">
        <v>44</v>
      </c>
      <c r="J107" s="108" t="s">
        <v>45</v>
      </c>
      <c r="K107" s="108" t="s">
        <v>187</v>
      </c>
      <c r="L107" s="38"/>
      <c r="M107" s="38"/>
      <c r="N107" s="169">
        <f aca="true" t="shared" si="37" ref="N107:S107">N108</f>
        <v>2205100</v>
      </c>
      <c r="O107" s="169">
        <f t="shared" si="37"/>
        <v>2205100</v>
      </c>
      <c r="P107" s="169">
        <f t="shared" si="37"/>
        <v>2205100</v>
      </c>
      <c r="Q107" s="169">
        <f t="shared" si="37"/>
        <v>0</v>
      </c>
      <c r="R107" s="169">
        <f t="shared" si="37"/>
        <v>0</v>
      </c>
      <c r="S107" s="169">
        <f t="shared" si="37"/>
        <v>0</v>
      </c>
    </row>
    <row r="108" spans="1:19" ht="47.25" customHeight="1">
      <c r="A108" s="76">
        <v>93</v>
      </c>
      <c r="B108" s="5"/>
      <c r="C108" s="58" t="s">
        <v>172</v>
      </c>
      <c r="D108" s="110" t="s">
        <v>115</v>
      </c>
      <c r="E108" s="110" t="s">
        <v>68</v>
      </c>
      <c r="F108" s="110" t="s">
        <v>50</v>
      </c>
      <c r="G108" s="110" t="s">
        <v>98</v>
      </c>
      <c r="H108" s="110" t="s">
        <v>69</v>
      </c>
      <c r="I108" s="110" t="s">
        <v>56</v>
      </c>
      <c r="J108" s="110" t="s">
        <v>45</v>
      </c>
      <c r="K108" s="110" t="s">
        <v>187</v>
      </c>
      <c r="L108" s="38" t="s">
        <v>111</v>
      </c>
      <c r="M108" s="38" t="s">
        <v>124</v>
      </c>
      <c r="N108" s="170">
        <v>2205100</v>
      </c>
      <c r="O108" s="170">
        <v>2205100</v>
      </c>
      <c r="P108" s="170">
        <v>2205100</v>
      </c>
      <c r="Q108" s="71">
        <v>0</v>
      </c>
      <c r="R108" s="71">
        <v>0</v>
      </c>
      <c r="S108" s="71">
        <v>0</v>
      </c>
    </row>
    <row r="109" spans="1:19" ht="34.5" customHeight="1">
      <c r="A109" s="76">
        <v>94</v>
      </c>
      <c r="B109" s="5"/>
      <c r="C109" s="48" t="s">
        <v>77</v>
      </c>
      <c r="D109" s="108" t="s">
        <v>42</v>
      </c>
      <c r="E109" s="108" t="s">
        <v>68</v>
      </c>
      <c r="F109" s="108" t="s">
        <v>50</v>
      </c>
      <c r="G109" s="108" t="s">
        <v>97</v>
      </c>
      <c r="H109" s="108" t="s">
        <v>42</v>
      </c>
      <c r="I109" s="108" t="s">
        <v>44</v>
      </c>
      <c r="J109" s="108" t="s">
        <v>45</v>
      </c>
      <c r="K109" s="108" t="s">
        <v>187</v>
      </c>
      <c r="L109" s="38"/>
      <c r="M109" s="45"/>
      <c r="N109" s="72">
        <f aca="true" t="shared" si="38" ref="N109:S109">N110+N112+N114+N116+N118+N120+N122+N124+N126+N128+N130+N132</f>
        <v>214392103.46000004</v>
      </c>
      <c r="O109" s="72">
        <f t="shared" si="38"/>
        <v>527708992.88</v>
      </c>
      <c r="P109" s="72">
        <f t="shared" si="38"/>
        <v>527708992.88</v>
      </c>
      <c r="Q109" s="72">
        <f t="shared" si="38"/>
        <v>1353804119.19</v>
      </c>
      <c r="R109" s="72">
        <f t="shared" si="38"/>
        <v>20351367</v>
      </c>
      <c r="S109" s="72">
        <f t="shared" si="38"/>
        <v>20590176</v>
      </c>
    </row>
    <row r="110" spans="1:19" ht="39.75" customHeight="1">
      <c r="A110" s="76"/>
      <c r="B110" s="5"/>
      <c r="C110" s="127" t="s">
        <v>281</v>
      </c>
      <c r="D110" s="108" t="s">
        <v>115</v>
      </c>
      <c r="E110" s="108" t="s">
        <v>68</v>
      </c>
      <c r="F110" s="108" t="s">
        <v>50</v>
      </c>
      <c r="G110" s="108" t="s">
        <v>97</v>
      </c>
      <c r="H110" s="108" t="s">
        <v>193</v>
      </c>
      <c r="I110" s="108" t="s">
        <v>44</v>
      </c>
      <c r="J110" s="108" t="s">
        <v>45</v>
      </c>
      <c r="K110" s="108" t="s">
        <v>187</v>
      </c>
      <c r="L110" s="38"/>
      <c r="M110" s="45"/>
      <c r="N110" s="72">
        <f aca="true" t="shared" si="39" ref="N110:S110">N111</f>
        <v>0</v>
      </c>
      <c r="O110" s="72">
        <f t="shared" si="39"/>
        <v>37776500</v>
      </c>
      <c r="P110" s="72">
        <f t="shared" si="39"/>
        <v>37776500</v>
      </c>
      <c r="Q110" s="72">
        <f t="shared" si="39"/>
        <v>0</v>
      </c>
      <c r="R110" s="72">
        <f t="shared" si="39"/>
        <v>0</v>
      </c>
      <c r="S110" s="72">
        <f t="shared" si="39"/>
        <v>0</v>
      </c>
    </row>
    <row r="111" spans="1:19" ht="46.5" customHeight="1">
      <c r="A111" s="76"/>
      <c r="B111" s="5"/>
      <c r="C111" s="43" t="s">
        <v>192</v>
      </c>
      <c r="D111" s="110" t="s">
        <v>115</v>
      </c>
      <c r="E111" s="110" t="s">
        <v>68</v>
      </c>
      <c r="F111" s="110" t="s">
        <v>50</v>
      </c>
      <c r="G111" s="110" t="s">
        <v>97</v>
      </c>
      <c r="H111" s="110" t="s">
        <v>193</v>
      </c>
      <c r="I111" s="110" t="s">
        <v>56</v>
      </c>
      <c r="J111" s="110" t="s">
        <v>45</v>
      </c>
      <c r="K111" s="110" t="s">
        <v>187</v>
      </c>
      <c r="L111" s="38" t="s">
        <v>111</v>
      </c>
      <c r="M111" s="38" t="s">
        <v>124</v>
      </c>
      <c r="N111" s="71">
        <v>0</v>
      </c>
      <c r="O111" s="71">
        <v>37776500</v>
      </c>
      <c r="P111" s="71">
        <v>37776500</v>
      </c>
      <c r="Q111" s="71">
        <v>0</v>
      </c>
      <c r="R111" s="71">
        <v>0</v>
      </c>
      <c r="S111" s="71">
        <v>0</v>
      </c>
    </row>
    <row r="112" spans="1:19" ht="123.75" customHeight="1">
      <c r="A112" s="76">
        <v>95</v>
      </c>
      <c r="B112" s="5"/>
      <c r="C112" s="47" t="s">
        <v>138</v>
      </c>
      <c r="D112" s="108" t="s">
        <v>115</v>
      </c>
      <c r="E112" s="108" t="s">
        <v>68</v>
      </c>
      <c r="F112" s="108" t="s">
        <v>50</v>
      </c>
      <c r="G112" s="108" t="s">
        <v>97</v>
      </c>
      <c r="H112" s="108" t="s">
        <v>139</v>
      </c>
      <c r="I112" s="108" t="s">
        <v>44</v>
      </c>
      <c r="J112" s="108" t="s">
        <v>45</v>
      </c>
      <c r="K112" s="108" t="s">
        <v>187</v>
      </c>
      <c r="L112" s="38"/>
      <c r="M112" s="45"/>
      <c r="N112" s="72">
        <f aca="true" t="shared" si="40" ref="N112:S112">N113</f>
        <v>193552396.19</v>
      </c>
      <c r="O112" s="72">
        <f t="shared" si="40"/>
        <v>399426800</v>
      </c>
      <c r="P112" s="72">
        <f t="shared" si="40"/>
        <v>399426800</v>
      </c>
      <c r="Q112" s="72">
        <f t="shared" si="40"/>
        <v>1275987100</v>
      </c>
      <c r="R112" s="72">
        <f t="shared" si="40"/>
        <v>0</v>
      </c>
      <c r="S112" s="72">
        <f t="shared" si="40"/>
        <v>0</v>
      </c>
    </row>
    <row r="113" spans="1:19" ht="128.25" customHeight="1">
      <c r="A113" s="76">
        <v>96</v>
      </c>
      <c r="B113" s="5"/>
      <c r="C113" s="43" t="s">
        <v>138</v>
      </c>
      <c r="D113" s="110" t="s">
        <v>115</v>
      </c>
      <c r="E113" s="110" t="s">
        <v>68</v>
      </c>
      <c r="F113" s="110" t="s">
        <v>50</v>
      </c>
      <c r="G113" s="110" t="s">
        <v>97</v>
      </c>
      <c r="H113" s="110" t="s">
        <v>139</v>
      </c>
      <c r="I113" s="110" t="s">
        <v>56</v>
      </c>
      <c r="J113" s="110" t="s">
        <v>45</v>
      </c>
      <c r="K113" s="110" t="s">
        <v>187</v>
      </c>
      <c r="L113" s="38" t="s">
        <v>111</v>
      </c>
      <c r="M113" s="38" t="s">
        <v>124</v>
      </c>
      <c r="N113" s="171">
        <v>193552396.19</v>
      </c>
      <c r="O113" s="171">
        <v>399426800</v>
      </c>
      <c r="P113" s="171">
        <v>399426800</v>
      </c>
      <c r="Q113" s="71">
        <v>1275987100</v>
      </c>
      <c r="R113" s="71">
        <v>0</v>
      </c>
      <c r="S113" s="71"/>
    </row>
    <row r="114" spans="1:19" ht="48.75" customHeight="1">
      <c r="A114" s="76">
        <v>97</v>
      </c>
      <c r="B114" s="5"/>
      <c r="C114" s="47" t="s">
        <v>154</v>
      </c>
      <c r="D114" s="108" t="s">
        <v>115</v>
      </c>
      <c r="E114" s="108" t="s">
        <v>68</v>
      </c>
      <c r="F114" s="108" t="s">
        <v>50</v>
      </c>
      <c r="G114" s="108" t="s">
        <v>97</v>
      </c>
      <c r="H114" s="108" t="s">
        <v>155</v>
      </c>
      <c r="I114" s="108" t="s">
        <v>44</v>
      </c>
      <c r="J114" s="108" t="s">
        <v>45</v>
      </c>
      <c r="K114" s="108" t="s">
        <v>187</v>
      </c>
      <c r="L114" s="38"/>
      <c r="M114" s="38"/>
      <c r="N114" s="172">
        <f aca="true" t="shared" si="41" ref="N114:S114">N115</f>
        <v>1955074.71</v>
      </c>
      <c r="O114" s="172">
        <f t="shared" si="41"/>
        <v>4016400</v>
      </c>
      <c r="P114" s="172">
        <f t="shared" si="41"/>
        <v>4016400</v>
      </c>
      <c r="Q114" s="172">
        <f t="shared" si="41"/>
        <v>12888700</v>
      </c>
      <c r="R114" s="172">
        <f t="shared" si="41"/>
        <v>0</v>
      </c>
      <c r="S114" s="172">
        <f t="shared" si="41"/>
        <v>0</v>
      </c>
    </row>
    <row r="115" spans="1:19" ht="49.5" customHeight="1">
      <c r="A115" s="76">
        <v>98</v>
      </c>
      <c r="B115" s="5"/>
      <c r="C115" s="43" t="s">
        <v>154</v>
      </c>
      <c r="D115" s="110" t="s">
        <v>115</v>
      </c>
      <c r="E115" s="110" t="s">
        <v>68</v>
      </c>
      <c r="F115" s="110" t="s">
        <v>50</v>
      </c>
      <c r="G115" s="110" t="s">
        <v>97</v>
      </c>
      <c r="H115" s="110" t="s">
        <v>155</v>
      </c>
      <c r="I115" s="110" t="s">
        <v>56</v>
      </c>
      <c r="J115" s="110" t="s">
        <v>45</v>
      </c>
      <c r="K115" s="110" t="s">
        <v>187</v>
      </c>
      <c r="L115" s="38" t="s">
        <v>111</v>
      </c>
      <c r="M115" s="38" t="s">
        <v>124</v>
      </c>
      <c r="N115" s="64">
        <v>1955074.71</v>
      </c>
      <c r="O115" s="64">
        <v>4016400</v>
      </c>
      <c r="P115" s="64">
        <v>4016400</v>
      </c>
      <c r="Q115" s="71">
        <v>12888700</v>
      </c>
      <c r="R115" s="71">
        <v>0</v>
      </c>
      <c r="S115" s="71"/>
    </row>
    <row r="116" spans="1:19" ht="66" customHeight="1">
      <c r="A116" s="76">
        <v>99</v>
      </c>
      <c r="B116" s="5"/>
      <c r="C116" s="77" t="s">
        <v>178</v>
      </c>
      <c r="D116" s="108" t="s">
        <v>42</v>
      </c>
      <c r="E116" s="108" t="s">
        <v>68</v>
      </c>
      <c r="F116" s="108" t="s">
        <v>50</v>
      </c>
      <c r="G116" s="108" t="s">
        <v>78</v>
      </c>
      <c r="H116" s="108" t="s">
        <v>179</v>
      </c>
      <c r="I116" s="108" t="s">
        <v>44</v>
      </c>
      <c r="J116" s="108" t="s">
        <v>45</v>
      </c>
      <c r="K116" s="108" t="s">
        <v>187</v>
      </c>
      <c r="L116" s="40"/>
      <c r="M116" s="40"/>
      <c r="N116" s="173">
        <f aca="true" t="shared" si="42" ref="N116:S116">N117</f>
        <v>0</v>
      </c>
      <c r="O116" s="173">
        <f t="shared" si="42"/>
        <v>0</v>
      </c>
      <c r="P116" s="173">
        <f t="shared" si="42"/>
        <v>0</v>
      </c>
      <c r="Q116" s="173">
        <f t="shared" si="42"/>
        <v>0</v>
      </c>
      <c r="R116" s="173">
        <f t="shared" si="42"/>
        <v>0</v>
      </c>
      <c r="S116" s="173">
        <f t="shared" si="42"/>
        <v>0</v>
      </c>
    </row>
    <row r="117" spans="1:19" ht="66" customHeight="1">
      <c r="A117" s="76">
        <v>100</v>
      </c>
      <c r="B117" s="5"/>
      <c r="C117" s="78" t="s">
        <v>178</v>
      </c>
      <c r="D117" s="110" t="s">
        <v>42</v>
      </c>
      <c r="E117" s="110" t="s">
        <v>68</v>
      </c>
      <c r="F117" s="110" t="s">
        <v>50</v>
      </c>
      <c r="G117" s="110" t="s">
        <v>78</v>
      </c>
      <c r="H117" s="110" t="s">
        <v>179</v>
      </c>
      <c r="I117" s="110" t="s">
        <v>56</v>
      </c>
      <c r="J117" s="110" t="s">
        <v>45</v>
      </c>
      <c r="K117" s="110" t="s">
        <v>187</v>
      </c>
      <c r="L117" s="38" t="s">
        <v>111</v>
      </c>
      <c r="M117" s="38" t="s">
        <v>124</v>
      </c>
      <c r="N117" s="64"/>
      <c r="O117" s="64"/>
      <c r="P117" s="64"/>
      <c r="Q117" s="71"/>
      <c r="R117" s="71"/>
      <c r="S117" s="71"/>
    </row>
    <row r="118" spans="1:19" ht="66" customHeight="1">
      <c r="A118" s="76">
        <v>101</v>
      </c>
      <c r="B118" s="87"/>
      <c r="C118" s="77" t="s">
        <v>180</v>
      </c>
      <c r="D118" s="108" t="s">
        <v>42</v>
      </c>
      <c r="E118" s="108" t="s">
        <v>68</v>
      </c>
      <c r="F118" s="108" t="s">
        <v>50</v>
      </c>
      <c r="G118" s="108" t="s">
        <v>78</v>
      </c>
      <c r="H118" s="108" t="s">
        <v>181</v>
      </c>
      <c r="I118" s="108" t="s">
        <v>44</v>
      </c>
      <c r="J118" s="108" t="s">
        <v>45</v>
      </c>
      <c r="K118" s="108" t="s">
        <v>187</v>
      </c>
      <c r="L118" s="40"/>
      <c r="M118" s="40"/>
      <c r="N118" s="173">
        <f aca="true" t="shared" si="43" ref="N118:S118">N119</f>
        <v>799999.99</v>
      </c>
      <c r="O118" s="173">
        <f t="shared" si="43"/>
        <v>1360000</v>
      </c>
      <c r="P118" s="173">
        <f t="shared" si="43"/>
        <v>1360000</v>
      </c>
      <c r="Q118" s="173">
        <f t="shared" si="43"/>
        <v>0</v>
      </c>
      <c r="R118" s="173">
        <f t="shared" si="43"/>
        <v>0</v>
      </c>
      <c r="S118" s="173">
        <f t="shared" si="43"/>
        <v>0</v>
      </c>
    </row>
    <row r="119" spans="1:19" ht="66" customHeight="1">
      <c r="A119" s="76">
        <v>102</v>
      </c>
      <c r="B119" s="87"/>
      <c r="C119" s="78" t="s">
        <v>180</v>
      </c>
      <c r="D119" s="110" t="s">
        <v>42</v>
      </c>
      <c r="E119" s="110" t="s">
        <v>68</v>
      </c>
      <c r="F119" s="110" t="s">
        <v>50</v>
      </c>
      <c r="G119" s="110" t="s">
        <v>78</v>
      </c>
      <c r="H119" s="110" t="s">
        <v>181</v>
      </c>
      <c r="I119" s="110" t="s">
        <v>56</v>
      </c>
      <c r="J119" s="110" t="s">
        <v>45</v>
      </c>
      <c r="K119" s="110" t="s">
        <v>187</v>
      </c>
      <c r="L119" s="38" t="s">
        <v>111</v>
      </c>
      <c r="M119" s="38" t="s">
        <v>124</v>
      </c>
      <c r="N119" s="64">
        <v>799999.99</v>
      </c>
      <c r="O119" s="64">
        <v>1360000</v>
      </c>
      <c r="P119" s="64">
        <v>1360000</v>
      </c>
      <c r="Q119" s="71">
        <v>0</v>
      </c>
      <c r="R119" s="71">
        <v>0</v>
      </c>
      <c r="S119" s="71"/>
    </row>
    <row r="120" spans="1:19" ht="76.5" customHeight="1">
      <c r="A120" s="76"/>
      <c r="B120" s="87"/>
      <c r="C120" s="103" t="s">
        <v>238</v>
      </c>
      <c r="D120" s="108" t="s">
        <v>42</v>
      </c>
      <c r="E120" s="108" t="s">
        <v>68</v>
      </c>
      <c r="F120" s="108" t="s">
        <v>50</v>
      </c>
      <c r="G120" s="108" t="s">
        <v>78</v>
      </c>
      <c r="H120" s="108" t="s">
        <v>139</v>
      </c>
      <c r="I120" s="108" t="s">
        <v>44</v>
      </c>
      <c r="J120" s="108" t="s">
        <v>45</v>
      </c>
      <c r="K120" s="108" t="s">
        <v>187</v>
      </c>
      <c r="L120" s="40"/>
      <c r="M120" s="40"/>
      <c r="N120" s="173">
        <f aca="true" t="shared" si="44" ref="N120:S120">N121</f>
        <v>0</v>
      </c>
      <c r="O120" s="173">
        <f t="shared" si="44"/>
        <v>0</v>
      </c>
      <c r="P120" s="173">
        <f t="shared" si="44"/>
        <v>0</v>
      </c>
      <c r="Q120" s="173">
        <f t="shared" si="44"/>
        <v>2382919.19</v>
      </c>
      <c r="R120" s="173">
        <f t="shared" si="44"/>
        <v>0</v>
      </c>
      <c r="S120" s="173">
        <f t="shared" si="44"/>
        <v>0</v>
      </c>
    </row>
    <row r="121" spans="1:19" ht="82.5" customHeight="1">
      <c r="A121" s="76"/>
      <c r="B121" s="87"/>
      <c r="C121" s="104" t="s">
        <v>239</v>
      </c>
      <c r="D121" s="110" t="s">
        <v>42</v>
      </c>
      <c r="E121" s="110" t="s">
        <v>68</v>
      </c>
      <c r="F121" s="110" t="s">
        <v>50</v>
      </c>
      <c r="G121" s="110" t="s">
        <v>78</v>
      </c>
      <c r="H121" s="110" t="s">
        <v>139</v>
      </c>
      <c r="I121" s="110" t="s">
        <v>56</v>
      </c>
      <c r="J121" s="110" t="s">
        <v>45</v>
      </c>
      <c r="K121" s="110" t="s">
        <v>187</v>
      </c>
      <c r="L121" s="38" t="s">
        <v>111</v>
      </c>
      <c r="M121" s="38" t="s">
        <v>124</v>
      </c>
      <c r="N121" s="64">
        <v>0</v>
      </c>
      <c r="O121" s="64">
        <v>0</v>
      </c>
      <c r="P121" s="64">
        <v>0</v>
      </c>
      <c r="Q121" s="71">
        <v>2382919.19</v>
      </c>
      <c r="R121" s="71">
        <v>0</v>
      </c>
      <c r="S121" s="71">
        <v>0</v>
      </c>
    </row>
    <row r="122" spans="1:19" ht="66" customHeight="1">
      <c r="A122" s="76"/>
      <c r="B122" s="87"/>
      <c r="C122" s="105" t="s">
        <v>241</v>
      </c>
      <c r="D122" s="108" t="s">
        <v>42</v>
      </c>
      <c r="E122" s="108" t="s">
        <v>68</v>
      </c>
      <c r="F122" s="108" t="s">
        <v>50</v>
      </c>
      <c r="G122" s="108" t="s">
        <v>78</v>
      </c>
      <c r="H122" s="108" t="s">
        <v>237</v>
      </c>
      <c r="I122" s="108" t="s">
        <v>44</v>
      </c>
      <c r="J122" s="108" t="s">
        <v>45</v>
      </c>
      <c r="K122" s="108" t="s">
        <v>187</v>
      </c>
      <c r="L122" s="40" t="s">
        <v>111</v>
      </c>
      <c r="M122" s="40" t="s">
        <v>124</v>
      </c>
      <c r="N122" s="173">
        <f aca="true" t="shared" si="45" ref="N122:S122">N123</f>
        <v>3093174.3</v>
      </c>
      <c r="O122" s="173">
        <f t="shared" si="45"/>
        <v>7739800</v>
      </c>
      <c r="P122" s="173">
        <f t="shared" si="45"/>
        <v>7739800</v>
      </c>
      <c r="Q122" s="173">
        <f t="shared" si="45"/>
        <v>8424400</v>
      </c>
      <c r="R122" s="173">
        <f t="shared" si="45"/>
        <v>8477400</v>
      </c>
      <c r="S122" s="173">
        <f t="shared" si="45"/>
        <v>8723000</v>
      </c>
    </row>
    <row r="123" spans="1:19" ht="66" customHeight="1">
      <c r="A123" s="76"/>
      <c r="B123" s="87"/>
      <c r="C123" s="98" t="s">
        <v>240</v>
      </c>
      <c r="D123" s="110" t="s">
        <v>42</v>
      </c>
      <c r="E123" s="110" t="s">
        <v>68</v>
      </c>
      <c r="F123" s="110" t="s">
        <v>50</v>
      </c>
      <c r="G123" s="110" t="s">
        <v>78</v>
      </c>
      <c r="H123" s="110" t="s">
        <v>237</v>
      </c>
      <c r="I123" s="110" t="s">
        <v>56</v>
      </c>
      <c r="J123" s="110" t="s">
        <v>45</v>
      </c>
      <c r="K123" s="110" t="s">
        <v>187</v>
      </c>
      <c r="L123" s="38" t="s">
        <v>111</v>
      </c>
      <c r="M123" s="38" t="s">
        <v>124</v>
      </c>
      <c r="N123" s="64">
        <v>3093174.3</v>
      </c>
      <c r="O123" s="64">
        <v>7739800</v>
      </c>
      <c r="P123" s="64">
        <v>7739800</v>
      </c>
      <c r="Q123" s="71">
        <v>8424400</v>
      </c>
      <c r="R123" s="71">
        <v>8477400</v>
      </c>
      <c r="S123" s="71">
        <v>8723000</v>
      </c>
    </row>
    <row r="124" spans="1:19" ht="48" customHeight="1">
      <c r="A124" s="76"/>
      <c r="B124" s="87"/>
      <c r="C124" s="98" t="s">
        <v>236</v>
      </c>
      <c r="D124" s="108" t="s">
        <v>42</v>
      </c>
      <c r="E124" s="108" t="s">
        <v>68</v>
      </c>
      <c r="F124" s="108" t="s">
        <v>50</v>
      </c>
      <c r="G124" s="108" t="s">
        <v>78</v>
      </c>
      <c r="H124" s="108" t="s">
        <v>198</v>
      </c>
      <c r="I124" s="108" t="s">
        <v>44</v>
      </c>
      <c r="J124" s="108" t="s">
        <v>45</v>
      </c>
      <c r="K124" s="108" t="s">
        <v>187</v>
      </c>
      <c r="L124" s="38" t="s">
        <v>111</v>
      </c>
      <c r="M124" s="38" t="s">
        <v>124</v>
      </c>
      <c r="N124" s="173">
        <f aca="true" t="shared" si="46" ref="N124:S124">N125</f>
        <v>1392552</v>
      </c>
      <c r="O124" s="173">
        <f t="shared" si="46"/>
        <v>1392552</v>
      </c>
      <c r="P124" s="173">
        <f t="shared" si="46"/>
        <v>1392552</v>
      </c>
      <c r="Q124" s="173">
        <f t="shared" si="46"/>
        <v>0</v>
      </c>
      <c r="R124" s="173">
        <f t="shared" si="46"/>
        <v>1502167</v>
      </c>
      <c r="S124" s="173">
        <f t="shared" si="46"/>
        <v>1495376</v>
      </c>
    </row>
    <row r="125" spans="1:19" ht="45" customHeight="1">
      <c r="A125" s="76"/>
      <c r="B125" s="87"/>
      <c r="C125" s="98" t="s">
        <v>199</v>
      </c>
      <c r="D125" s="110" t="s">
        <v>42</v>
      </c>
      <c r="E125" s="110" t="s">
        <v>68</v>
      </c>
      <c r="F125" s="110" t="s">
        <v>50</v>
      </c>
      <c r="G125" s="110" t="s">
        <v>78</v>
      </c>
      <c r="H125" s="110" t="s">
        <v>198</v>
      </c>
      <c r="I125" s="110" t="s">
        <v>56</v>
      </c>
      <c r="J125" s="110" t="s">
        <v>45</v>
      </c>
      <c r="K125" s="110" t="s">
        <v>187</v>
      </c>
      <c r="L125" s="38" t="s">
        <v>111</v>
      </c>
      <c r="M125" s="38" t="s">
        <v>124</v>
      </c>
      <c r="N125" s="64">
        <v>1392552</v>
      </c>
      <c r="O125" s="64">
        <v>1392552</v>
      </c>
      <c r="P125" s="64">
        <v>1392552</v>
      </c>
      <c r="Q125" s="71">
        <v>0</v>
      </c>
      <c r="R125" s="71">
        <v>1502167</v>
      </c>
      <c r="S125" s="71">
        <v>1495376</v>
      </c>
    </row>
    <row r="126" spans="1:19" ht="29.25" customHeight="1">
      <c r="A126" s="76">
        <v>103</v>
      </c>
      <c r="B126" s="87"/>
      <c r="C126" s="47" t="s">
        <v>158</v>
      </c>
      <c r="D126" s="108" t="s">
        <v>42</v>
      </c>
      <c r="E126" s="108" t="s">
        <v>68</v>
      </c>
      <c r="F126" s="108" t="s">
        <v>50</v>
      </c>
      <c r="G126" s="108" t="s">
        <v>78</v>
      </c>
      <c r="H126" s="108" t="s">
        <v>157</v>
      </c>
      <c r="I126" s="108" t="s">
        <v>44</v>
      </c>
      <c r="J126" s="108" t="s">
        <v>45</v>
      </c>
      <c r="K126" s="108" t="s">
        <v>187</v>
      </c>
      <c r="L126" s="38"/>
      <c r="M126" s="38"/>
      <c r="N126" s="66">
        <f aca="true" t="shared" si="47" ref="N126:S128">N127</f>
        <v>0</v>
      </c>
      <c r="O126" s="66">
        <f t="shared" si="47"/>
        <v>0</v>
      </c>
      <c r="P126" s="66">
        <f t="shared" si="47"/>
        <v>0</v>
      </c>
      <c r="Q126" s="66">
        <f t="shared" si="47"/>
        <v>0</v>
      </c>
      <c r="R126" s="66">
        <f t="shared" si="47"/>
        <v>0</v>
      </c>
      <c r="S126" s="66">
        <f t="shared" si="47"/>
        <v>0</v>
      </c>
    </row>
    <row r="127" spans="1:19" ht="54" customHeight="1">
      <c r="A127" s="76">
        <v>104</v>
      </c>
      <c r="B127" s="87"/>
      <c r="C127" s="43" t="s">
        <v>156</v>
      </c>
      <c r="D127" s="110" t="s">
        <v>115</v>
      </c>
      <c r="E127" s="110" t="s">
        <v>68</v>
      </c>
      <c r="F127" s="110" t="s">
        <v>50</v>
      </c>
      <c r="G127" s="110" t="s">
        <v>78</v>
      </c>
      <c r="H127" s="110" t="s">
        <v>157</v>
      </c>
      <c r="I127" s="110" t="s">
        <v>56</v>
      </c>
      <c r="J127" s="110" t="s">
        <v>45</v>
      </c>
      <c r="K127" s="110" t="s">
        <v>187</v>
      </c>
      <c r="L127" s="38" t="s">
        <v>111</v>
      </c>
      <c r="M127" s="38" t="s">
        <v>124</v>
      </c>
      <c r="N127" s="64">
        <v>0</v>
      </c>
      <c r="O127" s="64">
        <v>0</v>
      </c>
      <c r="P127" s="64">
        <v>0</v>
      </c>
      <c r="Q127" s="71"/>
      <c r="R127" s="71">
        <v>0</v>
      </c>
      <c r="S127" s="71">
        <v>0</v>
      </c>
    </row>
    <row r="128" spans="1:19" ht="30.75" customHeight="1">
      <c r="A128" s="76">
        <v>105</v>
      </c>
      <c r="B128" s="5"/>
      <c r="C128" s="124" t="s">
        <v>272</v>
      </c>
      <c r="D128" s="108" t="s">
        <v>42</v>
      </c>
      <c r="E128" s="108" t="s">
        <v>68</v>
      </c>
      <c r="F128" s="108" t="s">
        <v>50</v>
      </c>
      <c r="G128" s="108" t="s">
        <v>78</v>
      </c>
      <c r="H128" s="108" t="s">
        <v>271</v>
      </c>
      <c r="I128" s="108" t="s">
        <v>44</v>
      </c>
      <c r="J128" s="108" t="s">
        <v>45</v>
      </c>
      <c r="K128" s="108" t="s">
        <v>187</v>
      </c>
      <c r="L128" s="38"/>
      <c r="M128" s="38"/>
      <c r="N128" s="66">
        <f t="shared" si="47"/>
        <v>1713600</v>
      </c>
      <c r="O128" s="66">
        <f t="shared" si="47"/>
        <v>1713600</v>
      </c>
      <c r="P128" s="66">
        <f t="shared" si="47"/>
        <v>1713600</v>
      </c>
      <c r="Q128" s="66">
        <f t="shared" si="47"/>
        <v>0</v>
      </c>
      <c r="R128" s="66">
        <f t="shared" si="47"/>
        <v>0</v>
      </c>
      <c r="S128" s="66">
        <f t="shared" si="47"/>
        <v>0</v>
      </c>
    </row>
    <row r="129" spans="1:19" ht="45" customHeight="1">
      <c r="A129" s="76">
        <v>106</v>
      </c>
      <c r="B129" s="5"/>
      <c r="C129" s="100" t="s">
        <v>273</v>
      </c>
      <c r="D129" s="110" t="s">
        <v>115</v>
      </c>
      <c r="E129" s="110" t="s">
        <v>68</v>
      </c>
      <c r="F129" s="110" t="s">
        <v>50</v>
      </c>
      <c r="G129" s="110" t="s">
        <v>78</v>
      </c>
      <c r="H129" s="110" t="s">
        <v>271</v>
      </c>
      <c r="I129" s="110" t="s">
        <v>56</v>
      </c>
      <c r="J129" s="110" t="s">
        <v>45</v>
      </c>
      <c r="K129" s="110" t="s">
        <v>187</v>
      </c>
      <c r="L129" s="38" t="s">
        <v>111</v>
      </c>
      <c r="M129" s="38" t="s">
        <v>124</v>
      </c>
      <c r="N129" s="64">
        <v>1713600</v>
      </c>
      <c r="O129" s="64">
        <v>1713600</v>
      </c>
      <c r="P129" s="64">
        <v>1713600</v>
      </c>
      <c r="Q129" s="71"/>
      <c r="R129" s="71">
        <v>0</v>
      </c>
      <c r="S129" s="71">
        <v>0</v>
      </c>
    </row>
    <row r="130" spans="1:19" ht="67.5" customHeight="1">
      <c r="A130" s="76"/>
      <c r="B130" s="5"/>
      <c r="C130" s="96" t="s">
        <v>248</v>
      </c>
      <c r="D130" s="108" t="s">
        <v>42</v>
      </c>
      <c r="E130" s="108" t="s">
        <v>68</v>
      </c>
      <c r="F130" s="108" t="s">
        <v>50</v>
      </c>
      <c r="G130" s="108" t="s">
        <v>78</v>
      </c>
      <c r="H130" s="108" t="s">
        <v>249</v>
      </c>
      <c r="I130" s="108" t="s">
        <v>44</v>
      </c>
      <c r="J130" s="108" t="s">
        <v>45</v>
      </c>
      <c r="K130" s="108" t="s">
        <v>187</v>
      </c>
      <c r="L130" s="38"/>
      <c r="M130" s="38"/>
      <c r="N130" s="173">
        <f aca="true" t="shared" si="48" ref="N130:S130">N131</f>
        <v>0</v>
      </c>
      <c r="O130" s="173">
        <f t="shared" si="48"/>
        <v>0</v>
      </c>
      <c r="P130" s="173">
        <f t="shared" si="48"/>
        <v>0</v>
      </c>
      <c r="Q130" s="173">
        <f t="shared" si="48"/>
        <v>0</v>
      </c>
      <c r="R130" s="173">
        <f t="shared" si="48"/>
        <v>0</v>
      </c>
      <c r="S130" s="173">
        <f t="shared" si="48"/>
        <v>0</v>
      </c>
    </row>
    <row r="131" spans="1:19" ht="79.5" customHeight="1">
      <c r="A131" s="76"/>
      <c r="B131" s="5"/>
      <c r="C131" s="92" t="s">
        <v>247</v>
      </c>
      <c r="D131" s="110" t="s">
        <v>115</v>
      </c>
      <c r="E131" s="110" t="s">
        <v>68</v>
      </c>
      <c r="F131" s="110" t="s">
        <v>50</v>
      </c>
      <c r="G131" s="110" t="s">
        <v>78</v>
      </c>
      <c r="H131" s="110" t="s">
        <v>249</v>
      </c>
      <c r="I131" s="110" t="s">
        <v>56</v>
      </c>
      <c r="J131" s="110" t="s">
        <v>45</v>
      </c>
      <c r="K131" s="110" t="s">
        <v>187</v>
      </c>
      <c r="L131" s="38" t="s">
        <v>111</v>
      </c>
      <c r="M131" s="38" t="s">
        <v>124</v>
      </c>
      <c r="N131" s="64"/>
      <c r="O131" s="64"/>
      <c r="P131" s="64"/>
      <c r="Q131" s="71"/>
      <c r="R131" s="71">
        <v>0</v>
      </c>
      <c r="S131" s="71"/>
    </row>
    <row r="132" spans="1:19" ht="24" customHeight="1">
      <c r="A132" s="76">
        <v>109</v>
      </c>
      <c r="B132" s="5"/>
      <c r="C132" s="48" t="s">
        <v>175</v>
      </c>
      <c r="D132" s="108" t="s">
        <v>42</v>
      </c>
      <c r="E132" s="108" t="s">
        <v>68</v>
      </c>
      <c r="F132" s="108" t="s">
        <v>50</v>
      </c>
      <c r="G132" s="108" t="s">
        <v>141</v>
      </c>
      <c r="H132" s="108" t="s">
        <v>109</v>
      </c>
      <c r="I132" s="108" t="s">
        <v>44</v>
      </c>
      <c r="J132" s="108" t="s">
        <v>45</v>
      </c>
      <c r="K132" s="108" t="s">
        <v>187</v>
      </c>
      <c r="L132" s="38"/>
      <c r="M132" s="49"/>
      <c r="N132" s="66">
        <f aca="true" t="shared" si="49" ref="N132:S132">N133</f>
        <v>11885306.27</v>
      </c>
      <c r="O132" s="66">
        <f t="shared" si="49"/>
        <v>74283340.88</v>
      </c>
      <c r="P132" s="66">
        <f t="shared" si="49"/>
        <v>74283340.88</v>
      </c>
      <c r="Q132" s="66">
        <f t="shared" si="49"/>
        <v>54121000</v>
      </c>
      <c r="R132" s="66">
        <f t="shared" si="49"/>
        <v>10371800</v>
      </c>
      <c r="S132" s="66">
        <f t="shared" si="49"/>
        <v>10371800</v>
      </c>
    </row>
    <row r="133" spans="1:19" ht="45.75" customHeight="1">
      <c r="A133" s="76">
        <v>110</v>
      </c>
      <c r="B133" s="5"/>
      <c r="C133" s="43" t="s">
        <v>140</v>
      </c>
      <c r="D133" s="110" t="s">
        <v>115</v>
      </c>
      <c r="E133" s="110" t="s">
        <v>68</v>
      </c>
      <c r="F133" s="110" t="s">
        <v>50</v>
      </c>
      <c r="G133" s="110" t="s">
        <v>141</v>
      </c>
      <c r="H133" s="110" t="s">
        <v>109</v>
      </c>
      <c r="I133" s="110" t="s">
        <v>56</v>
      </c>
      <c r="J133" s="110" t="s">
        <v>45</v>
      </c>
      <c r="K133" s="110" t="s">
        <v>187</v>
      </c>
      <c r="L133" s="38" t="s">
        <v>111</v>
      </c>
      <c r="M133" s="38" t="s">
        <v>124</v>
      </c>
      <c r="N133" s="174">
        <v>11885306.27</v>
      </c>
      <c r="O133" s="174">
        <v>74283340.88</v>
      </c>
      <c r="P133" s="174">
        <v>74283340.88</v>
      </c>
      <c r="Q133" s="62">
        <v>54121000</v>
      </c>
      <c r="R133" s="62">
        <v>10371800</v>
      </c>
      <c r="S133" s="62">
        <v>10371800</v>
      </c>
    </row>
    <row r="134" spans="1:19" ht="36.75" customHeight="1">
      <c r="A134" s="76">
        <v>111</v>
      </c>
      <c r="B134" s="5"/>
      <c r="C134" s="51" t="s">
        <v>174</v>
      </c>
      <c r="D134" s="108" t="s">
        <v>42</v>
      </c>
      <c r="E134" s="108" t="s">
        <v>68</v>
      </c>
      <c r="F134" s="108" t="s">
        <v>50</v>
      </c>
      <c r="G134" s="108" t="s">
        <v>74</v>
      </c>
      <c r="H134" s="108" t="s">
        <v>42</v>
      </c>
      <c r="I134" s="108" t="s">
        <v>44</v>
      </c>
      <c r="J134" s="108" t="s">
        <v>45</v>
      </c>
      <c r="K134" s="108" t="s">
        <v>187</v>
      </c>
      <c r="L134" s="38"/>
      <c r="M134" s="49"/>
      <c r="N134" s="66">
        <f aca="true" t="shared" si="50" ref="N134:S134">N135+N137+N139+N141+N143+N145+N147</f>
        <v>164358731.33</v>
      </c>
      <c r="O134" s="66">
        <f t="shared" si="50"/>
        <v>219047500</v>
      </c>
      <c r="P134" s="66">
        <f t="shared" si="50"/>
        <v>219047500</v>
      </c>
      <c r="Q134" s="66">
        <f t="shared" si="50"/>
        <v>233813500</v>
      </c>
      <c r="R134" s="66">
        <f t="shared" si="50"/>
        <v>224682300</v>
      </c>
      <c r="S134" s="66">
        <f t="shared" si="50"/>
        <v>224702900</v>
      </c>
    </row>
    <row r="135" spans="1:19" ht="52.5" customHeight="1">
      <c r="A135" s="76">
        <v>112</v>
      </c>
      <c r="B135" s="5"/>
      <c r="C135" s="51" t="s">
        <v>142</v>
      </c>
      <c r="D135" s="108" t="s">
        <v>115</v>
      </c>
      <c r="E135" s="108" t="s">
        <v>68</v>
      </c>
      <c r="F135" s="108" t="s">
        <v>50</v>
      </c>
      <c r="G135" s="108" t="s">
        <v>74</v>
      </c>
      <c r="H135" s="108" t="s">
        <v>143</v>
      </c>
      <c r="I135" s="108" t="s">
        <v>44</v>
      </c>
      <c r="J135" s="108" t="s">
        <v>45</v>
      </c>
      <c r="K135" s="108" t="s">
        <v>187</v>
      </c>
      <c r="L135" s="38"/>
      <c r="M135" s="49"/>
      <c r="N135" s="66">
        <f aca="true" t="shared" si="51" ref="N135:S135">N136</f>
        <v>13919261.52</v>
      </c>
      <c r="O135" s="66">
        <f t="shared" si="51"/>
        <v>19836500</v>
      </c>
      <c r="P135" s="66">
        <f t="shared" si="51"/>
        <v>19836500</v>
      </c>
      <c r="Q135" s="66">
        <f t="shared" si="51"/>
        <v>18161000</v>
      </c>
      <c r="R135" s="66">
        <f t="shared" si="51"/>
        <v>18161000</v>
      </c>
      <c r="S135" s="66">
        <f t="shared" si="51"/>
        <v>18161000</v>
      </c>
    </row>
    <row r="136" spans="1:19" ht="45.75" customHeight="1">
      <c r="A136" s="76">
        <v>113</v>
      </c>
      <c r="B136" s="5"/>
      <c r="C136" s="50" t="s">
        <v>142</v>
      </c>
      <c r="D136" s="110" t="s">
        <v>115</v>
      </c>
      <c r="E136" s="110" t="s">
        <v>68</v>
      </c>
      <c r="F136" s="110" t="s">
        <v>50</v>
      </c>
      <c r="G136" s="110" t="s">
        <v>74</v>
      </c>
      <c r="H136" s="110" t="s">
        <v>143</v>
      </c>
      <c r="I136" s="110" t="s">
        <v>44</v>
      </c>
      <c r="J136" s="110" t="s">
        <v>45</v>
      </c>
      <c r="K136" s="110" t="s">
        <v>187</v>
      </c>
      <c r="L136" s="38" t="s">
        <v>111</v>
      </c>
      <c r="M136" s="38" t="s">
        <v>124</v>
      </c>
      <c r="N136" s="175">
        <v>13919261.52</v>
      </c>
      <c r="O136" s="175">
        <v>19836500</v>
      </c>
      <c r="P136" s="175">
        <v>19836500</v>
      </c>
      <c r="Q136" s="63">
        <v>18161000</v>
      </c>
      <c r="R136" s="64">
        <v>18161000</v>
      </c>
      <c r="S136" s="64">
        <v>18161000</v>
      </c>
    </row>
    <row r="137" spans="1:19" ht="60" customHeight="1">
      <c r="A137" s="76">
        <v>114</v>
      </c>
      <c r="B137" s="5"/>
      <c r="C137" s="82" t="s">
        <v>160</v>
      </c>
      <c r="D137" s="108" t="s">
        <v>115</v>
      </c>
      <c r="E137" s="108" t="s">
        <v>68</v>
      </c>
      <c r="F137" s="108" t="s">
        <v>50</v>
      </c>
      <c r="G137" s="108" t="s">
        <v>96</v>
      </c>
      <c r="H137" s="108" t="s">
        <v>159</v>
      </c>
      <c r="I137" s="108" t="s">
        <v>44</v>
      </c>
      <c r="J137" s="108" t="s">
        <v>45</v>
      </c>
      <c r="K137" s="108" t="s">
        <v>187</v>
      </c>
      <c r="L137" s="38"/>
      <c r="M137" s="38"/>
      <c r="N137" s="176">
        <f aca="true" t="shared" si="52" ref="N137:S137">N138</f>
        <v>1415800</v>
      </c>
      <c r="O137" s="176">
        <f t="shared" si="52"/>
        <v>1415800</v>
      </c>
      <c r="P137" s="176">
        <f t="shared" si="52"/>
        <v>1415800</v>
      </c>
      <c r="Q137" s="176">
        <f t="shared" si="52"/>
        <v>5196000</v>
      </c>
      <c r="R137" s="176">
        <f t="shared" si="52"/>
        <v>5196000</v>
      </c>
      <c r="S137" s="176">
        <f t="shared" si="52"/>
        <v>5196000</v>
      </c>
    </row>
    <row r="138" spans="1:19" ht="57" customHeight="1">
      <c r="A138" s="76">
        <v>115</v>
      </c>
      <c r="B138" s="5"/>
      <c r="C138" s="83" t="s">
        <v>160</v>
      </c>
      <c r="D138" s="110" t="s">
        <v>115</v>
      </c>
      <c r="E138" s="110" t="s">
        <v>68</v>
      </c>
      <c r="F138" s="110" t="s">
        <v>50</v>
      </c>
      <c r="G138" s="110" t="s">
        <v>96</v>
      </c>
      <c r="H138" s="110" t="s">
        <v>159</v>
      </c>
      <c r="I138" s="110" t="s">
        <v>56</v>
      </c>
      <c r="J138" s="110" t="s">
        <v>45</v>
      </c>
      <c r="K138" s="110" t="s">
        <v>187</v>
      </c>
      <c r="L138" s="38" t="s">
        <v>111</v>
      </c>
      <c r="M138" s="38" t="s">
        <v>124</v>
      </c>
      <c r="N138" s="64">
        <v>1415800</v>
      </c>
      <c r="O138" s="64">
        <v>1415800</v>
      </c>
      <c r="P138" s="64">
        <v>1415800</v>
      </c>
      <c r="Q138" s="63">
        <v>5196000</v>
      </c>
      <c r="R138" s="73">
        <v>5196000</v>
      </c>
      <c r="S138" s="73">
        <v>5196000</v>
      </c>
    </row>
    <row r="139" spans="1:19" ht="44.25" customHeight="1">
      <c r="A139" s="76">
        <v>116</v>
      </c>
      <c r="B139" s="5"/>
      <c r="C139" s="47" t="s">
        <v>144</v>
      </c>
      <c r="D139" s="108" t="s">
        <v>115</v>
      </c>
      <c r="E139" s="108" t="s">
        <v>68</v>
      </c>
      <c r="F139" s="108" t="s">
        <v>50</v>
      </c>
      <c r="G139" s="108" t="s">
        <v>96</v>
      </c>
      <c r="H139" s="108" t="s">
        <v>94</v>
      </c>
      <c r="I139" s="108" t="s">
        <v>44</v>
      </c>
      <c r="J139" s="108" t="s">
        <v>45</v>
      </c>
      <c r="K139" s="108" t="s">
        <v>187</v>
      </c>
      <c r="L139" s="38"/>
      <c r="M139" s="38"/>
      <c r="N139" s="173">
        <f aca="true" t="shared" si="53" ref="N139:S139">N140</f>
        <v>719550</v>
      </c>
      <c r="O139" s="173">
        <f t="shared" si="53"/>
        <v>959400</v>
      </c>
      <c r="P139" s="173">
        <f t="shared" si="53"/>
        <v>959400</v>
      </c>
      <c r="Q139" s="173">
        <f t="shared" si="53"/>
        <v>799500</v>
      </c>
      <c r="R139" s="173">
        <f t="shared" si="53"/>
        <v>808400</v>
      </c>
      <c r="S139" s="173">
        <f t="shared" si="53"/>
        <v>829100</v>
      </c>
    </row>
    <row r="140" spans="1:19" ht="52.5" customHeight="1">
      <c r="A140" s="76">
        <v>117</v>
      </c>
      <c r="B140" s="5"/>
      <c r="C140" s="43" t="s">
        <v>144</v>
      </c>
      <c r="D140" s="110" t="s">
        <v>115</v>
      </c>
      <c r="E140" s="110" t="s">
        <v>68</v>
      </c>
      <c r="F140" s="110" t="s">
        <v>50</v>
      </c>
      <c r="G140" s="110" t="s">
        <v>96</v>
      </c>
      <c r="H140" s="110" t="s">
        <v>94</v>
      </c>
      <c r="I140" s="110" t="s">
        <v>56</v>
      </c>
      <c r="J140" s="110" t="s">
        <v>45</v>
      </c>
      <c r="K140" s="110" t="s">
        <v>187</v>
      </c>
      <c r="L140" s="38" t="s">
        <v>111</v>
      </c>
      <c r="M140" s="38" t="s">
        <v>124</v>
      </c>
      <c r="N140" s="177">
        <v>719550</v>
      </c>
      <c r="O140" s="177">
        <v>959400</v>
      </c>
      <c r="P140" s="177">
        <v>959400</v>
      </c>
      <c r="Q140" s="74">
        <v>799500</v>
      </c>
      <c r="R140" s="75">
        <v>808400</v>
      </c>
      <c r="S140" s="75">
        <v>829100</v>
      </c>
    </row>
    <row r="141" spans="1:19" ht="59.25" customHeight="1">
      <c r="A141" s="76">
        <v>118</v>
      </c>
      <c r="B141" s="5"/>
      <c r="C141" s="96" t="s">
        <v>235</v>
      </c>
      <c r="D141" s="108" t="s">
        <v>115</v>
      </c>
      <c r="E141" s="108" t="s">
        <v>68</v>
      </c>
      <c r="F141" s="108" t="s">
        <v>50</v>
      </c>
      <c r="G141" s="108" t="s">
        <v>96</v>
      </c>
      <c r="H141" s="108" t="s">
        <v>55</v>
      </c>
      <c r="I141" s="108" t="s">
        <v>44</v>
      </c>
      <c r="J141" s="108" t="s">
        <v>45</v>
      </c>
      <c r="K141" s="108" t="s">
        <v>187</v>
      </c>
      <c r="L141" s="38"/>
      <c r="M141" s="38"/>
      <c r="N141" s="178">
        <f aca="true" t="shared" si="54" ref="N141:S143">N142</f>
        <v>2100</v>
      </c>
      <c r="O141" s="178">
        <f t="shared" si="54"/>
        <v>4200</v>
      </c>
      <c r="P141" s="178">
        <f t="shared" si="54"/>
        <v>4200</v>
      </c>
      <c r="Q141" s="178">
        <f t="shared" si="54"/>
        <v>11600</v>
      </c>
      <c r="R141" s="178">
        <f t="shared" si="54"/>
        <v>900</v>
      </c>
      <c r="S141" s="178">
        <f t="shared" si="54"/>
        <v>800</v>
      </c>
    </row>
    <row r="142" spans="1:19" ht="69" customHeight="1">
      <c r="A142" s="76">
        <v>119</v>
      </c>
      <c r="B142" s="5"/>
      <c r="C142" s="44" t="s">
        <v>234</v>
      </c>
      <c r="D142" s="110" t="s">
        <v>115</v>
      </c>
      <c r="E142" s="110" t="s">
        <v>68</v>
      </c>
      <c r="F142" s="110" t="s">
        <v>50</v>
      </c>
      <c r="G142" s="110" t="s">
        <v>96</v>
      </c>
      <c r="H142" s="110" t="s">
        <v>55</v>
      </c>
      <c r="I142" s="110" t="s">
        <v>56</v>
      </c>
      <c r="J142" s="110" t="s">
        <v>45</v>
      </c>
      <c r="K142" s="110" t="s">
        <v>187</v>
      </c>
      <c r="L142" s="38" t="s">
        <v>111</v>
      </c>
      <c r="M142" s="38" t="s">
        <v>124</v>
      </c>
      <c r="N142" s="62">
        <v>2100</v>
      </c>
      <c r="O142" s="62">
        <v>4200</v>
      </c>
      <c r="P142" s="62">
        <v>4200</v>
      </c>
      <c r="Q142" s="75">
        <v>11600</v>
      </c>
      <c r="R142" s="75">
        <v>900</v>
      </c>
      <c r="S142" s="75">
        <v>800</v>
      </c>
    </row>
    <row r="143" spans="1:19" ht="33" customHeight="1">
      <c r="A143" s="76"/>
      <c r="B143" s="5"/>
      <c r="C143" s="96" t="s">
        <v>283</v>
      </c>
      <c r="D143" s="108" t="s">
        <v>115</v>
      </c>
      <c r="E143" s="108" t="s">
        <v>68</v>
      </c>
      <c r="F143" s="108" t="s">
        <v>50</v>
      </c>
      <c r="G143" s="108" t="s">
        <v>96</v>
      </c>
      <c r="H143" s="108" t="s">
        <v>282</v>
      </c>
      <c r="I143" s="108" t="s">
        <v>44</v>
      </c>
      <c r="J143" s="108" t="s">
        <v>45</v>
      </c>
      <c r="K143" s="108" t="s">
        <v>187</v>
      </c>
      <c r="L143" s="38"/>
      <c r="M143" s="38"/>
      <c r="N143" s="178">
        <f t="shared" si="54"/>
        <v>0</v>
      </c>
      <c r="O143" s="178">
        <f t="shared" si="54"/>
        <v>200000</v>
      </c>
      <c r="P143" s="178">
        <f t="shared" si="54"/>
        <v>200000</v>
      </c>
      <c r="Q143" s="178">
        <f t="shared" si="54"/>
        <v>0</v>
      </c>
      <c r="R143" s="178">
        <f t="shared" si="54"/>
        <v>0</v>
      </c>
      <c r="S143" s="178">
        <f t="shared" si="54"/>
        <v>0</v>
      </c>
    </row>
    <row r="144" spans="1:19" ht="48" customHeight="1">
      <c r="A144" s="76"/>
      <c r="B144" s="5"/>
      <c r="C144" s="44" t="s">
        <v>284</v>
      </c>
      <c r="D144" s="110" t="s">
        <v>115</v>
      </c>
      <c r="E144" s="110" t="s">
        <v>68</v>
      </c>
      <c r="F144" s="110" t="s">
        <v>50</v>
      </c>
      <c r="G144" s="110" t="s">
        <v>96</v>
      </c>
      <c r="H144" s="110" t="s">
        <v>282</v>
      </c>
      <c r="I144" s="110" t="s">
        <v>56</v>
      </c>
      <c r="J144" s="110" t="s">
        <v>45</v>
      </c>
      <c r="K144" s="110" t="s">
        <v>187</v>
      </c>
      <c r="L144" s="38" t="s">
        <v>111</v>
      </c>
      <c r="M144" s="38" t="s">
        <v>124</v>
      </c>
      <c r="N144" s="62">
        <v>0</v>
      </c>
      <c r="O144" s="62">
        <v>200000</v>
      </c>
      <c r="P144" s="62">
        <v>200000</v>
      </c>
      <c r="Q144" s="75"/>
      <c r="R144" s="75"/>
      <c r="S144" s="75"/>
    </row>
    <row r="145" spans="1:19" ht="35.25" customHeight="1">
      <c r="A145" s="76"/>
      <c r="B145" s="5"/>
      <c r="C145" s="126" t="s">
        <v>276</v>
      </c>
      <c r="D145" s="108" t="s">
        <v>115</v>
      </c>
      <c r="E145" s="108" t="s">
        <v>68</v>
      </c>
      <c r="F145" s="108" t="s">
        <v>50</v>
      </c>
      <c r="G145" s="108" t="s">
        <v>274</v>
      </c>
      <c r="H145" s="108" t="s">
        <v>275</v>
      </c>
      <c r="I145" s="108" t="s">
        <v>44</v>
      </c>
      <c r="J145" s="108" t="s">
        <v>45</v>
      </c>
      <c r="K145" s="108" t="s">
        <v>187</v>
      </c>
      <c r="L145" s="38"/>
      <c r="M145" s="38"/>
      <c r="N145" s="66">
        <f aca="true" t="shared" si="55" ref="N145:S145">N146</f>
        <v>964002.54</v>
      </c>
      <c r="O145" s="66">
        <f t="shared" si="55"/>
        <v>1570000</v>
      </c>
      <c r="P145" s="66">
        <f t="shared" si="55"/>
        <v>1570000</v>
      </c>
      <c r="Q145" s="66">
        <f t="shared" si="55"/>
        <v>1512400</v>
      </c>
      <c r="R145" s="66">
        <f t="shared" si="55"/>
        <v>1512400</v>
      </c>
      <c r="S145" s="66">
        <f t="shared" si="55"/>
        <v>1512400</v>
      </c>
    </row>
    <row r="146" spans="1:19" ht="47.25" customHeight="1">
      <c r="A146" s="76"/>
      <c r="B146" s="5"/>
      <c r="C146" s="125" t="s">
        <v>277</v>
      </c>
      <c r="D146" s="110" t="s">
        <v>115</v>
      </c>
      <c r="E146" s="110" t="s">
        <v>68</v>
      </c>
      <c r="F146" s="110" t="s">
        <v>50</v>
      </c>
      <c r="G146" s="110" t="s">
        <v>274</v>
      </c>
      <c r="H146" s="110" t="s">
        <v>275</v>
      </c>
      <c r="I146" s="110" t="s">
        <v>56</v>
      </c>
      <c r="J146" s="110" t="s">
        <v>45</v>
      </c>
      <c r="K146" s="110" t="s">
        <v>187</v>
      </c>
      <c r="L146" s="38" t="s">
        <v>111</v>
      </c>
      <c r="M146" s="38" t="s">
        <v>124</v>
      </c>
      <c r="N146" s="62">
        <v>964002.54</v>
      </c>
      <c r="O146" s="62">
        <v>1570000</v>
      </c>
      <c r="P146" s="62">
        <v>1570000</v>
      </c>
      <c r="Q146" s="75">
        <v>1512400</v>
      </c>
      <c r="R146" s="75">
        <v>1512400</v>
      </c>
      <c r="S146" s="75">
        <v>1512400</v>
      </c>
    </row>
    <row r="147" spans="1:19" ht="20.25" customHeight="1">
      <c r="A147" s="76">
        <v>120</v>
      </c>
      <c r="B147" s="5"/>
      <c r="C147" s="47" t="s">
        <v>145</v>
      </c>
      <c r="D147" s="108" t="s">
        <v>42</v>
      </c>
      <c r="E147" s="108" t="s">
        <v>68</v>
      </c>
      <c r="F147" s="108" t="s">
        <v>50</v>
      </c>
      <c r="G147" s="108" t="s">
        <v>146</v>
      </c>
      <c r="H147" s="108" t="s">
        <v>42</v>
      </c>
      <c r="I147" s="108" t="s">
        <v>56</v>
      </c>
      <c r="J147" s="108" t="s">
        <v>45</v>
      </c>
      <c r="K147" s="108" t="s">
        <v>187</v>
      </c>
      <c r="L147" s="38"/>
      <c r="M147" s="49"/>
      <c r="N147" s="66">
        <f aca="true" t="shared" si="56" ref="N147:S147">N148</f>
        <v>147338017.27</v>
      </c>
      <c r="O147" s="66">
        <f t="shared" si="56"/>
        <v>195061600</v>
      </c>
      <c r="P147" s="66">
        <f t="shared" si="56"/>
        <v>195061600</v>
      </c>
      <c r="Q147" s="66">
        <f t="shared" si="56"/>
        <v>208133000</v>
      </c>
      <c r="R147" s="66">
        <f t="shared" si="56"/>
        <v>199003600</v>
      </c>
      <c r="S147" s="66">
        <f t="shared" si="56"/>
        <v>199003600</v>
      </c>
    </row>
    <row r="148" spans="1:19" ht="49.5" customHeight="1">
      <c r="A148" s="76">
        <v>121</v>
      </c>
      <c r="B148" s="5"/>
      <c r="C148" s="43" t="s">
        <v>145</v>
      </c>
      <c r="D148" s="110" t="s">
        <v>115</v>
      </c>
      <c r="E148" s="110" t="s">
        <v>68</v>
      </c>
      <c r="F148" s="110" t="s">
        <v>50</v>
      </c>
      <c r="G148" s="110" t="s">
        <v>146</v>
      </c>
      <c r="H148" s="110" t="s">
        <v>109</v>
      </c>
      <c r="I148" s="110" t="s">
        <v>56</v>
      </c>
      <c r="J148" s="110" t="s">
        <v>45</v>
      </c>
      <c r="K148" s="110" t="s">
        <v>187</v>
      </c>
      <c r="L148" s="38" t="s">
        <v>111</v>
      </c>
      <c r="M148" s="38" t="s">
        <v>124</v>
      </c>
      <c r="N148" s="179">
        <v>147338017.27</v>
      </c>
      <c r="O148" s="179">
        <v>195061600</v>
      </c>
      <c r="P148" s="179">
        <v>195061600</v>
      </c>
      <c r="Q148" s="64">
        <v>208133000</v>
      </c>
      <c r="R148" s="73">
        <v>199003600</v>
      </c>
      <c r="S148" s="73">
        <v>199003600</v>
      </c>
    </row>
    <row r="149" spans="1:19" ht="26.25" customHeight="1">
      <c r="A149" s="76">
        <v>122</v>
      </c>
      <c r="B149" s="5"/>
      <c r="C149" s="51" t="s">
        <v>26</v>
      </c>
      <c r="D149" s="108" t="s">
        <v>42</v>
      </c>
      <c r="E149" s="108" t="s">
        <v>68</v>
      </c>
      <c r="F149" s="108" t="s">
        <v>50</v>
      </c>
      <c r="G149" s="108" t="s">
        <v>95</v>
      </c>
      <c r="H149" s="108" t="s">
        <v>42</v>
      </c>
      <c r="I149" s="108" t="s">
        <v>44</v>
      </c>
      <c r="J149" s="108" t="s">
        <v>45</v>
      </c>
      <c r="K149" s="108" t="s">
        <v>187</v>
      </c>
      <c r="L149" s="40"/>
      <c r="M149" s="49"/>
      <c r="N149" s="66">
        <f aca="true" t="shared" si="57" ref="N149:S149">SUM(N150:N153)</f>
        <v>15838890.53</v>
      </c>
      <c r="O149" s="66">
        <f t="shared" si="57"/>
        <v>56202166.79000001</v>
      </c>
      <c r="P149" s="66">
        <f t="shared" si="57"/>
        <v>56202166.79000001</v>
      </c>
      <c r="Q149" s="66">
        <f t="shared" si="57"/>
        <v>6628000</v>
      </c>
      <c r="R149" s="66">
        <f t="shared" si="57"/>
        <v>0</v>
      </c>
      <c r="S149" s="66">
        <f t="shared" si="57"/>
        <v>0</v>
      </c>
    </row>
    <row r="150" spans="1:19" ht="82.5" customHeight="1">
      <c r="A150" s="76">
        <v>123</v>
      </c>
      <c r="B150" s="5"/>
      <c r="C150" s="50" t="s">
        <v>148</v>
      </c>
      <c r="D150" s="110" t="s">
        <v>115</v>
      </c>
      <c r="E150" s="110" t="s">
        <v>68</v>
      </c>
      <c r="F150" s="110" t="s">
        <v>50</v>
      </c>
      <c r="G150" s="110" t="s">
        <v>95</v>
      </c>
      <c r="H150" s="110" t="s">
        <v>147</v>
      </c>
      <c r="I150" s="110" t="s">
        <v>56</v>
      </c>
      <c r="J150" s="110" t="s">
        <v>45</v>
      </c>
      <c r="K150" s="110" t="s">
        <v>187</v>
      </c>
      <c r="L150" s="38" t="s">
        <v>111</v>
      </c>
      <c r="M150" s="38" t="s">
        <v>124</v>
      </c>
      <c r="N150" s="180">
        <v>4536000</v>
      </c>
      <c r="O150" s="180">
        <v>6449754.8</v>
      </c>
      <c r="P150" s="180">
        <v>6449754.8</v>
      </c>
      <c r="Q150" s="64">
        <v>6628000</v>
      </c>
      <c r="R150" s="71">
        <v>0</v>
      </c>
      <c r="S150" s="71">
        <v>0</v>
      </c>
    </row>
    <row r="151" spans="1:19" ht="60" customHeight="1">
      <c r="A151" s="76"/>
      <c r="B151" s="5"/>
      <c r="C151" s="98" t="s">
        <v>242</v>
      </c>
      <c r="D151" s="110" t="s">
        <v>115</v>
      </c>
      <c r="E151" s="110" t="s">
        <v>68</v>
      </c>
      <c r="F151" s="110" t="s">
        <v>50</v>
      </c>
      <c r="G151" s="110" t="s">
        <v>243</v>
      </c>
      <c r="H151" s="110" t="s">
        <v>244</v>
      </c>
      <c r="I151" s="110" t="s">
        <v>56</v>
      </c>
      <c r="J151" s="110" t="s">
        <v>45</v>
      </c>
      <c r="K151" s="110" t="s">
        <v>187</v>
      </c>
      <c r="L151" s="38" t="s">
        <v>111</v>
      </c>
      <c r="M151" s="38" t="s">
        <v>124</v>
      </c>
      <c r="N151" s="180"/>
      <c r="O151" s="180">
        <v>0</v>
      </c>
      <c r="P151" s="180">
        <v>0</v>
      </c>
      <c r="Q151" s="64">
        <v>0</v>
      </c>
      <c r="R151" s="71">
        <v>0</v>
      </c>
      <c r="S151" s="71"/>
    </row>
    <row r="152" spans="1:19" ht="55.5" customHeight="1">
      <c r="A152" s="76"/>
      <c r="B152" s="5"/>
      <c r="C152" s="98" t="s">
        <v>245</v>
      </c>
      <c r="D152" s="110" t="s">
        <v>115</v>
      </c>
      <c r="E152" s="110" t="s">
        <v>68</v>
      </c>
      <c r="F152" s="110" t="s">
        <v>50</v>
      </c>
      <c r="G152" s="110" t="s">
        <v>243</v>
      </c>
      <c r="H152" s="110" t="s">
        <v>246</v>
      </c>
      <c r="I152" s="110" t="s">
        <v>56</v>
      </c>
      <c r="J152" s="110" t="s">
        <v>45</v>
      </c>
      <c r="K152" s="110" t="s">
        <v>187</v>
      </c>
      <c r="L152" s="38" t="s">
        <v>111</v>
      </c>
      <c r="M152" s="38" t="s">
        <v>124</v>
      </c>
      <c r="N152" s="180">
        <v>8333147.56</v>
      </c>
      <c r="O152" s="180">
        <v>14409000</v>
      </c>
      <c r="P152" s="180">
        <v>14409000</v>
      </c>
      <c r="Q152" s="64">
        <v>0</v>
      </c>
      <c r="R152" s="71">
        <v>0</v>
      </c>
      <c r="S152" s="71"/>
    </row>
    <row r="153" spans="1:19" ht="48" customHeight="1">
      <c r="A153" s="76">
        <v>125</v>
      </c>
      <c r="B153" s="5"/>
      <c r="C153" s="43" t="s">
        <v>149</v>
      </c>
      <c r="D153" s="110" t="s">
        <v>115</v>
      </c>
      <c r="E153" s="110" t="s">
        <v>68</v>
      </c>
      <c r="F153" s="110" t="s">
        <v>50</v>
      </c>
      <c r="G153" s="110" t="s">
        <v>108</v>
      </c>
      <c r="H153" s="110" t="s">
        <v>109</v>
      </c>
      <c r="I153" s="110" t="s">
        <v>56</v>
      </c>
      <c r="J153" s="110" t="s">
        <v>45</v>
      </c>
      <c r="K153" s="110" t="s">
        <v>187</v>
      </c>
      <c r="L153" s="38" t="s">
        <v>111</v>
      </c>
      <c r="M153" s="38" t="s">
        <v>124</v>
      </c>
      <c r="N153" s="180">
        <v>2969742.97</v>
      </c>
      <c r="O153" s="180">
        <v>35343411.99</v>
      </c>
      <c r="P153" s="180">
        <v>35343411.99</v>
      </c>
      <c r="Q153" s="71">
        <v>0</v>
      </c>
      <c r="R153" s="71">
        <v>0</v>
      </c>
      <c r="S153" s="71"/>
    </row>
    <row r="154" spans="1:19" ht="21.75" customHeight="1">
      <c r="A154" s="76">
        <v>126</v>
      </c>
      <c r="B154" s="28" t="s">
        <v>5</v>
      </c>
      <c r="C154" s="51" t="s">
        <v>20</v>
      </c>
      <c r="D154" s="108" t="s">
        <v>42</v>
      </c>
      <c r="E154" s="108" t="s">
        <v>68</v>
      </c>
      <c r="F154" s="108" t="s">
        <v>59</v>
      </c>
      <c r="G154" s="108" t="s">
        <v>44</v>
      </c>
      <c r="H154" s="108" t="s">
        <v>42</v>
      </c>
      <c r="I154" s="108" t="s">
        <v>44</v>
      </c>
      <c r="J154" s="108" t="s">
        <v>45</v>
      </c>
      <c r="K154" s="108" t="s">
        <v>42</v>
      </c>
      <c r="L154" s="38"/>
      <c r="M154" s="38"/>
      <c r="N154" s="66">
        <f aca="true" t="shared" si="58" ref="N154:S154">N155</f>
        <v>50000</v>
      </c>
      <c r="O154" s="66">
        <f t="shared" si="58"/>
        <v>115000</v>
      </c>
      <c r="P154" s="66">
        <f t="shared" si="58"/>
        <v>115000</v>
      </c>
      <c r="Q154" s="66">
        <f t="shared" si="58"/>
        <v>65000</v>
      </c>
      <c r="R154" s="66">
        <f t="shared" si="58"/>
        <v>0</v>
      </c>
      <c r="S154" s="66">
        <f t="shared" si="58"/>
        <v>0</v>
      </c>
    </row>
    <row r="155" spans="1:19" ht="50.25" customHeight="1">
      <c r="A155" s="76">
        <v>127</v>
      </c>
      <c r="B155" s="28" t="s">
        <v>6</v>
      </c>
      <c r="C155" s="44" t="s">
        <v>150</v>
      </c>
      <c r="D155" s="110" t="s">
        <v>115</v>
      </c>
      <c r="E155" s="110" t="s">
        <v>68</v>
      </c>
      <c r="F155" s="110" t="s">
        <v>59</v>
      </c>
      <c r="G155" s="110" t="s">
        <v>56</v>
      </c>
      <c r="H155" s="110" t="s">
        <v>52</v>
      </c>
      <c r="I155" s="110" t="s">
        <v>56</v>
      </c>
      <c r="J155" s="110" t="s">
        <v>45</v>
      </c>
      <c r="K155" s="110" t="s">
        <v>42</v>
      </c>
      <c r="L155" s="38" t="s">
        <v>111</v>
      </c>
      <c r="M155" s="38" t="s">
        <v>124</v>
      </c>
      <c r="N155" s="181">
        <v>50000</v>
      </c>
      <c r="O155" s="181">
        <v>115000</v>
      </c>
      <c r="P155" s="181">
        <v>115000</v>
      </c>
      <c r="Q155" s="67">
        <v>65000</v>
      </c>
      <c r="R155" s="67"/>
      <c r="S155" s="67"/>
    </row>
    <row r="156" spans="1:19" ht="49.5" customHeight="1">
      <c r="A156" s="76">
        <v>128</v>
      </c>
      <c r="B156" s="28"/>
      <c r="C156" s="79" t="s">
        <v>188</v>
      </c>
      <c r="D156" s="113" t="s">
        <v>42</v>
      </c>
      <c r="E156" s="113" t="s">
        <v>68</v>
      </c>
      <c r="F156" s="113" t="s">
        <v>189</v>
      </c>
      <c r="G156" s="113" t="s">
        <v>44</v>
      </c>
      <c r="H156" s="113" t="s">
        <v>42</v>
      </c>
      <c r="I156" s="113" t="s">
        <v>44</v>
      </c>
      <c r="J156" s="113" t="s">
        <v>45</v>
      </c>
      <c r="K156" s="113" t="s">
        <v>42</v>
      </c>
      <c r="L156" s="38" t="s">
        <v>111</v>
      </c>
      <c r="M156" s="38" t="s">
        <v>124</v>
      </c>
      <c r="N156" s="182">
        <f aca="true" t="shared" si="59" ref="N156:S156">N157</f>
        <v>-312383.56</v>
      </c>
      <c r="O156" s="182">
        <f t="shared" si="59"/>
        <v>-312383.56</v>
      </c>
      <c r="P156" s="182">
        <f t="shared" si="59"/>
        <v>-312383.56</v>
      </c>
      <c r="Q156" s="182">
        <f t="shared" si="59"/>
        <v>0</v>
      </c>
      <c r="R156" s="182">
        <f t="shared" si="59"/>
        <v>0</v>
      </c>
      <c r="S156" s="182">
        <f t="shared" si="59"/>
        <v>0</v>
      </c>
    </row>
    <row r="157" spans="1:19" ht="54" customHeight="1">
      <c r="A157" s="76">
        <v>129</v>
      </c>
      <c r="B157" s="28"/>
      <c r="C157" s="80" t="s">
        <v>190</v>
      </c>
      <c r="D157" s="114" t="s">
        <v>42</v>
      </c>
      <c r="E157" s="114" t="s">
        <v>68</v>
      </c>
      <c r="F157" s="114" t="s">
        <v>189</v>
      </c>
      <c r="G157" s="114" t="s">
        <v>191</v>
      </c>
      <c r="H157" s="114" t="s">
        <v>49</v>
      </c>
      <c r="I157" s="114" t="s">
        <v>56</v>
      </c>
      <c r="J157" s="114" t="s">
        <v>45</v>
      </c>
      <c r="K157" s="114" t="s">
        <v>187</v>
      </c>
      <c r="L157" s="38" t="s">
        <v>111</v>
      </c>
      <c r="M157" s="38" t="s">
        <v>124</v>
      </c>
      <c r="N157" s="182">
        <v>-312383.56</v>
      </c>
      <c r="O157" s="182">
        <v>-312383.56</v>
      </c>
      <c r="P157" s="182">
        <v>-312383.56</v>
      </c>
      <c r="Q157" s="67">
        <v>0</v>
      </c>
      <c r="R157" s="67"/>
      <c r="S157" s="67"/>
    </row>
    <row r="158" spans="1:19" ht="29.25" customHeight="1">
      <c r="A158" s="76">
        <v>130</v>
      </c>
      <c r="B158" s="28"/>
      <c r="C158" s="34" t="s">
        <v>22</v>
      </c>
      <c r="D158" s="110"/>
      <c r="E158" s="110"/>
      <c r="F158" s="110"/>
      <c r="G158" s="110"/>
      <c r="H158" s="110"/>
      <c r="I158" s="110"/>
      <c r="J158" s="110"/>
      <c r="K158" s="110"/>
      <c r="L158" s="38"/>
      <c r="M158" s="49"/>
      <c r="N158" s="66">
        <f aca="true" t="shared" si="60" ref="N158:S158">N9+N103</f>
        <v>543633168.98</v>
      </c>
      <c r="O158" s="66">
        <f t="shared" si="60"/>
        <v>1014715100</v>
      </c>
      <c r="P158" s="66">
        <f t="shared" si="60"/>
        <v>1014715100</v>
      </c>
      <c r="Q158" s="66">
        <f t="shared" si="60"/>
        <v>1803286000</v>
      </c>
      <c r="R158" s="66">
        <f t="shared" si="60"/>
        <v>432361000</v>
      </c>
      <c r="S158" s="66">
        <f t="shared" si="60"/>
        <v>433698000</v>
      </c>
    </row>
    <row r="159" ht="15.75" customHeight="1">
      <c r="C159" s="23"/>
    </row>
    <row r="160" spans="3:19" ht="15.75" customHeight="1">
      <c r="C160" s="22"/>
      <c r="N160" s="9"/>
      <c r="O160" s="9"/>
      <c r="P160" s="9"/>
      <c r="Q160" s="9"/>
      <c r="R160" s="9"/>
      <c r="S160" s="9"/>
    </row>
    <row r="161" ht="15.75" customHeight="1"/>
    <row r="162" ht="15.75" customHeight="1"/>
    <row r="163" spans="14:19" ht="15.75" customHeight="1">
      <c r="N163" s="32"/>
      <c r="O163" s="32"/>
      <c r="P163" s="32"/>
      <c r="Q163" s="32"/>
      <c r="R163" s="29"/>
      <c r="S163" s="29"/>
    </row>
    <row r="164" spans="14:17" ht="15.75" customHeight="1">
      <c r="N164" s="8"/>
      <c r="O164" s="8"/>
      <c r="P164" s="8"/>
      <c r="Q164" s="8"/>
    </row>
    <row r="165" spans="14:17" ht="16.5" customHeight="1">
      <c r="N165" s="33"/>
      <c r="O165" s="33"/>
      <c r="P165" s="33"/>
      <c r="Q165" s="8"/>
    </row>
    <row r="166" spans="14:17" ht="15.75" customHeight="1">
      <c r="N166" s="8"/>
      <c r="O166" s="8"/>
      <c r="P166" s="8"/>
      <c r="Q166" s="8"/>
    </row>
    <row r="167" spans="14:17" ht="15">
      <c r="N167" s="8"/>
      <c r="O167" s="8"/>
      <c r="P167" s="8"/>
      <c r="Q167" s="32"/>
    </row>
  </sheetData>
  <sheetProtection/>
  <mergeCells count="13">
    <mergeCell ref="O5:O7"/>
    <mergeCell ref="A5:A7"/>
    <mergeCell ref="B5:B7"/>
    <mergeCell ref="B1:S1"/>
    <mergeCell ref="C5:C7"/>
    <mergeCell ref="D5:D7"/>
    <mergeCell ref="E5:I6"/>
    <mergeCell ref="Q5:S6"/>
    <mergeCell ref="M5:M7"/>
    <mergeCell ref="L5:L7"/>
    <mergeCell ref="N5:N7"/>
    <mergeCell ref="P5:P7"/>
    <mergeCell ref="J5:K6"/>
  </mergeCells>
  <hyperlinks>
    <hyperlink ref="C70" r:id="rId1" display="consultantplus://offline/ref=4EF45B46C19255C7D5688D9E7CBA6B4BD598B33CEDBD24BB3F1338F158D35B0ACA7E6336FBE76CE3B6385C838ET9p4I"/>
    <hyperlink ref="C120" r:id="rId2" display="consultantplus://offline/ref=1CAD010B898CE5B21755CB143B2AFCBC7BD2D4DBEABBCBC7D4D060D7983FCDA91D3B56FA35572294B608842D2D667E2D43940AA63962C2EAfDG2N"/>
    <hyperlink ref="C121" r:id="rId3" display="consultantplus://offline/ref=2C019B8CE0311D7856C7AE09C065916753D6E34002E45B31DDC36BFB9947D5FD1438158F3A5132375B13D8CBEE2C8011CFAFDBD212AB5AC2ZEHDN"/>
    <hyperlink ref="C84" r:id="rId4" display="consultantplus://offline/ref=98054EEFBC558BB21A9624E3BB69E118D4553D2843CF7A57337B5FDA5338427C3C37DB4CC4BE6D7AEA997281BB29211E87904687A7751467E8g3L"/>
  </hyperlinks>
  <printOptions horizontalCentered="1"/>
  <pageMargins left="0.15748031496062992" right="0.15748031496062992" top="0.5905511811023623" bottom="0" header="0.7086614173228347" footer="0"/>
  <pageSetup fitToHeight="0" horizontalDpi="600" verticalDpi="600" orientation="landscape" paperSize="9" scale="4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Хвойнитская</cp:lastModifiedBy>
  <cp:lastPrinted>2021-10-19T12:06:03Z</cp:lastPrinted>
  <dcterms:created xsi:type="dcterms:W3CDTF">2008-09-09T07:58:20Z</dcterms:created>
  <dcterms:modified xsi:type="dcterms:W3CDTF">2021-12-06T14:12:00Z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T:\Для обмена документами\uprdoh\nalog\Доходы 2011-2013.xls</vt:lpwstr>
  </property>
</Properties>
</file>