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045" tabRatio="753" activeTab="0"/>
  </bookViews>
  <sheets>
    <sheet name="пояс" sheetId="1" r:id="rId1"/>
    <sheet name="ведомст" sheetId="2" r:id="rId2"/>
    <sheet name="функц" sheetId="3" r:id="rId3"/>
  </sheets>
  <definedNames>
    <definedName name="_xlnm.Print_Titles" localSheetId="1">'ведомст'!$7:$12</definedName>
    <definedName name="_xlnm.Print_Titles" localSheetId="2">'функц'!$7:$12</definedName>
  </definedNames>
  <calcPr fullCalcOnLoad="1"/>
</workbook>
</file>

<file path=xl/sharedStrings.xml><?xml version="1.0" encoding="utf-8"?>
<sst xmlns="http://schemas.openxmlformats.org/spreadsheetml/2006/main" count="1528" uniqueCount="102">
  <si>
    <t xml:space="preserve"> 00</t>
  </si>
  <si>
    <t>Обеспечение деятельности подведомственных учреждений</t>
  </si>
  <si>
    <t>Центральный аппарат</t>
  </si>
  <si>
    <t>Наименование</t>
  </si>
  <si>
    <t>Раздел</t>
  </si>
  <si>
    <t>01</t>
  </si>
  <si>
    <t>08</t>
  </si>
  <si>
    <t>05</t>
  </si>
  <si>
    <t>02</t>
  </si>
  <si>
    <t>Подраздел</t>
  </si>
  <si>
    <t>03</t>
  </si>
  <si>
    <t>04</t>
  </si>
  <si>
    <t>Общегосударственные вопросы</t>
  </si>
  <si>
    <t xml:space="preserve">       ИТОГО РАСХОДОВ:</t>
  </si>
  <si>
    <t>Целевая статья</t>
  </si>
  <si>
    <t>Вид расходов</t>
  </si>
  <si>
    <t>001</t>
  </si>
  <si>
    <t>440</t>
  </si>
  <si>
    <t>00</t>
  </si>
  <si>
    <t>Руководство и управление в сфере установленных функций</t>
  </si>
  <si>
    <t>расходы по основной деятельности</t>
  </si>
  <si>
    <t>Культура</t>
  </si>
  <si>
    <t>Жилищно-коммунальное хозяйство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</si>
  <si>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</si>
  <si>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Функционирование высшего должностного лица субъекта РФ и органа местного самоуправления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</si>
  <si>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</si>
  <si>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</si>
  <si>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</si>
  <si>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Приложение № 4</t>
  </si>
  <si>
    <t>Администрация Вешкельского сельского поселения</t>
  </si>
  <si>
    <t>Приложение № 5</t>
  </si>
  <si>
    <t>Код администратора</t>
  </si>
  <si>
    <t>028</t>
  </si>
  <si>
    <t>предпринимательская</t>
  </si>
  <si>
    <t>Благоустройство</t>
  </si>
  <si>
    <t>600</t>
  </si>
  <si>
    <t>Уличное освещение</t>
  </si>
  <si>
    <t>002</t>
  </si>
  <si>
    <t>Глава муниципального образования</t>
  </si>
  <si>
    <t>Выполнение функций органами местного самоуправления</t>
  </si>
  <si>
    <t>500</t>
  </si>
  <si>
    <t>36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</si>
  <si>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</si>
  <si>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99</t>
  </si>
  <si>
    <t>Выполнение функций бюджетными учреждениями</t>
  </si>
  <si>
    <t xml:space="preserve">к Решению "О бюджете Вешкельского </t>
  </si>
  <si>
    <t>Иные межбюджетные трансферты</t>
  </si>
  <si>
    <t>017</t>
  </si>
  <si>
    <t>за счет соб.средств</t>
  </si>
  <si>
    <t>Выполнение функций бюджетными учреждениями (за счет средств от предпринимательской деятельности)</t>
  </si>
  <si>
    <t>(рублей)</t>
  </si>
  <si>
    <t>за счет средств района</t>
  </si>
  <si>
    <t>сельского поселения на 2011 год"</t>
  </si>
  <si>
    <t>Распределение бюджетных ассигнований по разделам и подразделам, целевым статьям и видам расходов классификации расходов бюджетов на 2011 год</t>
  </si>
  <si>
    <t>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характера, по мобилизационной подготовке муниципальных предприятий и учреждений, по осуществлению мероприятий по обеспечению безопасности людей на водных объектах, охране их жизни и здоровья, организация деятельности аварийно-спасательных формирований на территории поселения</t>
  </si>
  <si>
    <t xml:space="preserve">Средства, передаваемые бюджету муниципального района на формирование и исполнение бюджета поселения </t>
  </si>
  <si>
    <t xml:space="preserve">Культура и кинематография </t>
  </si>
  <si>
    <t xml:space="preserve">Дворцы и дома культуры, другие учреждения культуры </t>
  </si>
  <si>
    <t>Библиотеки</t>
  </si>
  <si>
    <t>442</t>
  </si>
  <si>
    <t xml:space="preserve">Средства, передаваемые бюджету муниципального района на организацию библиотечного обслуживания населения, комплектование библиотечных фондов библиотек поселения </t>
  </si>
  <si>
    <t>Ведомственная структура расходов бюджета Вешкельского сельского поселения на 2011 год по разделам и подразделам, целевым статьям и видам расходов классификации расходов бюджетов</t>
  </si>
  <si>
    <t>Другие общегосударственные вопросы</t>
  </si>
  <si>
    <t>13</t>
  </si>
  <si>
    <t>Целевые программы муниципальных образований</t>
  </si>
  <si>
    <t>795</t>
  </si>
  <si>
    <t>Выполнение функций органами местного самоуправления (Программа "Энергосбережение на территории МО "Вешкельское сельское поселение" на 2010-2014 годы")</t>
  </si>
  <si>
    <t>Пенсионное обеспечение</t>
  </si>
  <si>
    <t>10</t>
  </si>
  <si>
    <t>Доплаты к пенсиям, дополнительное пенсионное обеспечение</t>
  </si>
  <si>
    <t>491</t>
  </si>
  <si>
    <t>Доплаты к пенсиям муниципальных служащих</t>
  </si>
  <si>
    <t>80</t>
  </si>
  <si>
    <t>Социальные выплаты</t>
  </si>
  <si>
    <t>005</t>
  </si>
  <si>
    <t>Социальная политика</t>
  </si>
  <si>
    <t>Пояснительная записка к поправкам по расходам бюджета на 2011 год</t>
  </si>
  <si>
    <t>Уточненные расходы</t>
  </si>
  <si>
    <t>Отклонение</t>
  </si>
  <si>
    <t>Резервные фонды</t>
  </si>
  <si>
    <t>Резервные фонды местных администраций</t>
  </si>
  <si>
    <t>070</t>
  </si>
  <si>
    <t>Коммунальное хозяйство</t>
  </si>
  <si>
    <t>Субсидии на подготовку объектов ЖКХ к зиме</t>
  </si>
  <si>
    <t>537</t>
  </si>
  <si>
    <t>за счет средств РК</t>
  </si>
  <si>
    <t>Жилищное хозяйство</t>
  </si>
  <si>
    <t xml:space="preserve">Софинансирование за счет средств местного бюджета первоочередных мероприятий по выполнению поступивших в период избирательной кампании наказов избирателей
</t>
  </si>
  <si>
    <t>531</t>
  </si>
  <si>
    <t xml:space="preserve">Осуществление первоочередных мероприятий по выполнению поступивших в период избирательной кампании наказов избирателей
</t>
  </si>
  <si>
    <t>Национальная безопасность и правоохранительная деятельность</t>
  </si>
  <si>
    <t>Обеспечение пожарной безопасности</t>
  </si>
  <si>
    <t>Иные безвозмездные и безвозвратные перечисления</t>
  </si>
  <si>
    <t>520</t>
  </si>
  <si>
    <t>Средства, передаваемые для компенсации дополнительных расходов, возникающих в результате решений, принятых органами власти другого уровня (иные межбюджетные трансферты на выравнивание БО)</t>
  </si>
  <si>
    <t>15</t>
  </si>
  <si>
    <t>Поддержка коммунального хозяйства</t>
  </si>
  <si>
    <t>351</t>
  </si>
  <si>
    <t xml:space="preserve">Мероприятия в области коммунального хозяйства </t>
  </si>
  <si>
    <t>Прочие мероприятия по благоустройству городских округов и поселений</t>
  </si>
  <si>
    <t>+</t>
  </si>
  <si>
    <t>66?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</si>
</sst>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</numFmts>
  <fonts count="2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i/>
      <sz val="10"/>
      <color indexed="17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 vertical="top"/>
    </xf>
    <xf numFmtId="49" fontId="2" fillId="0" borderId="0" xfId="0" applyNumberFormat="1" applyFont="1" applyAlignment="1">
      <alignment horizontal="left"/>
    </xf>
    <xf numFmtId="164" fontId="2" fillId="0" borderId="0" xfId="0" applyNumberFormat="1" applyFont="1" applyFill="1" applyBorder="1" applyAlignment="1" applyProtection="1">
      <alignment horizontal="centerContinuous" vertical="top"/>
      <protection/>
    </xf>
    <xf numFmtId="49" fontId="6" fillId="0" borderId="1" xfId="0" applyNumberFormat="1" applyFont="1" applyBorder="1" applyAlignment="1" applyProtection="1">
      <alignment horizontal="center" vertical="top"/>
      <protection locked="0"/>
    </xf>
    <xf numFmtId="49" fontId="2" fillId="0" borderId="1" xfId="0" applyNumberFormat="1" applyFont="1" applyBorder="1" applyAlignment="1" applyProtection="1">
      <alignment horizontal="center" vertical="top"/>
      <protection locked="0"/>
    </xf>
    <xf numFmtId="49" fontId="2" fillId="0" borderId="1" xfId="0" applyNumberFormat="1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 applyProtection="1">
      <alignment horizontal="center" vertical="top"/>
      <protection locked="0"/>
    </xf>
    <xf numFmtId="49" fontId="6" fillId="0" borderId="2" xfId="0" applyNumberFormat="1" applyFont="1" applyFill="1" applyBorder="1" applyAlignment="1" applyProtection="1">
      <alignment horizontal="center" vertical="top"/>
      <protection/>
    </xf>
    <xf numFmtId="49" fontId="6" fillId="0" borderId="3" xfId="0" applyNumberFormat="1" applyFont="1" applyBorder="1" applyAlignment="1" applyProtection="1">
      <alignment horizontal="center" vertical="top"/>
      <protection locked="0"/>
    </xf>
    <xf numFmtId="49" fontId="10" fillId="0" borderId="2" xfId="0" applyNumberFormat="1" applyFont="1" applyFill="1" applyBorder="1" applyAlignment="1" applyProtection="1">
      <alignment horizontal="center" vertical="top"/>
      <protection/>
    </xf>
    <xf numFmtId="49" fontId="10" fillId="0" borderId="3" xfId="0" applyNumberFormat="1" applyFont="1" applyBorder="1" applyAlignment="1" applyProtection="1">
      <alignment horizontal="center" vertical="top"/>
      <protection locked="0"/>
    </xf>
    <xf numFmtId="49" fontId="2" fillId="0" borderId="2" xfId="0" applyNumberFormat="1" applyFont="1" applyFill="1" applyBorder="1" applyAlignment="1" applyProtection="1">
      <alignment horizontal="center" vertical="top"/>
      <protection/>
    </xf>
    <xf numFmtId="49" fontId="2" fillId="0" borderId="3" xfId="0" applyNumberFormat="1" applyFont="1" applyBorder="1" applyAlignment="1" applyProtection="1">
      <alignment horizontal="center" vertical="top"/>
      <protection locked="0"/>
    </xf>
    <xf numFmtId="49" fontId="6" fillId="0" borderId="2" xfId="0" applyNumberFormat="1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Border="1" applyAlignment="1">
      <alignment horizontal="center" vertical="top"/>
    </xf>
    <xf numFmtId="49" fontId="6" fillId="0" borderId="2" xfId="0" applyNumberFormat="1" applyFont="1" applyFill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49" fontId="12" fillId="2" borderId="6" xfId="0" applyNumberFormat="1" applyFont="1" applyFill="1" applyBorder="1" applyAlignment="1">
      <alignment horizontal="center" vertical="top"/>
    </xf>
    <xf numFmtId="49" fontId="12" fillId="2" borderId="7" xfId="0" applyNumberFormat="1" applyFont="1" applyFill="1" applyBorder="1" applyAlignment="1">
      <alignment horizontal="center" vertical="top"/>
    </xf>
    <xf numFmtId="49" fontId="12" fillId="2" borderId="8" xfId="0" applyNumberFormat="1" applyFont="1" applyFill="1" applyBorder="1" applyAlignment="1">
      <alignment horizontal="center" vertical="top"/>
    </xf>
    <xf numFmtId="0" fontId="12" fillId="2" borderId="4" xfId="0" applyFont="1" applyFill="1" applyBorder="1" applyAlignment="1">
      <alignment horizontal="left" vertical="top" wrapText="1"/>
    </xf>
    <xf numFmtId="49" fontId="12" fillId="2" borderId="2" xfId="0" applyNumberFormat="1" applyFont="1" applyFill="1" applyBorder="1" applyAlignment="1" applyProtection="1">
      <alignment horizontal="center" vertical="top"/>
      <protection/>
    </xf>
    <xf numFmtId="49" fontId="12" fillId="2" borderId="1" xfId="0" applyNumberFormat="1" applyFont="1" applyFill="1" applyBorder="1" applyAlignment="1" applyProtection="1">
      <alignment horizontal="center" vertical="top"/>
      <protection locked="0"/>
    </xf>
    <xf numFmtId="49" fontId="12" fillId="2" borderId="3" xfId="0" applyNumberFormat="1" applyFont="1" applyFill="1" applyBorder="1" applyAlignment="1" applyProtection="1">
      <alignment horizontal="center" vertical="top"/>
      <protection locked="0"/>
    </xf>
    <xf numFmtId="49" fontId="12" fillId="2" borderId="2" xfId="0" applyNumberFormat="1" applyFont="1" applyFill="1" applyBorder="1" applyAlignment="1" applyProtection="1">
      <alignment horizontal="center" vertical="top"/>
      <protection locked="0"/>
    </xf>
    <xf numFmtId="49" fontId="13" fillId="0" borderId="2" xfId="0" applyNumberFormat="1" applyFont="1" applyFill="1" applyBorder="1" applyAlignment="1" applyProtection="1">
      <alignment horizontal="center" vertical="top"/>
      <protection/>
    </xf>
    <xf numFmtId="49" fontId="13" fillId="0" borderId="1" xfId="0" applyNumberFormat="1" applyFont="1" applyBorder="1" applyAlignment="1" applyProtection="1">
      <alignment horizontal="center" vertical="top"/>
      <protection locked="0"/>
    </xf>
    <xf numFmtId="0" fontId="12" fillId="3" borderId="4" xfId="0" applyFont="1" applyFill="1" applyBorder="1" applyAlignment="1">
      <alignment horizontal="left" vertical="top" wrapText="1"/>
    </xf>
    <xf numFmtId="49" fontId="13" fillId="0" borderId="3" xfId="0" applyNumberFormat="1" applyFont="1" applyBorder="1" applyAlignment="1" applyProtection="1">
      <alignment horizontal="center" vertical="top"/>
      <protection locked="0"/>
    </xf>
    <xf numFmtId="49" fontId="3" fillId="3" borderId="1" xfId="0" applyNumberFormat="1" applyFont="1" applyFill="1" applyBorder="1" applyAlignment="1" applyProtection="1">
      <alignment horizontal="center" vertical="top"/>
      <protection locked="0"/>
    </xf>
    <xf numFmtId="49" fontId="3" fillId="3" borderId="3" xfId="0" applyNumberFormat="1" applyFont="1" applyFill="1" applyBorder="1" applyAlignment="1" applyProtection="1">
      <alignment horizontal="center" vertical="top"/>
      <protection locked="0"/>
    </xf>
    <xf numFmtId="49" fontId="12" fillId="3" borderId="2" xfId="0" applyNumberFormat="1" applyFont="1" applyFill="1" applyBorder="1" applyAlignment="1" applyProtection="1">
      <alignment horizontal="center" vertical="top"/>
      <protection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9" fontId="7" fillId="0" borderId="1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Border="1" applyAlignment="1">
      <alignment/>
    </xf>
    <xf numFmtId="49" fontId="7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14" fillId="0" borderId="13" xfId="0" applyFont="1" applyFill="1" applyBorder="1" applyAlignment="1" applyProtection="1">
      <alignment horizontal="center" vertical="center" wrapText="1"/>
      <protection/>
    </xf>
    <xf numFmtId="171" fontId="1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49" fontId="16" fillId="0" borderId="2" xfId="0" applyNumberFormat="1" applyFont="1" applyFill="1" applyBorder="1" applyAlignment="1" applyProtection="1">
      <alignment horizontal="center" vertical="top"/>
      <protection/>
    </xf>
    <xf numFmtId="49" fontId="16" fillId="0" borderId="1" xfId="0" applyNumberFormat="1" applyFont="1" applyBorder="1" applyAlignment="1" applyProtection="1">
      <alignment horizontal="center" vertical="top"/>
      <protection locked="0"/>
    </xf>
    <xf numFmtId="49" fontId="16" fillId="0" borderId="3" xfId="0" applyNumberFormat="1" applyFont="1" applyBorder="1" applyAlignment="1" applyProtection="1">
      <alignment horizontal="center" vertical="top"/>
      <protection locked="0"/>
    </xf>
    <xf numFmtId="0" fontId="16" fillId="0" borderId="4" xfId="0" applyFont="1" applyBorder="1" applyAlignment="1">
      <alignment horizontal="left" vertical="top" wrapText="1"/>
    </xf>
    <xf numFmtId="0" fontId="10" fillId="0" borderId="0" xfId="0" applyFont="1" applyAlignment="1">
      <alignment/>
    </xf>
    <xf numFmtId="49" fontId="2" fillId="0" borderId="14" xfId="0" applyNumberFormat="1" applyFont="1" applyFill="1" applyBorder="1" applyAlignment="1" applyProtection="1">
      <alignment horizontal="center" vertical="top"/>
      <protection/>
    </xf>
    <xf numFmtId="0" fontId="16" fillId="0" borderId="1" xfId="0" applyFont="1" applyBorder="1" applyAlignment="1">
      <alignment wrapText="1"/>
    </xf>
    <xf numFmtId="49" fontId="16" fillId="0" borderId="14" xfId="0" applyNumberFormat="1" applyFont="1" applyFill="1" applyBorder="1" applyAlignment="1" applyProtection="1">
      <alignment horizontal="center" vertical="top"/>
      <protection/>
    </xf>
    <xf numFmtId="0" fontId="16" fillId="0" borderId="0" xfId="0" applyFont="1" applyAlignment="1">
      <alignment wrapText="1"/>
    </xf>
    <xf numFmtId="49" fontId="16" fillId="0" borderId="1" xfId="0" applyNumberFormat="1" applyFont="1" applyBorder="1" applyAlignment="1">
      <alignment horizontal="center" vertical="top"/>
    </xf>
    <xf numFmtId="49" fontId="16" fillId="0" borderId="2" xfId="0" applyNumberFormat="1" applyFont="1" applyFill="1" applyBorder="1" applyAlignment="1">
      <alignment horizontal="center" vertical="top"/>
    </xf>
    <xf numFmtId="49" fontId="16" fillId="0" borderId="3" xfId="0" applyNumberFormat="1" applyFont="1" applyBorder="1" applyAlignment="1">
      <alignment horizontal="center" vertical="top"/>
    </xf>
    <xf numFmtId="49" fontId="10" fillId="0" borderId="15" xfId="0" applyNumberFormat="1" applyFont="1" applyBorder="1" applyAlignment="1">
      <alignment horizontal="center" vertical="top"/>
    </xf>
    <xf numFmtId="49" fontId="10" fillId="0" borderId="15" xfId="0" applyNumberFormat="1" applyFont="1" applyBorder="1" applyAlignment="1" applyProtection="1">
      <alignment horizontal="center" vertical="top"/>
      <protection locked="0"/>
    </xf>
    <xf numFmtId="49" fontId="10" fillId="0" borderId="16" xfId="0" applyNumberFormat="1" applyFont="1" applyBorder="1" applyAlignment="1">
      <alignment horizontal="center" vertical="top"/>
    </xf>
    <xf numFmtId="0" fontId="16" fillId="0" borderId="17" xfId="0" applyFont="1" applyBorder="1" applyAlignment="1">
      <alignment/>
    </xf>
    <xf numFmtId="49" fontId="2" fillId="0" borderId="14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/>
    </xf>
    <xf numFmtId="0" fontId="0" fillId="0" borderId="0" xfId="0" applyAlignment="1">
      <alignment wrapText="1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49" fontId="7" fillId="0" borderId="18" xfId="0" applyNumberFormat="1" applyFont="1" applyFill="1" applyBorder="1" applyAlignment="1" applyProtection="1">
      <alignment horizontal="center" vertical="top"/>
      <protection/>
    </xf>
    <xf numFmtId="49" fontId="2" fillId="0" borderId="15" xfId="0" applyNumberFormat="1" applyFont="1" applyBorder="1" applyAlignment="1" applyProtection="1">
      <alignment horizontal="center" vertical="top"/>
      <protection locked="0"/>
    </xf>
    <xf numFmtId="49" fontId="2" fillId="0" borderId="16" xfId="0" applyNumberFormat="1" applyFont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 applyProtection="1">
      <alignment horizontal="right" vertical="top" wrapText="1"/>
      <protection/>
    </xf>
    <xf numFmtId="49" fontId="2" fillId="0" borderId="1" xfId="0" applyNumberFormat="1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49" fontId="16" fillId="0" borderId="1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4" fontId="18" fillId="0" borderId="0" xfId="0" applyNumberFormat="1" applyFont="1" applyAlignment="1">
      <alignment/>
    </xf>
    <xf numFmtId="0" fontId="7" fillId="0" borderId="1" xfId="0" applyFont="1" applyBorder="1" applyAlignment="1">
      <alignment wrapText="1"/>
    </xf>
    <xf numFmtId="49" fontId="7" fillId="0" borderId="19" xfId="0" applyNumberFormat="1" applyFont="1" applyFill="1" applyBorder="1" applyAlignment="1" applyProtection="1">
      <alignment horizontal="center" vertical="top"/>
      <protection/>
    </xf>
    <xf numFmtId="4" fontId="16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4" fontId="12" fillId="2" borderId="7" xfId="0" applyNumberFormat="1" applyFont="1" applyFill="1" applyBorder="1" applyAlignment="1">
      <alignment vertical="top"/>
    </xf>
    <xf numFmtId="4" fontId="6" fillId="0" borderId="3" xfId="0" applyNumberFormat="1" applyFont="1" applyBorder="1" applyAlignment="1">
      <alignment vertical="top"/>
    </xf>
    <xf numFmtId="4" fontId="10" fillId="0" borderId="1" xfId="0" applyNumberFormat="1" applyFont="1" applyBorder="1" applyAlignment="1">
      <alignment vertical="top"/>
    </xf>
    <xf numFmtId="4" fontId="6" fillId="0" borderId="1" xfId="0" applyNumberFormat="1" applyFont="1" applyBorder="1" applyAlignment="1">
      <alignment vertical="top"/>
    </xf>
    <xf numFmtId="4" fontId="12" fillId="3" borderId="1" xfId="0" applyNumberFormat="1" applyFont="1" applyFill="1" applyBorder="1" applyAlignment="1">
      <alignment vertical="top"/>
    </xf>
    <xf numFmtId="4" fontId="12" fillId="2" borderId="1" xfId="0" applyNumberFormat="1" applyFont="1" applyFill="1" applyBorder="1" applyAlignment="1">
      <alignment vertical="top"/>
    </xf>
    <xf numFmtId="4" fontId="8" fillId="0" borderId="1" xfId="0" applyNumberFormat="1" applyFont="1" applyBorder="1" applyAlignment="1">
      <alignment vertical="top"/>
    </xf>
    <xf numFmtId="4" fontId="2" fillId="0" borderId="15" xfId="0" applyNumberFormat="1" applyFont="1" applyBorder="1" applyAlignment="1">
      <alignment vertical="top"/>
    </xf>
    <xf numFmtId="4" fontId="12" fillId="2" borderId="20" xfId="0" applyNumberFormat="1" applyFont="1" applyFill="1" applyBorder="1" applyAlignment="1">
      <alignment vertical="top"/>
    </xf>
    <xf numFmtId="0" fontId="7" fillId="0" borderId="21" xfId="0" applyFont="1" applyBorder="1" applyAlignment="1">
      <alignment/>
    </xf>
    <xf numFmtId="4" fontId="11" fillId="0" borderId="0" xfId="0" applyNumberFormat="1" applyFont="1" applyAlignment="1">
      <alignment/>
    </xf>
    <xf numFmtId="0" fontId="10" fillId="0" borderId="1" xfId="0" applyFont="1" applyBorder="1" applyAlignment="1">
      <alignment/>
    </xf>
    <xf numFmtId="49" fontId="16" fillId="0" borderId="1" xfId="0" applyNumberFormat="1" applyFont="1" applyFill="1" applyBorder="1" applyAlignment="1" applyProtection="1">
      <alignment horizontal="center" vertical="top"/>
      <protection/>
    </xf>
    <xf numFmtId="49" fontId="7" fillId="0" borderId="1" xfId="0" applyNumberFormat="1" applyFont="1" applyFill="1" applyBorder="1" applyAlignment="1" applyProtection="1">
      <alignment horizontal="center" vertical="top"/>
      <protection/>
    </xf>
    <xf numFmtId="49" fontId="3" fillId="2" borderId="1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center" vertical="top"/>
    </xf>
    <xf numFmtId="49" fontId="12" fillId="2" borderId="1" xfId="0" applyNumberFormat="1" applyFont="1" applyFill="1" applyBorder="1" applyAlignment="1">
      <alignment horizontal="center" vertical="top"/>
    </xf>
    <xf numFmtId="0" fontId="6" fillId="0" borderId="22" xfId="0" applyFont="1" applyBorder="1" applyAlignment="1">
      <alignment horizontal="left" vertical="top" wrapText="1"/>
    </xf>
    <xf numFmtId="49" fontId="6" fillId="0" borderId="14" xfId="0" applyNumberFormat="1" applyFont="1" applyFill="1" applyBorder="1" applyAlignment="1" applyProtection="1">
      <alignment horizontal="center" vertical="top"/>
      <protection/>
    </xf>
    <xf numFmtId="49" fontId="6" fillId="0" borderId="17" xfId="0" applyNumberFormat="1" applyFont="1" applyBorder="1" applyAlignment="1" applyProtection="1">
      <alignment horizontal="center" vertical="top"/>
      <protection locked="0"/>
    </xf>
    <xf numFmtId="0" fontId="13" fillId="0" borderId="22" xfId="0" applyFont="1" applyBorder="1" applyAlignment="1">
      <alignment horizontal="left" vertical="top" wrapText="1"/>
    </xf>
    <xf numFmtId="49" fontId="13" fillId="0" borderId="14" xfId="0" applyNumberFormat="1" applyFont="1" applyFill="1" applyBorder="1" applyAlignment="1" applyProtection="1">
      <alignment horizontal="center" vertical="top"/>
      <protection/>
    </xf>
    <xf numFmtId="49" fontId="13" fillId="0" borderId="17" xfId="0" applyNumberFormat="1" applyFont="1" applyBorder="1" applyAlignment="1" applyProtection="1">
      <alignment horizontal="center" vertical="top"/>
      <protection locked="0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 applyProtection="1">
      <alignment horizontal="center" vertical="top"/>
      <protection locked="0"/>
    </xf>
    <xf numFmtId="49" fontId="2" fillId="0" borderId="17" xfId="0" applyNumberFormat="1" applyFont="1" applyBorder="1" applyAlignment="1" applyProtection="1">
      <alignment horizontal="center" vertical="top"/>
      <protection locked="0"/>
    </xf>
    <xf numFmtId="0" fontId="10" fillId="0" borderId="22" xfId="0" applyFont="1" applyBorder="1" applyAlignment="1">
      <alignment horizontal="left" vertical="top" wrapText="1"/>
    </xf>
    <xf numFmtId="49" fontId="10" fillId="0" borderId="14" xfId="0" applyNumberFormat="1" applyFont="1" applyFill="1" applyBorder="1" applyAlignment="1" applyProtection="1">
      <alignment horizontal="center" vertical="top"/>
      <protection/>
    </xf>
    <xf numFmtId="49" fontId="10" fillId="0" borderId="17" xfId="0" applyNumberFormat="1" applyFont="1" applyBorder="1" applyAlignment="1" applyProtection="1">
      <alignment horizontal="center" vertical="top"/>
      <protection locked="0"/>
    </xf>
    <xf numFmtId="0" fontId="16" fillId="0" borderId="22" xfId="0" applyFont="1" applyBorder="1" applyAlignment="1">
      <alignment horizontal="left" vertical="top" wrapText="1"/>
    </xf>
    <xf numFmtId="49" fontId="16" fillId="0" borderId="17" xfId="0" applyNumberFormat="1" applyFont="1" applyBorder="1" applyAlignment="1" applyProtection="1">
      <alignment horizontal="center" vertical="top"/>
      <protection locked="0"/>
    </xf>
    <xf numFmtId="0" fontId="2" fillId="0" borderId="22" xfId="0" applyFont="1" applyBorder="1" applyAlignment="1">
      <alignment horizontal="left" vertical="top" wrapText="1"/>
    </xf>
    <xf numFmtId="49" fontId="7" fillId="0" borderId="14" xfId="0" applyNumberFormat="1" applyFont="1" applyFill="1" applyBorder="1" applyAlignment="1" applyProtection="1">
      <alignment horizontal="center" vertical="top"/>
      <protection/>
    </xf>
    <xf numFmtId="0" fontId="12" fillId="2" borderId="22" xfId="0" applyFont="1" applyFill="1" applyBorder="1" applyAlignment="1">
      <alignment horizontal="left" vertical="top" wrapText="1"/>
    </xf>
    <xf numFmtId="49" fontId="12" fillId="2" borderId="14" xfId="0" applyNumberFormat="1" applyFont="1" applyFill="1" applyBorder="1" applyAlignment="1" applyProtection="1">
      <alignment horizontal="center" vertical="top"/>
      <protection/>
    </xf>
    <xf numFmtId="49" fontId="12" fillId="2" borderId="17" xfId="0" applyNumberFormat="1" applyFont="1" applyFill="1" applyBorder="1" applyAlignment="1" applyProtection="1">
      <alignment horizontal="center" vertical="top"/>
      <protection locked="0"/>
    </xf>
    <xf numFmtId="4" fontId="3" fillId="2" borderId="1" xfId="0" applyNumberFormat="1" applyFont="1" applyFill="1" applyBorder="1" applyAlignment="1">
      <alignment vertical="top"/>
    </xf>
    <xf numFmtId="0" fontId="10" fillId="0" borderId="23" xfId="0" applyFont="1" applyBorder="1" applyAlignment="1">
      <alignment/>
    </xf>
    <xf numFmtId="0" fontId="16" fillId="0" borderId="22" xfId="0" applyFont="1" applyBorder="1" applyAlignment="1">
      <alignment/>
    </xf>
    <xf numFmtId="49" fontId="10" fillId="0" borderId="11" xfId="0" applyNumberFormat="1" applyFont="1" applyBorder="1" applyAlignment="1" applyProtection="1">
      <alignment horizontal="center" vertical="top"/>
      <protection locked="0"/>
    </xf>
    <xf numFmtId="49" fontId="16" fillId="0" borderId="18" xfId="0" applyNumberFormat="1" applyFont="1" applyFill="1" applyBorder="1" applyAlignment="1">
      <alignment horizontal="center" vertical="top"/>
    </xf>
    <xf numFmtId="49" fontId="16" fillId="0" borderId="15" xfId="0" applyNumberFormat="1" applyFont="1" applyBorder="1" applyAlignment="1">
      <alignment horizontal="center" vertical="top"/>
    </xf>
    <xf numFmtId="49" fontId="16" fillId="0" borderId="16" xfId="0" applyNumberFormat="1" applyFont="1" applyBorder="1" applyAlignment="1">
      <alignment horizontal="center" vertical="top"/>
    </xf>
    <xf numFmtId="49" fontId="2" fillId="0" borderId="18" xfId="0" applyNumberFormat="1" applyFont="1" applyFill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 applyProtection="1">
      <alignment horizontal="center" vertical="top"/>
      <protection locked="0"/>
    </xf>
    <xf numFmtId="49" fontId="2" fillId="0" borderId="16" xfId="0" applyNumberFormat="1" applyFont="1" applyBorder="1" applyAlignment="1">
      <alignment horizontal="center" vertical="top"/>
    </xf>
    <xf numFmtId="49" fontId="10" fillId="0" borderId="19" xfId="0" applyNumberFormat="1" applyFont="1" applyFill="1" applyBorder="1" applyAlignment="1">
      <alignment horizontal="center" vertical="top"/>
    </xf>
    <xf numFmtId="0" fontId="17" fillId="0" borderId="1" xfId="0" applyFont="1" applyBorder="1" applyAlignment="1">
      <alignment horizontal="left" vertical="top" wrapText="1"/>
    </xf>
    <xf numFmtId="4" fontId="3" fillId="0" borderId="7" xfId="0" applyNumberFormat="1" applyFont="1" applyFill="1" applyBorder="1" applyAlignment="1">
      <alignment vertical="top"/>
    </xf>
    <xf numFmtId="49" fontId="3" fillId="2" borderId="1" xfId="0" applyNumberFormat="1" applyFont="1" applyFill="1" applyBorder="1" applyAlignment="1">
      <alignment horizontal="left" vertical="top" wrapText="1"/>
    </xf>
    <xf numFmtId="0" fontId="9" fillId="0" borderId="22" xfId="0" applyFont="1" applyBorder="1" applyAlignment="1">
      <alignment horizontal="left" vertical="top" wrapText="1"/>
    </xf>
    <xf numFmtId="49" fontId="6" fillId="0" borderId="14" xfId="0" applyNumberFormat="1" applyFont="1" applyFill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0" fontId="10" fillId="0" borderId="24" xfId="0" applyFont="1" applyBorder="1" applyAlignment="1">
      <alignment wrapText="1"/>
    </xf>
    <xf numFmtId="49" fontId="10" fillId="0" borderId="14" xfId="0" applyNumberFormat="1" applyFont="1" applyFill="1" applyBorder="1" applyAlignment="1" applyProtection="1">
      <alignment horizontal="center" vertical="top"/>
      <protection locked="0"/>
    </xf>
    <xf numFmtId="49" fontId="10" fillId="0" borderId="1" xfId="0" applyNumberFormat="1" applyFont="1" applyBorder="1" applyAlignment="1">
      <alignment horizontal="center" vertical="top"/>
    </xf>
    <xf numFmtId="4" fontId="20" fillId="0" borderId="7" xfId="0" applyNumberFormat="1" applyFont="1" applyFill="1" applyBorder="1" applyAlignment="1">
      <alignment vertical="top"/>
    </xf>
    <xf numFmtId="4" fontId="10" fillId="0" borderId="17" xfId="0" applyNumberFormat="1" applyFont="1" applyBorder="1" applyAlignment="1">
      <alignment vertical="top"/>
    </xf>
    <xf numFmtId="4" fontId="2" fillId="0" borderId="17" xfId="0" applyNumberFormat="1" applyFont="1" applyBorder="1" applyAlignment="1">
      <alignment vertical="top"/>
    </xf>
    <xf numFmtId="4" fontId="20" fillId="0" borderId="11" xfId="0" applyNumberFormat="1" applyFont="1" applyFill="1" applyBorder="1" applyAlignment="1">
      <alignment vertical="top"/>
    </xf>
    <xf numFmtId="4" fontId="20" fillId="0" borderId="1" xfId="0" applyNumberFormat="1" applyFont="1" applyFill="1" applyBorder="1" applyAlignment="1">
      <alignment vertical="top"/>
    </xf>
    <xf numFmtId="0" fontId="6" fillId="0" borderId="17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 applyProtection="1">
      <alignment horizontal="center" vertical="top"/>
      <protection locked="0"/>
    </xf>
    <xf numFmtId="49" fontId="6" fillId="0" borderId="3" xfId="0" applyNumberFormat="1" applyFont="1" applyFill="1" applyBorder="1" applyAlignment="1" applyProtection="1">
      <alignment horizontal="center" vertical="top"/>
      <protection locked="0"/>
    </xf>
    <xf numFmtId="0" fontId="10" fillId="0" borderId="1" xfId="0" applyFont="1" applyBorder="1" applyAlignment="1">
      <alignment horizontal="left" vertical="top" wrapText="1"/>
    </xf>
    <xf numFmtId="49" fontId="10" fillId="0" borderId="17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 applyProtection="1">
      <alignment horizontal="center" vertical="top"/>
      <protection locked="0"/>
    </xf>
    <xf numFmtId="49" fontId="10" fillId="0" borderId="1" xfId="0" applyNumberFormat="1" applyFont="1" applyFill="1" applyBorder="1" applyAlignment="1">
      <alignment horizontal="center" vertical="top"/>
    </xf>
    <xf numFmtId="0" fontId="12" fillId="3" borderId="24" xfId="0" applyFont="1" applyFill="1" applyBorder="1" applyAlignment="1">
      <alignment/>
    </xf>
    <xf numFmtId="49" fontId="3" fillId="3" borderId="1" xfId="0" applyNumberFormat="1" applyFont="1" applyFill="1" applyBorder="1" applyAlignment="1" applyProtection="1">
      <alignment horizontal="center" vertical="top"/>
      <protection/>
    </xf>
    <xf numFmtId="49" fontId="2" fillId="3" borderId="1" xfId="0" applyNumberFormat="1" applyFont="1" applyFill="1" applyBorder="1" applyAlignment="1" applyProtection="1">
      <alignment horizontal="center" vertical="top"/>
      <protection locked="0"/>
    </xf>
    <xf numFmtId="49" fontId="2" fillId="3" borderId="3" xfId="0" applyNumberFormat="1" applyFont="1" applyFill="1" applyBorder="1" applyAlignment="1" applyProtection="1">
      <alignment horizontal="center" vertical="top"/>
      <protection locked="0"/>
    </xf>
    <xf numFmtId="49" fontId="7" fillId="0" borderId="1" xfId="0" applyNumberFormat="1" applyFont="1" applyFill="1" applyBorder="1" applyAlignment="1" applyProtection="1">
      <alignment horizontal="center" vertical="center" textRotation="90" wrapText="1"/>
      <protection/>
    </xf>
    <xf numFmtId="4" fontId="20" fillId="0" borderId="25" xfId="0" applyNumberFormat="1" applyFont="1" applyFill="1" applyBorder="1" applyAlignment="1">
      <alignment vertical="top"/>
    </xf>
    <xf numFmtId="0" fontId="10" fillId="0" borderId="22" xfId="0" applyFont="1" applyBorder="1" applyAlignment="1">
      <alignment horizontal="left" vertical="top" wrapText="1"/>
    </xf>
    <xf numFmtId="49" fontId="10" fillId="0" borderId="14" xfId="0" applyNumberFormat="1" applyFont="1" applyFill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 applyProtection="1">
      <alignment horizontal="center" vertical="top"/>
      <protection locked="0"/>
    </xf>
    <xf numFmtId="49" fontId="10" fillId="0" borderId="3" xfId="0" applyNumberFormat="1" applyFont="1" applyBorder="1" applyAlignment="1">
      <alignment horizontal="center" vertical="top"/>
    </xf>
    <xf numFmtId="4" fontId="10" fillId="0" borderId="14" xfId="0" applyNumberFormat="1" applyFont="1" applyBorder="1" applyAlignment="1">
      <alignment vertical="top"/>
    </xf>
    <xf numFmtId="0" fontId="16" fillId="0" borderId="22" xfId="0" applyFont="1" applyBorder="1" applyAlignment="1">
      <alignment horizontal="left" vertical="top" wrapText="1"/>
    </xf>
    <xf numFmtId="49" fontId="16" fillId="0" borderId="14" xfId="0" applyNumberFormat="1" applyFont="1" applyFill="1" applyBorder="1" applyAlignment="1">
      <alignment horizontal="center" vertical="top"/>
    </xf>
    <xf numFmtId="49" fontId="16" fillId="0" borderId="1" xfId="0" applyNumberFormat="1" applyFont="1" applyBorder="1" applyAlignment="1">
      <alignment horizontal="center" vertical="top"/>
    </xf>
    <xf numFmtId="49" fontId="16" fillId="0" borderId="1" xfId="0" applyNumberFormat="1" applyFont="1" applyBorder="1" applyAlignment="1" applyProtection="1">
      <alignment horizontal="center" vertical="top"/>
      <protection locked="0"/>
    </xf>
    <xf numFmtId="49" fontId="16" fillId="0" borderId="3" xfId="0" applyNumberFormat="1" applyFont="1" applyBorder="1" applyAlignment="1">
      <alignment horizontal="center" vertical="top"/>
    </xf>
    <xf numFmtId="4" fontId="16" fillId="0" borderId="14" xfId="0" applyNumberFormat="1" applyFont="1" applyBorder="1" applyAlignment="1">
      <alignment vertical="top"/>
    </xf>
    <xf numFmtId="49" fontId="2" fillId="0" borderId="14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 applyProtection="1">
      <alignment horizontal="center" vertical="top"/>
      <protection locked="0"/>
    </xf>
    <xf numFmtId="49" fontId="2" fillId="0" borderId="3" xfId="0" applyNumberFormat="1" applyFont="1" applyBorder="1" applyAlignment="1">
      <alignment horizontal="center" vertical="top"/>
    </xf>
    <xf numFmtId="4" fontId="2" fillId="0" borderId="14" xfId="0" applyNumberFormat="1" applyFont="1" applyBorder="1" applyAlignment="1">
      <alignment vertical="top"/>
    </xf>
    <xf numFmtId="0" fontId="16" fillId="0" borderId="23" xfId="0" applyFont="1" applyBorder="1" applyAlignment="1">
      <alignment wrapText="1"/>
    </xf>
    <xf numFmtId="49" fontId="16" fillId="0" borderId="14" xfId="0" applyNumberFormat="1" applyFont="1" applyFill="1" applyBorder="1" applyAlignment="1">
      <alignment horizontal="center" vertical="top"/>
    </xf>
    <xf numFmtId="0" fontId="7" fillId="0" borderId="22" xfId="0" applyFont="1" applyBorder="1" applyAlignment="1">
      <alignment/>
    </xf>
    <xf numFmtId="49" fontId="16" fillId="0" borderId="1" xfId="0" applyNumberFormat="1" applyFont="1" applyFill="1" applyBorder="1" applyAlignment="1">
      <alignment horizontal="left" vertical="top" wrapText="1"/>
    </xf>
    <xf numFmtId="0" fontId="7" fillId="0" borderId="17" xfId="0" applyFont="1" applyBorder="1" applyAlignment="1">
      <alignment/>
    </xf>
    <xf numFmtId="0" fontId="13" fillId="0" borderId="4" xfId="0" applyFont="1" applyBorder="1" applyAlignment="1">
      <alignment horizontal="left" vertical="top" wrapText="1"/>
    </xf>
    <xf numFmtId="0" fontId="7" fillId="0" borderId="17" xfId="0" applyFont="1" applyBorder="1" applyAlignment="1">
      <alignment wrapText="1"/>
    </xf>
    <xf numFmtId="0" fontId="7" fillId="0" borderId="24" xfId="0" applyFont="1" applyBorder="1" applyAlignment="1">
      <alignment/>
    </xf>
    <xf numFmtId="0" fontId="16" fillId="0" borderId="17" xfId="0" applyFont="1" applyBorder="1" applyAlignment="1">
      <alignment wrapText="1"/>
    </xf>
    <xf numFmtId="0" fontId="10" fillId="0" borderId="13" xfId="0" applyFont="1" applyBorder="1" applyAlignment="1">
      <alignment/>
    </xf>
    <xf numFmtId="0" fontId="16" fillId="0" borderId="4" xfId="0" applyFont="1" applyBorder="1" applyAlignment="1">
      <alignment/>
    </xf>
    <xf numFmtId="49" fontId="2" fillId="0" borderId="13" xfId="0" applyNumberFormat="1" applyFont="1" applyFill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6" fillId="0" borderId="13" xfId="0" applyFont="1" applyBorder="1" applyAlignment="1">
      <alignment wrapText="1"/>
    </xf>
    <xf numFmtId="0" fontId="7" fillId="0" borderId="4" xfId="0" applyFont="1" applyBorder="1" applyAlignment="1">
      <alignment/>
    </xf>
    <xf numFmtId="0" fontId="10" fillId="0" borderId="17" xfId="0" applyFont="1" applyBorder="1" applyAlignment="1">
      <alignment/>
    </xf>
    <xf numFmtId="0" fontId="2" fillId="0" borderId="4" xfId="0" applyFont="1" applyBorder="1" applyAlignment="1">
      <alignment horizontal="left" vertical="top" wrapText="1"/>
    </xf>
    <xf numFmtId="0" fontId="3" fillId="2" borderId="17" xfId="0" applyFont="1" applyFill="1" applyBorder="1" applyAlignment="1" applyProtection="1">
      <alignment horizontal="right" vertical="top" wrapText="1"/>
      <protection/>
    </xf>
    <xf numFmtId="49" fontId="21" fillId="0" borderId="1" xfId="0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top"/>
      <protection/>
    </xf>
    <xf numFmtId="49" fontId="10" fillId="0" borderId="1" xfId="0" applyNumberFormat="1" applyFont="1" applyFill="1" applyBorder="1" applyAlignment="1" applyProtection="1">
      <alignment horizontal="center" vertical="top"/>
      <protection/>
    </xf>
    <xf numFmtId="49" fontId="2" fillId="0" borderId="1" xfId="0" applyNumberFormat="1" applyFont="1" applyFill="1" applyBorder="1" applyAlignment="1" applyProtection="1">
      <alignment horizontal="center" vertical="top"/>
      <protection/>
    </xf>
    <xf numFmtId="49" fontId="13" fillId="0" borderId="1" xfId="0" applyNumberFormat="1" applyFont="1" applyFill="1" applyBorder="1" applyAlignment="1" applyProtection="1">
      <alignment horizontal="center" vertical="top"/>
      <protection/>
    </xf>
    <xf numFmtId="49" fontId="2" fillId="0" borderId="1" xfId="0" applyNumberFormat="1" applyFont="1" applyFill="1" applyBorder="1" applyAlignment="1" applyProtection="1">
      <alignment horizontal="center" vertical="top"/>
      <protection locked="0"/>
    </xf>
    <xf numFmtId="49" fontId="16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left" vertical="top" wrapText="1"/>
    </xf>
    <xf numFmtId="49" fontId="12" fillId="3" borderId="1" xfId="0" applyNumberFormat="1" applyFont="1" applyFill="1" applyBorder="1" applyAlignment="1" applyProtection="1">
      <alignment horizontal="center" vertical="top"/>
      <protection/>
    </xf>
    <xf numFmtId="49" fontId="6" fillId="0" borderId="1" xfId="0" applyNumberFormat="1" applyFont="1" applyFill="1" applyBorder="1" applyAlignment="1">
      <alignment horizontal="center" vertical="top"/>
    </xf>
    <xf numFmtId="49" fontId="10" fillId="0" borderId="1" xfId="0" applyNumberFormat="1" applyFont="1" applyFill="1" applyBorder="1" applyAlignment="1">
      <alignment horizontal="center" vertical="top"/>
    </xf>
    <xf numFmtId="49" fontId="16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12" fillId="2" borderId="1" xfId="0" applyNumberFormat="1" applyFont="1" applyFill="1" applyBorder="1" applyAlignment="1" applyProtection="1">
      <alignment horizontal="center" vertical="top"/>
      <protection/>
    </xf>
    <xf numFmtId="0" fontId="0" fillId="3" borderId="1" xfId="0" applyFill="1" applyBorder="1" applyAlignment="1">
      <alignment/>
    </xf>
    <xf numFmtId="49" fontId="7" fillId="0" borderId="26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7" xfId="0" applyFont="1" applyFill="1" applyBorder="1" applyAlignment="1" applyProtection="1">
      <alignment horizontal="center" vertical="center" textRotation="90" wrapText="1"/>
      <protection/>
    </xf>
    <xf numFmtId="0" fontId="0" fillId="0" borderId="23" xfId="0" applyBorder="1" applyAlignment="1">
      <alignment horizontal="center" vertical="center" textRotation="90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7" fillId="0" borderId="3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horizontal="center" vertical="center" wrapText="1"/>
      <protection/>
    </xf>
    <xf numFmtId="49" fontId="7" fillId="0" borderId="3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3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4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6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20" xfId="0" applyBorder="1" applyAlignment="1">
      <alignment/>
    </xf>
    <xf numFmtId="49" fontId="7" fillId="0" borderId="41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0" xfId="0" applyFont="1" applyAlignment="1">
      <alignment horizontal="center" wrapText="1"/>
    </xf>
    <xf numFmtId="49" fontId="7" fillId="0" borderId="18" xfId="0" applyNumberFormat="1" applyFont="1" applyFill="1" applyBorder="1" applyAlignment="1" applyProtection="1">
      <alignment horizontal="center" vertical="center" textRotation="90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workbookViewId="0" topLeftCell="A70">
      <selection activeCell="I14" sqref="I14"/>
    </sheetView>
  </sheetViews>
  <sheetFormatPr defaultColWidth="9.00390625" defaultRowHeight="12.75"/>
  <cols>
    <col min="1" max="1" width="75.75390625" style="0" customWidth="1"/>
    <col min="2" max="2" width="4.75390625" style="0" customWidth="1"/>
    <col min="3" max="3" width="4.25390625" style="0" customWidth="1"/>
    <col min="4" max="4" width="5.25390625" style="0" customWidth="1"/>
    <col min="5" max="5" width="6.00390625" style="0" customWidth="1"/>
    <col min="6" max="6" width="5.25390625" style="0" customWidth="1"/>
    <col min="7" max="7" width="5.125" style="0" customWidth="1"/>
    <col min="8" max="8" width="15.00390625" style="0" customWidth="1"/>
    <col min="9" max="9" width="13.25390625" style="0" customWidth="1"/>
    <col min="10" max="10" width="10.375" style="0" customWidth="1"/>
  </cols>
  <sheetData>
    <row r="1" spans="1:8" ht="17.25" customHeight="1">
      <c r="A1" s="220" t="s">
        <v>76</v>
      </c>
      <c r="B1" s="220"/>
      <c r="C1" s="220"/>
      <c r="D1" s="220"/>
      <c r="E1" s="220"/>
      <c r="F1" s="220"/>
      <c r="G1" s="220"/>
      <c r="H1" s="220"/>
    </row>
    <row r="2" spans="1:8" ht="13.5" thickBot="1">
      <c r="A2" s="2"/>
      <c r="B2" s="1"/>
      <c r="C2" s="1"/>
      <c r="D2" s="4"/>
      <c r="E2" s="4"/>
      <c r="F2" s="4"/>
      <c r="G2" s="4"/>
      <c r="H2" s="6" t="s">
        <v>50</v>
      </c>
    </row>
    <row r="3" spans="1:10" ht="12.75" customHeight="1">
      <c r="A3" s="221" t="s">
        <v>3</v>
      </c>
      <c r="B3" s="224" t="s">
        <v>4</v>
      </c>
      <c r="C3" s="227" t="s">
        <v>9</v>
      </c>
      <c r="D3" s="230" t="s">
        <v>14</v>
      </c>
      <c r="E3" s="231"/>
      <c r="F3" s="232"/>
      <c r="G3" s="239" t="s">
        <v>15</v>
      </c>
      <c r="H3" s="217" t="s">
        <v>20</v>
      </c>
      <c r="I3" s="217" t="s">
        <v>77</v>
      </c>
      <c r="J3" s="217" t="s">
        <v>78</v>
      </c>
    </row>
    <row r="4" spans="1:10" ht="12.75">
      <c r="A4" s="222"/>
      <c r="B4" s="225"/>
      <c r="C4" s="228"/>
      <c r="D4" s="233"/>
      <c r="E4" s="234"/>
      <c r="F4" s="235"/>
      <c r="G4" s="240"/>
      <c r="H4" s="218"/>
      <c r="I4" s="218"/>
      <c r="J4" s="218"/>
    </row>
    <row r="5" spans="1:10" ht="12.75">
      <c r="A5" s="222"/>
      <c r="B5" s="225"/>
      <c r="C5" s="228"/>
      <c r="D5" s="233"/>
      <c r="E5" s="234"/>
      <c r="F5" s="235"/>
      <c r="G5" s="240"/>
      <c r="H5" s="218"/>
      <c r="I5" s="218"/>
      <c r="J5" s="218"/>
    </row>
    <row r="6" spans="1:10" ht="13.5" thickBot="1">
      <c r="A6" s="223"/>
      <c r="B6" s="226"/>
      <c r="C6" s="229"/>
      <c r="D6" s="236"/>
      <c r="E6" s="237"/>
      <c r="F6" s="238"/>
      <c r="G6" s="214"/>
      <c r="H6" s="219"/>
      <c r="I6" s="219"/>
      <c r="J6" s="219"/>
    </row>
    <row r="7" spans="1:10" ht="15.75">
      <c r="A7" s="25" t="s">
        <v>12</v>
      </c>
      <c r="B7" s="26" t="s">
        <v>5</v>
      </c>
      <c r="C7" s="27"/>
      <c r="D7" s="27"/>
      <c r="E7" s="27"/>
      <c r="F7" s="27"/>
      <c r="G7" s="28"/>
      <c r="H7" s="84">
        <f>H8+H15+H29</f>
        <v>872000</v>
      </c>
      <c r="I7" s="84">
        <f>I8+I15+I29</f>
        <v>1070450</v>
      </c>
      <c r="J7" s="141">
        <f>I7-H7</f>
        <v>198450</v>
      </c>
    </row>
    <row r="8" spans="1:10" ht="27.75" customHeight="1">
      <c r="A8" s="22" t="s">
        <v>24</v>
      </c>
      <c r="B8" s="12" t="s">
        <v>5</v>
      </c>
      <c r="C8" s="7" t="s">
        <v>8</v>
      </c>
      <c r="D8" s="7"/>
      <c r="E8" s="7"/>
      <c r="F8" s="7"/>
      <c r="G8" s="13"/>
      <c r="H8" s="85">
        <f>H9+H12</f>
        <v>340000</v>
      </c>
      <c r="I8" s="85">
        <f>I9+I12</f>
        <v>421850</v>
      </c>
      <c r="J8" s="141">
        <f aca="true" t="shared" si="0" ref="J8:J89">I8-H8</f>
        <v>81850</v>
      </c>
    </row>
    <row r="9" spans="1:10" ht="15.75" customHeight="1">
      <c r="A9" s="23" t="s">
        <v>19</v>
      </c>
      <c r="B9" s="14" t="s">
        <v>5</v>
      </c>
      <c r="C9" s="11" t="s">
        <v>8</v>
      </c>
      <c r="D9" s="11" t="s">
        <v>37</v>
      </c>
      <c r="E9" s="11" t="s">
        <v>18</v>
      </c>
      <c r="F9" s="11" t="s">
        <v>18</v>
      </c>
      <c r="G9" s="15"/>
      <c r="H9" s="86">
        <f>H10</f>
        <v>250000</v>
      </c>
      <c r="I9" s="86">
        <f>I10</f>
        <v>304850</v>
      </c>
      <c r="J9" s="141">
        <f t="shared" si="0"/>
        <v>54850</v>
      </c>
    </row>
    <row r="10" spans="1:10" ht="14.25" customHeight="1">
      <c r="A10" s="49" t="s">
        <v>38</v>
      </c>
      <c r="B10" s="50" t="s">
        <v>5</v>
      </c>
      <c r="C10" s="51" t="s">
        <v>8</v>
      </c>
      <c r="D10" s="51" t="s">
        <v>37</v>
      </c>
      <c r="E10" s="51" t="s">
        <v>10</v>
      </c>
      <c r="F10" s="51" t="s">
        <v>18</v>
      </c>
      <c r="G10" s="52"/>
      <c r="H10" s="82">
        <f>H11</f>
        <v>250000</v>
      </c>
      <c r="I10" s="82">
        <f>I11</f>
        <v>304850</v>
      </c>
      <c r="J10" s="141">
        <f t="shared" si="0"/>
        <v>54850</v>
      </c>
    </row>
    <row r="11" spans="1:10" ht="14.25" customHeight="1" thickBot="1">
      <c r="A11" s="67" t="s">
        <v>39</v>
      </c>
      <c r="B11" s="55" t="s">
        <v>5</v>
      </c>
      <c r="C11" s="8" t="s">
        <v>8</v>
      </c>
      <c r="D11" s="8" t="s">
        <v>37</v>
      </c>
      <c r="E11" s="8" t="s">
        <v>10</v>
      </c>
      <c r="F11" s="8" t="s">
        <v>18</v>
      </c>
      <c r="G11" s="17" t="s">
        <v>40</v>
      </c>
      <c r="H11" s="83">
        <v>250000</v>
      </c>
      <c r="I11" s="83">
        <f>250000+54850</f>
        <v>304850</v>
      </c>
      <c r="J11" s="141">
        <f t="shared" si="0"/>
        <v>54850</v>
      </c>
    </row>
    <row r="12" spans="1:10" ht="14.25" customHeight="1" thickBot="1">
      <c r="A12" s="104" t="s">
        <v>92</v>
      </c>
      <c r="B12" s="105" t="s">
        <v>5</v>
      </c>
      <c r="C12" s="35" t="s">
        <v>8</v>
      </c>
      <c r="D12" s="35" t="s">
        <v>93</v>
      </c>
      <c r="E12" s="35" t="s">
        <v>18</v>
      </c>
      <c r="F12" s="35" t="s">
        <v>18</v>
      </c>
      <c r="G12" s="106"/>
      <c r="H12" s="86">
        <f>H13</f>
        <v>90000</v>
      </c>
      <c r="I12" s="86">
        <f>I13</f>
        <v>117000</v>
      </c>
      <c r="J12" s="159">
        <f t="shared" si="0"/>
        <v>27000</v>
      </c>
    </row>
    <row r="13" spans="1:10" ht="38.25" customHeight="1" thickBot="1">
      <c r="A13" s="113" t="s">
        <v>94</v>
      </c>
      <c r="B13" s="57" t="s">
        <v>5</v>
      </c>
      <c r="C13" s="51" t="s">
        <v>8</v>
      </c>
      <c r="D13" s="51" t="s">
        <v>93</v>
      </c>
      <c r="E13" s="51" t="s">
        <v>95</v>
      </c>
      <c r="F13" s="51" t="s">
        <v>5</v>
      </c>
      <c r="G13" s="114"/>
      <c r="H13" s="82">
        <f>H14</f>
        <v>90000</v>
      </c>
      <c r="I13" s="82">
        <f>I14</f>
        <v>117000</v>
      </c>
      <c r="J13" s="159">
        <f t="shared" si="0"/>
        <v>27000</v>
      </c>
    </row>
    <row r="14" spans="1:10" ht="14.25" customHeight="1" thickBot="1">
      <c r="A14" s="80" t="s">
        <v>39</v>
      </c>
      <c r="B14" s="108" t="s">
        <v>5</v>
      </c>
      <c r="C14" s="8" t="s">
        <v>8</v>
      </c>
      <c r="D14" s="8" t="s">
        <v>93</v>
      </c>
      <c r="E14" s="9" t="s">
        <v>95</v>
      </c>
      <c r="F14" s="9" t="s">
        <v>5</v>
      </c>
      <c r="G14" s="109" t="s">
        <v>40</v>
      </c>
      <c r="H14" s="83">
        <v>90000</v>
      </c>
      <c r="I14" s="83">
        <f>90000+27000</f>
        <v>117000</v>
      </c>
      <c r="J14" s="159">
        <f t="shared" si="0"/>
        <v>27000</v>
      </c>
    </row>
    <row r="15" spans="1:10" ht="26.25" customHeight="1">
      <c r="A15" s="22" t="s">
        <v>23</v>
      </c>
      <c r="B15" s="12" t="s">
        <v>5</v>
      </c>
      <c r="C15" s="7" t="s">
        <v>11</v>
      </c>
      <c r="D15" s="7"/>
      <c r="E15" s="7"/>
      <c r="F15" s="7"/>
      <c r="G15" s="13"/>
      <c r="H15" s="87">
        <f>H16+H23+H26</f>
        <v>527000</v>
      </c>
      <c r="I15" s="87">
        <f>I16+I23+I26</f>
        <v>648500</v>
      </c>
      <c r="J15" s="141">
        <f t="shared" si="0"/>
        <v>121500</v>
      </c>
    </row>
    <row r="16" spans="1:10" ht="14.25" customHeight="1">
      <c r="A16" s="23" t="s">
        <v>19</v>
      </c>
      <c r="B16" s="14" t="s">
        <v>5</v>
      </c>
      <c r="C16" s="11" t="s">
        <v>11</v>
      </c>
      <c r="D16" s="11" t="s">
        <v>37</v>
      </c>
      <c r="E16" s="11" t="s">
        <v>18</v>
      </c>
      <c r="F16" s="11" t="s">
        <v>18</v>
      </c>
      <c r="G16" s="15"/>
      <c r="H16" s="86">
        <f>H17+H19+H21</f>
        <v>386000</v>
      </c>
      <c r="I16" s="86">
        <f>I17+I19+I21</f>
        <v>507500</v>
      </c>
      <c r="J16" s="141">
        <f t="shared" si="0"/>
        <v>121500</v>
      </c>
    </row>
    <row r="17" spans="1:10" ht="14.25" customHeight="1">
      <c r="A17" s="53" t="s">
        <v>2</v>
      </c>
      <c r="B17" s="50" t="s">
        <v>5</v>
      </c>
      <c r="C17" s="51" t="s">
        <v>11</v>
      </c>
      <c r="D17" s="51" t="s">
        <v>37</v>
      </c>
      <c r="E17" s="51" t="s">
        <v>11</v>
      </c>
      <c r="F17" s="51" t="s">
        <v>18</v>
      </c>
      <c r="G17" s="52"/>
      <c r="H17" s="82">
        <f>H18</f>
        <v>346000</v>
      </c>
      <c r="I17" s="82">
        <f>I18</f>
        <v>467500</v>
      </c>
      <c r="J17" s="141">
        <f t="shared" si="0"/>
        <v>121500</v>
      </c>
    </row>
    <row r="18" spans="1:10" ht="14.25" customHeight="1">
      <c r="A18" s="93" t="s">
        <v>39</v>
      </c>
      <c r="B18" s="16" t="s">
        <v>5</v>
      </c>
      <c r="C18" s="8" t="s">
        <v>11</v>
      </c>
      <c r="D18" s="8" t="s">
        <v>37</v>
      </c>
      <c r="E18" s="8" t="s">
        <v>11</v>
      </c>
      <c r="F18" s="8" t="s">
        <v>18</v>
      </c>
      <c r="G18" s="17" t="s">
        <v>40</v>
      </c>
      <c r="H18" s="83">
        <v>346000</v>
      </c>
      <c r="I18" s="83">
        <f>346000+115300+6200</f>
        <v>467500</v>
      </c>
      <c r="J18" s="141">
        <f t="shared" si="0"/>
        <v>121500</v>
      </c>
    </row>
    <row r="19" spans="1:10" ht="74.25" customHeight="1">
      <c r="A19" s="56" t="s">
        <v>54</v>
      </c>
      <c r="B19" s="57" t="s">
        <v>5</v>
      </c>
      <c r="C19" s="51" t="s">
        <v>11</v>
      </c>
      <c r="D19" s="51" t="s">
        <v>37</v>
      </c>
      <c r="E19" s="51" t="s">
        <v>11</v>
      </c>
      <c r="F19" s="51" t="s">
        <v>5</v>
      </c>
      <c r="G19" s="52"/>
      <c r="H19" s="82">
        <f>H20</f>
        <v>10000</v>
      </c>
      <c r="I19" s="82">
        <f>I20</f>
        <v>10000</v>
      </c>
      <c r="J19" s="141">
        <f t="shared" si="0"/>
        <v>0</v>
      </c>
    </row>
    <row r="20" spans="1:10" ht="14.25" customHeight="1">
      <c r="A20" s="93" t="s">
        <v>46</v>
      </c>
      <c r="B20" s="16" t="s">
        <v>5</v>
      </c>
      <c r="C20" s="8" t="s">
        <v>11</v>
      </c>
      <c r="D20" s="8" t="s">
        <v>37</v>
      </c>
      <c r="E20" s="8" t="s">
        <v>11</v>
      </c>
      <c r="F20" s="8" t="s">
        <v>5</v>
      </c>
      <c r="G20" s="17" t="s">
        <v>47</v>
      </c>
      <c r="H20" s="83">
        <v>10000</v>
      </c>
      <c r="I20" s="83">
        <v>10000</v>
      </c>
      <c r="J20" s="141">
        <f t="shared" si="0"/>
        <v>0</v>
      </c>
    </row>
    <row r="21" spans="1:10" ht="26.25" customHeight="1">
      <c r="A21" s="58" t="s">
        <v>55</v>
      </c>
      <c r="B21" s="50" t="s">
        <v>5</v>
      </c>
      <c r="C21" s="51" t="s">
        <v>11</v>
      </c>
      <c r="D21" s="51" t="s">
        <v>37</v>
      </c>
      <c r="E21" s="51" t="s">
        <v>11</v>
      </c>
      <c r="F21" s="51" t="s">
        <v>8</v>
      </c>
      <c r="G21" s="52"/>
      <c r="H21" s="82">
        <f>H22</f>
        <v>30000</v>
      </c>
      <c r="I21" s="82">
        <f>I22</f>
        <v>30000</v>
      </c>
      <c r="J21" s="141">
        <f t="shared" si="0"/>
        <v>0</v>
      </c>
    </row>
    <row r="22" spans="1:10" ht="14.25" customHeight="1">
      <c r="A22" s="93" t="s">
        <v>46</v>
      </c>
      <c r="B22" s="16" t="s">
        <v>5</v>
      </c>
      <c r="C22" s="8" t="s">
        <v>11</v>
      </c>
      <c r="D22" s="8" t="s">
        <v>37</v>
      </c>
      <c r="E22" s="8" t="s">
        <v>11</v>
      </c>
      <c r="F22" s="8" t="s">
        <v>8</v>
      </c>
      <c r="G22" s="17" t="s">
        <v>47</v>
      </c>
      <c r="H22" s="83">
        <v>30000</v>
      </c>
      <c r="I22" s="83">
        <v>30000</v>
      </c>
      <c r="J22" s="141">
        <f t="shared" si="0"/>
        <v>0</v>
      </c>
    </row>
    <row r="23" spans="1:10" ht="14.25" customHeight="1">
      <c r="A23" s="121" t="s">
        <v>79</v>
      </c>
      <c r="B23" s="111" t="s">
        <v>5</v>
      </c>
      <c r="C23" s="11" t="s">
        <v>11</v>
      </c>
      <c r="D23" s="123" t="s">
        <v>81</v>
      </c>
      <c r="E23" s="123" t="s">
        <v>18</v>
      </c>
      <c r="F23" s="123" t="s">
        <v>18</v>
      </c>
      <c r="G23" s="15"/>
      <c r="H23" s="86">
        <f>H24</f>
        <v>66000</v>
      </c>
      <c r="I23" s="86">
        <f>I24</f>
        <v>66000</v>
      </c>
      <c r="J23" s="141">
        <f aca="true" t="shared" si="1" ref="J23:J28">I23-H23</f>
        <v>0</v>
      </c>
    </row>
    <row r="24" spans="1:10" ht="14.25" customHeight="1">
      <c r="A24" s="122" t="s">
        <v>80</v>
      </c>
      <c r="B24" s="124" t="s">
        <v>5</v>
      </c>
      <c r="C24" s="125" t="s">
        <v>11</v>
      </c>
      <c r="D24" s="51" t="s">
        <v>81</v>
      </c>
      <c r="E24" s="51" t="s">
        <v>7</v>
      </c>
      <c r="F24" s="51" t="s">
        <v>18</v>
      </c>
      <c r="G24" s="126"/>
      <c r="H24" s="82">
        <f>H25</f>
        <v>66000</v>
      </c>
      <c r="I24" s="82">
        <f>I25</f>
        <v>66000</v>
      </c>
      <c r="J24" s="141">
        <f t="shared" si="1"/>
        <v>0</v>
      </c>
    </row>
    <row r="25" spans="1:10" ht="14.25" customHeight="1" thickBot="1">
      <c r="A25" s="93" t="s">
        <v>39</v>
      </c>
      <c r="B25" s="127" t="s">
        <v>5</v>
      </c>
      <c r="C25" s="128" t="s">
        <v>11</v>
      </c>
      <c r="D25" s="129" t="s">
        <v>81</v>
      </c>
      <c r="E25" s="129" t="s">
        <v>7</v>
      </c>
      <c r="F25" s="129" t="s">
        <v>18</v>
      </c>
      <c r="G25" s="130" t="s">
        <v>40</v>
      </c>
      <c r="H25" s="83">
        <v>66000</v>
      </c>
      <c r="I25" s="83">
        <v>66000</v>
      </c>
      <c r="J25" s="141">
        <f t="shared" si="1"/>
        <v>0</v>
      </c>
    </row>
    <row r="26" spans="1:10" ht="14.25" customHeight="1" thickBot="1">
      <c r="A26" s="104" t="s">
        <v>92</v>
      </c>
      <c r="B26" s="105" t="s">
        <v>5</v>
      </c>
      <c r="C26" s="35" t="s">
        <v>11</v>
      </c>
      <c r="D26" s="35" t="s">
        <v>93</v>
      </c>
      <c r="E26" s="35" t="s">
        <v>18</v>
      </c>
      <c r="F26" s="35" t="s">
        <v>18</v>
      </c>
      <c r="G26" s="106"/>
      <c r="H26" s="86">
        <f>H27</f>
        <v>75000</v>
      </c>
      <c r="I26" s="86">
        <f>I27</f>
        <v>75000</v>
      </c>
      <c r="J26" s="159">
        <f t="shared" si="1"/>
        <v>0</v>
      </c>
    </row>
    <row r="27" spans="1:10" ht="42" customHeight="1" thickBot="1">
      <c r="A27" s="113" t="s">
        <v>94</v>
      </c>
      <c r="B27" s="57" t="s">
        <v>5</v>
      </c>
      <c r="C27" s="51" t="s">
        <v>11</v>
      </c>
      <c r="D27" s="51" t="s">
        <v>93</v>
      </c>
      <c r="E27" s="51" t="s">
        <v>95</v>
      </c>
      <c r="F27" s="51" t="s">
        <v>5</v>
      </c>
      <c r="G27" s="114"/>
      <c r="H27" s="82">
        <f>H28</f>
        <v>75000</v>
      </c>
      <c r="I27" s="82">
        <f>I28</f>
        <v>75000</v>
      </c>
      <c r="J27" s="159">
        <f t="shared" si="1"/>
        <v>0</v>
      </c>
    </row>
    <row r="28" spans="1:10" ht="14.25" customHeight="1" thickBot="1">
      <c r="A28" s="80" t="s">
        <v>39</v>
      </c>
      <c r="B28" s="108" t="s">
        <v>5</v>
      </c>
      <c r="C28" s="8" t="s">
        <v>11</v>
      </c>
      <c r="D28" s="8" t="s">
        <v>93</v>
      </c>
      <c r="E28" s="9" t="s">
        <v>95</v>
      </c>
      <c r="F28" s="9" t="s">
        <v>5</v>
      </c>
      <c r="G28" s="109" t="s">
        <v>40</v>
      </c>
      <c r="H28" s="83">
        <v>75000</v>
      </c>
      <c r="I28" s="83">
        <v>75000</v>
      </c>
      <c r="J28" s="159">
        <f t="shared" si="1"/>
        <v>0</v>
      </c>
    </row>
    <row r="29" spans="1:10" ht="14.25" customHeight="1">
      <c r="A29" s="101" t="s">
        <v>62</v>
      </c>
      <c r="B29" s="102" t="s">
        <v>5</v>
      </c>
      <c r="C29" s="7" t="s">
        <v>63</v>
      </c>
      <c r="D29" s="7"/>
      <c r="E29" s="7"/>
      <c r="F29" s="7"/>
      <c r="G29" s="103"/>
      <c r="H29" s="87">
        <f>H30</f>
        <v>5000</v>
      </c>
      <c r="I29" s="87">
        <f>I30</f>
        <v>100</v>
      </c>
      <c r="J29" s="141">
        <f t="shared" si="0"/>
        <v>-4900</v>
      </c>
    </row>
    <row r="30" spans="1:10" ht="14.25" customHeight="1">
      <c r="A30" s="104" t="s">
        <v>64</v>
      </c>
      <c r="B30" s="105" t="s">
        <v>5</v>
      </c>
      <c r="C30" s="35" t="s">
        <v>63</v>
      </c>
      <c r="D30" s="35" t="s">
        <v>65</v>
      </c>
      <c r="E30" s="35" t="s">
        <v>18</v>
      </c>
      <c r="F30" s="35" t="s">
        <v>18</v>
      </c>
      <c r="G30" s="106"/>
      <c r="H30" s="86">
        <f>H31</f>
        <v>5000</v>
      </c>
      <c r="I30" s="86">
        <f>I31</f>
        <v>100</v>
      </c>
      <c r="J30" s="141">
        <f t="shared" si="0"/>
        <v>-4900</v>
      </c>
    </row>
    <row r="31" spans="1:10" ht="24" customHeight="1">
      <c r="A31" s="107" t="s">
        <v>66</v>
      </c>
      <c r="B31" s="108" t="s">
        <v>5</v>
      </c>
      <c r="C31" s="8" t="s">
        <v>63</v>
      </c>
      <c r="D31" s="8" t="s">
        <v>65</v>
      </c>
      <c r="E31" s="9" t="s">
        <v>18</v>
      </c>
      <c r="F31" s="9" t="s">
        <v>18</v>
      </c>
      <c r="G31" s="109" t="s">
        <v>40</v>
      </c>
      <c r="H31" s="83">
        <v>5000</v>
      </c>
      <c r="I31" s="83">
        <f>5000-4900</f>
        <v>100</v>
      </c>
      <c r="J31" s="141">
        <f t="shared" si="0"/>
        <v>-4900</v>
      </c>
    </row>
    <row r="32" spans="1:10" ht="20.25" customHeight="1">
      <c r="A32" s="36" t="s">
        <v>25</v>
      </c>
      <c r="B32" s="40" t="s">
        <v>8</v>
      </c>
      <c r="C32" s="38"/>
      <c r="D32" s="38"/>
      <c r="E32" s="38"/>
      <c r="F32" s="38"/>
      <c r="G32" s="39"/>
      <c r="H32" s="88">
        <f aca="true" t="shared" si="2" ref="H32:I35">H33</f>
        <v>63600</v>
      </c>
      <c r="I32" s="88">
        <f t="shared" si="2"/>
        <v>67840</v>
      </c>
      <c r="J32" s="141">
        <f t="shared" si="0"/>
        <v>4240</v>
      </c>
    </row>
    <row r="33" spans="1:10" ht="13.5" customHeight="1">
      <c r="A33" s="22" t="s">
        <v>26</v>
      </c>
      <c r="B33" s="12" t="s">
        <v>8</v>
      </c>
      <c r="C33" s="7" t="s">
        <v>10</v>
      </c>
      <c r="D33" s="7"/>
      <c r="E33" s="7"/>
      <c r="F33" s="7"/>
      <c r="G33" s="13"/>
      <c r="H33" s="87">
        <f t="shared" si="2"/>
        <v>63600</v>
      </c>
      <c r="I33" s="87">
        <f t="shared" si="2"/>
        <v>67840</v>
      </c>
      <c r="J33" s="141">
        <f t="shared" si="0"/>
        <v>4240</v>
      </c>
    </row>
    <row r="34" spans="1:10" ht="15" customHeight="1">
      <c r="A34" s="54" t="s">
        <v>19</v>
      </c>
      <c r="B34" s="34" t="s">
        <v>8</v>
      </c>
      <c r="C34" s="35" t="s">
        <v>10</v>
      </c>
      <c r="D34" s="35" t="s">
        <v>16</v>
      </c>
      <c r="E34" s="35" t="s">
        <v>18</v>
      </c>
      <c r="F34" s="35" t="s">
        <v>18</v>
      </c>
      <c r="G34" s="37"/>
      <c r="H34" s="86">
        <f t="shared" si="2"/>
        <v>63600</v>
      </c>
      <c r="I34" s="86">
        <f t="shared" si="2"/>
        <v>67840</v>
      </c>
      <c r="J34" s="141">
        <f t="shared" si="0"/>
        <v>4240</v>
      </c>
    </row>
    <row r="35" spans="1:10" ht="24" customHeight="1">
      <c r="A35" s="56" t="s">
        <v>27</v>
      </c>
      <c r="B35" s="57" t="s">
        <v>8</v>
      </c>
      <c r="C35" s="51" t="s">
        <v>10</v>
      </c>
      <c r="D35" s="51" t="s">
        <v>16</v>
      </c>
      <c r="E35" s="51" t="s">
        <v>41</v>
      </c>
      <c r="F35" s="51" t="s">
        <v>18</v>
      </c>
      <c r="G35" s="52"/>
      <c r="H35" s="82">
        <f t="shared" si="2"/>
        <v>63600</v>
      </c>
      <c r="I35" s="82">
        <f t="shared" si="2"/>
        <v>67840</v>
      </c>
      <c r="J35" s="141">
        <f t="shared" si="0"/>
        <v>4240</v>
      </c>
    </row>
    <row r="36" spans="1:10" ht="12" customHeight="1">
      <c r="A36" s="67" t="s">
        <v>39</v>
      </c>
      <c r="B36" s="55" t="s">
        <v>8</v>
      </c>
      <c r="C36" s="8" t="s">
        <v>10</v>
      </c>
      <c r="D36" s="8" t="s">
        <v>16</v>
      </c>
      <c r="E36" s="8" t="s">
        <v>41</v>
      </c>
      <c r="F36" s="8" t="s">
        <v>18</v>
      </c>
      <c r="G36" s="17" t="s">
        <v>40</v>
      </c>
      <c r="H36" s="83">
        <v>63600</v>
      </c>
      <c r="I36" s="83">
        <v>67840</v>
      </c>
      <c r="J36" s="141">
        <f t="shared" si="0"/>
        <v>4240</v>
      </c>
    </row>
    <row r="37" spans="1:10" ht="18" customHeight="1">
      <c r="A37" s="154" t="s">
        <v>90</v>
      </c>
      <c r="B37" s="155" t="s">
        <v>10</v>
      </c>
      <c r="C37" s="156"/>
      <c r="D37" s="156"/>
      <c r="E37" s="156"/>
      <c r="F37" s="156"/>
      <c r="G37" s="157"/>
      <c r="H37" s="88">
        <f aca="true" t="shared" si="3" ref="H37:I39">H38</f>
        <v>21000</v>
      </c>
      <c r="I37" s="88">
        <f t="shared" si="3"/>
        <v>21000</v>
      </c>
      <c r="J37" s="133">
        <f t="shared" si="0"/>
        <v>0</v>
      </c>
    </row>
    <row r="38" spans="1:10" ht="18" customHeight="1">
      <c r="A38" s="22" t="s">
        <v>91</v>
      </c>
      <c r="B38" s="12" t="s">
        <v>10</v>
      </c>
      <c r="C38" s="7" t="s">
        <v>68</v>
      </c>
      <c r="D38" s="7"/>
      <c r="E38" s="7"/>
      <c r="F38" s="7"/>
      <c r="G38" s="13"/>
      <c r="H38" s="87">
        <f>H39+H41</f>
        <v>21000</v>
      </c>
      <c r="I38" s="87">
        <f>I39+I41</f>
        <v>21000</v>
      </c>
      <c r="J38" s="133">
        <f t="shared" si="0"/>
        <v>0</v>
      </c>
    </row>
    <row r="39" spans="1:10" ht="25.5" customHeight="1">
      <c r="A39" s="149" t="s">
        <v>89</v>
      </c>
      <c r="B39" s="150" t="s">
        <v>10</v>
      </c>
      <c r="C39" s="151" t="s">
        <v>68</v>
      </c>
      <c r="D39" s="152" t="s">
        <v>88</v>
      </c>
      <c r="E39" s="153" t="s">
        <v>18</v>
      </c>
      <c r="F39" s="153" t="s">
        <v>18</v>
      </c>
      <c r="G39" s="152"/>
      <c r="H39" s="86">
        <f t="shared" si="3"/>
        <v>20000</v>
      </c>
      <c r="I39" s="86">
        <f t="shared" si="3"/>
        <v>20000</v>
      </c>
      <c r="J39" s="133">
        <f t="shared" si="0"/>
        <v>0</v>
      </c>
    </row>
    <row r="40" spans="1:11" ht="12" customHeight="1">
      <c r="A40" s="67" t="s">
        <v>39</v>
      </c>
      <c r="B40" s="66" t="s">
        <v>10</v>
      </c>
      <c r="C40" s="9" t="s">
        <v>68</v>
      </c>
      <c r="D40" s="72" t="s">
        <v>88</v>
      </c>
      <c r="E40" s="72" t="s">
        <v>18</v>
      </c>
      <c r="F40" s="72" t="s">
        <v>18</v>
      </c>
      <c r="G40" s="130" t="s">
        <v>40</v>
      </c>
      <c r="H40" s="83">
        <v>20000</v>
      </c>
      <c r="I40" s="83">
        <v>20000</v>
      </c>
      <c r="J40" s="133">
        <f t="shared" si="0"/>
        <v>0</v>
      </c>
      <c r="K40" t="s">
        <v>100</v>
      </c>
    </row>
    <row r="41" spans="1:10" ht="24" customHeight="1">
      <c r="A41" s="149" t="s">
        <v>87</v>
      </c>
      <c r="B41" s="150" t="s">
        <v>10</v>
      </c>
      <c r="C41" s="151" t="s">
        <v>68</v>
      </c>
      <c r="D41" s="152" t="s">
        <v>88</v>
      </c>
      <c r="E41" s="153" t="s">
        <v>18</v>
      </c>
      <c r="F41" s="153" t="s">
        <v>5</v>
      </c>
      <c r="G41" s="152"/>
      <c r="H41" s="86">
        <f>H42</f>
        <v>1000</v>
      </c>
      <c r="I41" s="86">
        <f>I42</f>
        <v>1000</v>
      </c>
      <c r="J41" s="141">
        <f>I41-H41</f>
        <v>0</v>
      </c>
    </row>
    <row r="42" spans="1:11" ht="12.75" customHeight="1">
      <c r="A42" s="67" t="s">
        <v>39</v>
      </c>
      <c r="B42" s="66" t="s">
        <v>10</v>
      </c>
      <c r="C42" s="9" t="s">
        <v>68</v>
      </c>
      <c r="D42" s="72" t="s">
        <v>88</v>
      </c>
      <c r="E42" s="72" t="s">
        <v>18</v>
      </c>
      <c r="F42" s="72" t="s">
        <v>5</v>
      </c>
      <c r="G42" s="130" t="s">
        <v>40</v>
      </c>
      <c r="H42" s="83">
        <v>1000</v>
      </c>
      <c r="I42" s="83">
        <v>1000</v>
      </c>
      <c r="J42" s="141">
        <f>I42-H42</f>
        <v>0</v>
      </c>
      <c r="K42" t="s">
        <v>100</v>
      </c>
    </row>
    <row r="43" spans="1:10" ht="18" customHeight="1">
      <c r="A43" s="29" t="s">
        <v>22</v>
      </c>
      <c r="B43" s="33" t="s">
        <v>7</v>
      </c>
      <c r="C43" s="31"/>
      <c r="D43" s="31"/>
      <c r="E43" s="31"/>
      <c r="F43" s="31"/>
      <c r="G43" s="32"/>
      <c r="H43" s="89">
        <f>H44+H47+H55</f>
        <v>1886579.46</v>
      </c>
      <c r="I43" s="89">
        <f>I44+I47+I55</f>
        <v>324479.45999999996</v>
      </c>
      <c r="J43" s="144">
        <f t="shared" si="0"/>
        <v>-1562100</v>
      </c>
    </row>
    <row r="44" spans="1:10" ht="14.25" customHeight="1">
      <c r="A44" s="146" t="s">
        <v>86</v>
      </c>
      <c r="B44" s="18" t="s">
        <v>7</v>
      </c>
      <c r="C44" s="147" t="s">
        <v>5</v>
      </c>
      <c r="D44" s="147"/>
      <c r="E44" s="147"/>
      <c r="F44" s="147"/>
      <c r="G44" s="148"/>
      <c r="H44" s="87">
        <f>H45</f>
        <v>6000</v>
      </c>
      <c r="I44" s="87">
        <f>I45</f>
        <v>6000</v>
      </c>
      <c r="J44" s="141">
        <f t="shared" si="0"/>
        <v>0</v>
      </c>
    </row>
    <row r="45" spans="1:10" ht="27" customHeight="1">
      <c r="A45" s="149" t="s">
        <v>87</v>
      </c>
      <c r="B45" s="150" t="s">
        <v>7</v>
      </c>
      <c r="C45" s="151" t="s">
        <v>5</v>
      </c>
      <c r="D45" s="152" t="s">
        <v>88</v>
      </c>
      <c r="E45" s="153" t="s">
        <v>18</v>
      </c>
      <c r="F45" s="153" t="s">
        <v>5</v>
      </c>
      <c r="G45" s="152"/>
      <c r="H45" s="86">
        <f>H46</f>
        <v>6000</v>
      </c>
      <c r="I45" s="86">
        <f>I46</f>
        <v>6000</v>
      </c>
      <c r="J45" s="141">
        <f t="shared" si="0"/>
        <v>0</v>
      </c>
    </row>
    <row r="46" spans="1:12" ht="11.25" customHeight="1">
      <c r="A46" s="67" t="s">
        <v>39</v>
      </c>
      <c r="B46" s="66" t="s">
        <v>7</v>
      </c>
      <c r="C46" s="9" t="s">
        <v>5</v>
      </c>
      <c r="D46" s="72" t="s">
        <v>88</v>
      </c>
      <c r="E46" s="72" t="s">
        <v>18</v>
      </c>
      <c r="F46" s="72" t="s">
        <v>5</v>
      </c>
      <c r="G46" s="130" t="s">
        <v>40</v>
      </c>
      <c r="H46" s="83">
        <v>6000</v>
      </c>
      <c r="I46" s="83">
        <v>6000</v>
      </c>
      <c r="J46" s="141">
        <f t="shared" si="0"/>
        <v>0</v>
      </c>
      <c r="K46" t="s">
        <v>100</v>
      </c>
      <c r="L46" t="s">
        <v>101</v>
      </c>
    </row>
    <row r="47" spans="1:10" ht="13.5" customHeight="1">
      <c r="A47" s="135" t="s">
        <v>82</v>
      </c>
      <c r="B47" s="136" t="s">
        <v>7</v>
      </c>
      <c r="C47" s="10" t="s">
        <v>8</v>
      </c>
      <c r="D47" s="7"/>
      <c r="E47" s="7"/>
      <c r="F47" s="7"/>
      <c r="G47" s="137"/>
      <c r="H47" s="90">
        <f>H48+H51+H53</f>
        <v>1557700</v>
      </c>
      <c r="I47" s="90">
        <f>I48+I51+I53</f>
        <v>17000</v>
      </c>
      <c r="J47" s="145">
        <f t="shared" si="0"/>
        <v>-1540700</v>
      </c>
    </row>
    <row r="48" spans="1:10" ht="15" customHeight="1">
      <c r="A48" s="160" t="s">
        <v>96</v>
      </c>
      <c r="B48" s="161" t="s">
        <v>7</v>
      </c>
      <c r="C48" s="162" t="s">
        <v>8</v>
      </c>
      <c r="D48" s="163" t="s">
        <v>97</v>
      </c>
      <c r="E48" s="162" t="s">
        <v>0</v>
      </c>
      <c r="F48" s="162" t="s">
        <v>0</v>
      </c>
      <c r="G48" s="164"/>
      <c r="H48" s="165">
        <f>H49</f>
        <v>1000</v>
      </c>
      <c r="I48" s="165">
        <f>I49</f>
        <v>1000</v>
      </c>
      <c r="J48" s="133">
        <f t="shared" si="0"/>
        <v>0</v>
      </c>
    </row>
    <row r="49" spans="1:10" ht="13.5" customHeight="1">
      <c r="A49" s="166" t="s">
        <v>98</v>
      </c>
      <c r="B49" s="167" t="s">
        <v>7</v>
      </c>
      <c r="C49" s="168" t="s">
        <v>8</v>
      </c>
      <c r="D49" s="169" t="s">
        <v>97</v>
      </c>
      <c r="E49" s="169" t="s">
        <v>7</v>
      </c>
      <c r="F49" s="169" t="s">
        <v>18</v>
      </c>
      <c r="G49" s="170"/>
      <c r="H49" s="171">
        <f>H50</f>
        <v>1000</v>
      </c>
      <c r="I49" s="171">
        <f>I50</f>
        <v>1000</v>
      </c>
      <c r="J49" s="133">
        <f t="shared" si="0"/>
        <v>0</v>
      </c>
    </row>
    <row r="50" spans="1:10" ht="18" customHeight="1">
      <c r="A50" s="107" t="s">
        <v>39</v>
      </c>
      <c r="B50" s="172" t="s">
        <v>7</v>
      </c>
      <c r="C50" s="173" t="s">
        <v>8</v>
      </c>
      <c r="D50" s="174" t="s">
        <v>97</v>
      </c>
      <c r="E50" s="174" t="s">
        <v>7</v>
      </c>
      <c r="F50" s="174" t="s">
        <v>18</v>
      </c>
      <c r="G50" s="175" t="s">
        <v>40</v>
      </c>
      <c r="H50" s="176">
        <v>1000</v>
      </c>
      <c r="I50" s="176">
        <v>1000</v>
      </c>
      <c r="J50" s="133">
        <f t="shared" si="0"/>
        <v>0</v>
      </c>
    </row>
    <row r="51" spans="1:10" ht="26.25" customHeight="1">
      <c r="A51" s="149" t="s">
        <v>89</v>
      </c>
      <c r="B51" s="150" t="s">
        <v>7</v>
      </c>
      <c r="C51" s="151" t="s">
        <v>8</v>
      </c>
      <c r="D51" s="152" t="s">
        <v>88</v>
      </c>
      <c r="E51" s="153" t="s">
        <v>18</v>
      </c>
      <c r="F51" s="153" t="s">
        <v>18</v>
      </c>
      <c r="G51" s="152"/>
      <c r="H51" s="86">
        <f>H52</f>
        <v>16000</v>
      </c>
      <c r="I51" s="86">
        <f>I52</f>
        <v>16000</v>
      </c>
      <c r="J51" s="133">
        <f t="shared" si="0"/>
        <v>0</v>
      </c>
    </row>
    <row r="52" spans="1:11" ht="11.25" customHeight="1">
      <c r="A52" s="67" t="s">
        <v>39</v>
      </c>
      <c r="B52" s="66" t="s">
        <v>7</v>
      </c>
      <c r="C52" s="9" t="s">
        <v>8</v>
      </c>
      <c r="D52" s="72" t="s">
        <v>88</v>
      </c>
      <c r="E52" s="72" t="s">
        <v>18</v>
      </c>
      <c r="F52" s="72" t="s">
        <v>18</v>
      </c>
      <c r="G52" s="130" t="s">
        <v>40</v>
      </c>
      <c r="H52" s="83">
        <v>16000</v>
      </c>
      <c r="I52" s="83">
        <v>16000</v>
      </c>
      <c r="J52" s="133">
        <f t="shared" si="0"/>
        <v>0</v>
      </c>
      <c r="K52" t="s">
        <v>100</v>
      </c>
    </row>
    <row r="53" spans="1:10" ht="12.75" customHeight="1">
      <c r="A53" s="138" t="s">
        <v>83</v>
      </c>
      <c r="B53" s="139" t="s">
        <v>7</v>
      </c>
      <c r="C53" s="11" t="s">
        <v>8</v>
      </c>
      <c r="D53" s="11" t="s">
        <v>84</v>
      </c>
      <c r="E53" s="140" t="s">
        <v>18</v>
      </c>
      <c r="F53" s="140" t="s">
        <v>18</v>
      </c>
      <c r="G53" s="112"/>
      <c r="H53" s="86">
        <f>H54</f>
        <v>1540700</v>
      </c>
      <c r="I53" s="142">
        <f>I54</f>
        <v>0</v>
      </c>
      <c r="J53" s="145">
        <f>I53-H53</f>
        <v>-1540700</v>
      </c>
    </row>
    <row r="54" spans="1:10" ht="13.5" customHeight="1">
      <c r="A54" s="80" t="s">
        <v>39</v>
      </c>
      <c r="B54" s="108" t="s">
        <v>7</v>
      </c>
      <c r="C54" s="8" t="s">
        <v>8</v>
      </c>
      <c r="D54" s="8" t="s">
        <v>84</v>
      </c>
      <c r="E54" s="9" t="s">
        <v>18</v>
      </c>
      <c r="F54" s="9" t="s">
        <v>18</v>
      </c>
      <c r="G54" s="109" t="s">
        <v>40</v>
      </c>
      <c r="H54" s="83">
        <v>1540700</v>
      </c>
      <c r="I54" s="143">
        <v>0</v>
      </c>
      <c r="J54" s="145">
        <f>I54-H54</f>
        <v>-1540700</v>
      </c>
    </row>
    <row r="55" spans="1:10" ht="12.75">
      <c r="A55" s="24" t="s">
        <v>34</v>
      </c>
      <c r="B55" s="20" t="s">
        <v>7</v>
      </c>
      <c r="C55" s="10" t="s">
        <v>10</v>
      </c>
      <c r="D55" s="7"/>
      <c r="E55" s="7"/>
      <c r="F55" s="7"/>
      <c r="G55" s="21"/>
      <c r="H55" s="90">
        <f>H56+H59+H61</f>
        <v>322879.45999999996</v>
      </c>
      <c r="I55" s="90">
        <f>I56+I59+I61</f>
        <v>301479.45999999996</v>
      </c>
      <c r="J55" s="141">
        <f t="shared" si="0"/>
        <v>-21400</v>
      </c>
    </row>
    <row r="56" spans="1:10" ht="12.75">
      <c r="A56" s="121" t="s">
        <v>79</v>
      </c>
      <c r="B56" s="111" t="s">
        <v>7</v>
      </c>
      <c r="C56" s="11" t="s">
        <v>10</v>
      </c>
      <c r="D56" s="123" t="s">
        <v>81</v>
      </c>
      <c r="E56" s="123" t="s">
        <v>18</v>
      </c>
      <c r="F56" s="123" t="s">
        <v>18</v>
      </c>
      <c r="G56" s="15"/>
      <c r="H56" s="86">
        <f>H57</f>
        <v>25879.46</v>
      </c>
      <c r="I56" s="86">
        <f>I57</f>
        <v>25879.46</v>
      </c>
      <c r="J56" s="141">
        <f t="shared" si="0"/>
        <v>0</v>
      </c>
    </row>
    <row r="57" spans="1:10" ht="12.75">
      <c r="A57" s="122" t="s">
        <v>80</v>
      </c>
      <c r="B57" s="124" t="s">
        <v>7</v>
      </c>
      <c r="C57" s="125" t="s">
        <v>10</v>
      </c>
      <c r="D57" s="51" t="s">
        <v>81</v>
      </c>
      <c r="E57" s="51" t="s">
        <v>7</v>
      </c>
      <c r="F57" s="51" t="s">
        <v>18</v>
      </c>
      <c r="G57" s="126"/>
      <c r="H57" s="82">
        <f>H58</f>
        <v>25879.46</v>
      </c>
      <c r="I57" s="82">
        <f>I58</f>
        <v>25879.46</v>
      </c>
      <c r="J57" s="141">
        <f t="shared" si="0"/>
        <v>0</v>
      </c>
    </row>
    <row r="58" spans="1:10" ht="12.75">
      <c r="A58" s="107" t="s">
        <v>39</v>
      </c>
      <c r="B58" s="127" t="s">
        <v>7</v>
      </c>
      <c r="C58" s="128" t="s">
        <v>10</v>
      </c>
      <c r="D58" s="129" t="s">
        <v>81</v>
      </c>
      <c r="E58" s="129" t="s">
        <v>7</v>
      </c>
      <c r="F58" s="129" t="s">
        <v>18</v>
      </c>
      <c r="G58" s="130" t="s">
        <v>40</v>
      </c>
      <c r="H58" s="83">
        <v>25879.46</v>
      </c>
      <c r="I58" s="83">
        <v>25879.46</v>
      </c>
      <c r="J58" s="141">
        <f t="shared" si="0"/>
        <v>0</v>
      </c>
    </row>
    <row r="59" spans="1:10" ht="24.75" customHeight="1">
      <c r="A59" s="149" t="s">
        <v>89</v>
      </c>
      <c r="B59" s="150" t="s">
        <v>7</v>
      </c>
      <c r="C59" s="151" t="s">
        <v>10</v>
      </c>
      <c r="D59" s="152" t="s">
        <v>88</v>
      </c>
      <c r="E59" s="153" t="s">
        <v>18</v>
      </c>
      <c r="F59" s="153" t="s">
        <v>18</v>
      </c>
      <c r="G59" s="152"/>
      <c r="H59" s="86">
        <f>H60</f>
        <v>138000</v>
      </c>
      <c r="I59" s="86">
        <f>I60</f>
        <v>138000</v>
      </c>
      <c r="J59" s="133">
        <f t="shared" si="0"/>
        <v>0</v>
      </c>
    </row>
    <row r="60" spans="1:10" ht="12.75">
      <c r="A60" s="67" t="s">
        <v>39</v>
      </c>
      <c r="B60" s="66" t="s">
        <v>7</v>
      </c>
      <c r="C60" s="9" t="s">
        <v>10</v>
      </c>
      <c r="D60" s="72" t="s">
        <v>88</v>
      </c>
      <c r="E60" s="72" t="s">
        <v>18</v>
      </c>
      <c r="F60" s="72" t="s">
        <v>18</v>
      </c>
      <c r="G60" s="130" t="s">
        <v>40</v>
      </c>
      <c r="H60" s="83">
        <v>138000</v>
      </c>
      <c r="I60" s="83">
        <v>138000</v>
      </c>
      <c r="J60" s="133">
        <f t="shared" si="0"/>
        <v>0</v>
      </c>
    </row>
    <row r="61" spans="1:10" ht="12.75">
      <c r="A61" s="132" t="s">
        <v>34</v>
      </c>
      <c r="B61" s="131" t="s">
        <v>7</v>
      </c>
      <c r="C61" s="62" t="s">
        <v>10</v>
      </c>
      <c r="D61" s="63" t="s">
        <v>35</v>
      </c>
      <c r="E61" s="63" t="s">
        <v>18</v>
      </c>
      <c r="F61" s="63" t="s">
        <v>18</v>
      </c>
      <c r="G61" s="64"/>
      <c r="H61" s="86">
        <f>H62+H64+H66</f>
        <v>159000</v>
      </c>
      <c r="I61" s="86">
        <f>I62+I64+I66</f>
        <v>137600</v>
      </c>
      <c r="J61" s="141">
        <f t="shared" si="0"/>
        <v>-21400</v>
      </c>
    </row>
    <row r="62" spans="1:10" ht="12.75" customHeight="1">
      <c r="A62" s="65" t="s">
        <v>36</v>
      </c>
      <c r="B62" s="60" t="s">
        <v>7</v>
      </c>
      <c r="C62" s="59" t="s">
        <v>10</v>
      </c>
      <c r="D62" s="51" t="s">
        <v>35</v>
      </c>
      <c r="E62" s="59" t="s">
        <v>5</v>
      </c>
      <c r="F62" s="59" t="s">
        <v>0</v>
      </c>
      <c r="G62" s="61"/>
      <c r="H62" s="82">
        <f>H63</f>
        <v>150000</v>
      </c>
      <c r="I62" s="82">
        <f>I63</f>
        <v>129000</v>
      </c>
      <c r="J62" s="141">
        <f t="shared" si="0"/>
        <v>-21000</v>
      </c>
    </row>
    <row r="63" spans="1:10" ht="12.75">
      <c r="A63" s="67" t="s">
        <v>39</v>
      </c>
      <c r="B63" s="66" t="s">
        <v>7</v>
      </c>
      <c r="C63" s="9" t="s">
        <v>10</v>
      </c>
      <c r="D63" s="8" t="s">
        <v>35</v>
      </c>
      <c r="E63" s="8" t="s">
        <v>5</v>
      </c>
      <c r="F63" s="8" t="s">
        <v>18</v>
      </c>
      <c r="G63" s="19" t="s">
        <v>40</v>
      </c>
      <c r="H63" s="83">
        <v>150000</v>
      </c>
      <c r="I63" s="83">
        <f>150000-21000</f>
        <v>129000</v>
      </c>
      <c r="J63" s="141">
        <f t="shared" si="0"/>
        <v>-21000</v>
      </c>
    </row>
    <row r="64" spans="1:10" ht="25.5">
      <c r="A64" s="58" t="s">
        <v>42</v>
      </c>
      <c r="B64" s="60" t="s">
        <v>7</v>
      </c>
      <c r="C64" s="59" t="s">
        <v>10</v>
      </c>
      <c r="D64" s="51" t="s">
        <v>35</v>
      </c>
      <c r="E64" s="51" t="s">
        <v>8</v>
      </c>
      <c r="F64" s="51" t="s">
        <v>18</v>
      </c>
      <c r="G64" s="61"/>
      <c r="H64" s="82">
        <f>H65</f>
        <v>4000</v>
      </c>
      <c r="I64" s="82">
        <f>I65</f>
        <v>3600</v>
      </c>
      <c r="J64" s="141">
        <f t="shared" si="0"/>
        <v>-400</v>
      </c>
    </row>
    <row r="65" spans="1:10" ht="14.25" customHeight="1">
      <c r="A65" s="67" t="s">
        <v>39</v>
      </c>
      <c r="B65" s="66" t="s">
        <v>7</v>
      </c>
      <c r="C65" s="9" t="s">
        <v>10</v>
      </c>
      <c r="D65" s="8" t="s">
        <v>35</v>
      </c>
      <c r="E65" s="8" t="s">
        <v>8</v>
      </c>
      <c r="F65" s="8" t="s">
        <v>18</v>
      </c>
      <c r="G65" s="19" t="s">
        <v>40</v>
      </c>
      <c r="H65" s="83">
        <v>4000</v>
      </c>
      <c r="I65" s="83">
        <f>4000-400</f>
        <v>3600</v>
      </c>
      <c r="J65" s="141">
        <f t="shared" si="0"/>
        <v>-400</v>
      </c>
    </row>
    <row r="66" spans="1:10" ht="14.25" customHeight="1">
      <c r="A66" s="177" t="s">
        <v>99</v>
      </c>
      <c r="B66" s="178" t="s">
        <v>7</v>
      </c>
      <c r="C66" s="59" t="s">
        <v>10</v>
      </c>
      <c r="D66" s="51" t="s">
        <v>35</v>
      </c>
      <c r="E66" s="51" t="s">
        <v>7</v>
      </c>
      <c r="F66" s="51" t="s">
        <v>18</v>
      </c>
      <c r="G66" s="61"/>
      <c r="H66" s="82">
        <f>H67</f>
        <v>5000</v>
      </c>
      <c r="I66" s="82">
        <f>I67</f>
        <v>5000</v>
      </c>
      <c r="J66" s="133">
        <f t="shared" si="0"/>
        <v>0</v>
      </c>
    </row>
    <row r="67" spans="1:10" ht="14.25" customHeight="1">
      <c r="A67" s="179" t="s">
        <v>39</v>
      </c>
      <c r="B67" s="66" t="s">
        <v>7</v>
      </c>
      <c r="C67" s="9" t="s">
        <v>10</v>
      </c>
      <c r="D67" s="8" t="s">
        <v>35</v>
      </c>
      <c r="E67" s="8" t="s">
        <v>7</v>
      </c>
      <c r="F67" s="8" t="s">
        <v>18</v>
      </c>
      <c r="G67" s="19" t="s">
        <v>40</v>
      </c>
      <c r="H67" s="83">
        <v>5000</v>
      </c>
      <c r="I67" s="83">
        <v>5000</v>
      </c>
      <c r="J67" s="133">
        <f t="shared" si="0"/>
        <v>0</v>
      </c>
    </row>
    <row r="68" spans="1:10" ht="15.75">
      <c r="A68" s="29" t="s">
        <v>56</v>
      </c>
      <c r="B68" s="30" t="s">
        <v>6</v>
      </c>
      <c r="C68" s="31"/>
      <c r="D68" s="31"/>
      <c r="E68" s="31"/>
      <c r="F68" s="31"/>
      <c r="G68" s="32"/>
      <c r="H68" s="89">
        <f>H69</f>
        <v>561914.87</v>
      </c>
      <c r="I68" s="89">
        <f>I69</f>
        <v>650214.87</v>
      </c>
      <c r="J68" s="141">
        <f t="shared" si="0"/>
        <v>88300</v>
      </c>
    </row>
    <row r="69" spans="1:10" ht="12.75">
      <c r="A69" s="24" t="s">
        <v>21</v>
      </c>
      <c r="B69" s="18" t="s">
        <v>6</v>
      </c>
      <c r="C69" s="7" t="s">
        <v>5</v>
      </c>
      <c r="D69" s="7"/>
      <c r="E69" s="7"/>
      <c r="F69" s="7"/>
      <c r="G69" s="13"/>
      <c r="H69" s="90">
        <f>H70+H73+H77+H80+H82</f>
        <v>561914.87</v>
      </c>
      <c r="I69" s="90">
        <f>I70+I73+I77+I80+I82</f>
        <v>650214.87</v>
      </c>
      <c r="J69" s="141">
        <f t="shared" si="0"/>
        <v>88300</v>
      </c>
    </row>
    <row r="70" spans="1:10" ht="12.75">
      <c r="A70" s="121" t="s">
        <v>79</v>
      </c>
      <c r="B70" s="111" t="s">
        <v>6</v>
      </c>
      <c r="C70" s="11" t="s">
        <v>5</v>
      </c>
      <c r="D70" s="123" t="s">
        <v>81</v>
      </c>
      <c r="E70" s="123" t="s">
        <v>18</v>
      </c>
      <c r="F70" s="123" t="s">
        <v>18</v>
      </c>
      <c r="G70" s="15"/>
      <c r="H70" s="86">
        <f>H71</f>
        <v>240914.87</v>
      </c>
      <c r="I70" s="86">
        <f>I71</f>
        <v>240914.87</v>
      </c>
      <c r="J70" s="141">
        <f t="shared" si="0"/>
        <v>0</v>
      </c>
    </row>
    <row r="71" spans="1:10" ht="12.75">
      <c r="A71" s="122" t="s">
        <v>80</v>
      </c>
      <c r="B71" s="124" t="s">
        <v>6</v>
      </c>
      <c r="C71" s="125" t="s">
        <v>5</v>
      </c>
      <c r="D71" s="51" t="s">
        <v>81</v>
      </c>
      <c r="E71" s="51" t="s">
        <v>7</v>
      </c>
      <c r="F71" s="51" t="s">
        <v>18</v>
      </c>
      <c r="G71" s="126"/>
      <c r="H71" s="82">
        <f>H72</f>
        <v>240914.87</v>
      </c>
      <c r="I71" s="82">
        <f>I72</f>
        <v>240914.87</v>
      </c>
      <c r="J71" s="141">
        <f t="shared" si="0"/>
        <v>0</v>
      </c>
    </row>
    <row r="72" spans="1:10" ht="12.75">
      <c r="A72" s="48" t="s">
        <v>44</v>
      </c>
      <c r="B72" s="127" t="s">
        <v>6</v>
      </c>
      <c r="C72" s="128" t="s">
        <v>5</v>
      </c>
      <c r="D72" s="129" t="s">
        <v>81</v>
      </c>
      <c r="E72" s="129" t="s">
        <v>7</v>
      </c>
      <c r="F72" s="129" t="s">
        <v>18</v>
      </c>
      <c r="G72" s="130" t="s">
        <v>16</v>
      </c>
      <c r="H72" s="83">
        <v>240914.87</v>
      </c>
      <c r="I72" s="83">
        <f>240914.87</f>
        <v>240914.87</v>
      </c>
      <c r="J72" s="141">
        <f t="shared" si="0"/>
        <v>0</v>
      </c>
    </row>
    <row r="73" spans="1:10" ht="12.75">
      <c r="A73" s="23" t="s">
        <v>57</v>
      </c>
      <c r="B73" s="14" t="s">
        <v>6</v>
      </c>
      <c r="C73" s="11" t="s">
        <v>5</v>
      </c>
      <c r="D73" s="11" t="s">
        <v>17</v>
      </c>
      <c r="E73" s="11" t="s">
        <v>18</v>
      </c>
      <c r="F73" s="11" t="s">
        <v>18</v>
      </c>
      <c r="G73" s="15"/>
      <c r="H73" s="86">
        <f>H74</f>
        <v>260000</v>
      </c>
      <c r="I73" s="86">
        <f>I74</f>
        <v>348300</v>
      </c>
      <c r="J73" s="141">
        <f t="shared" si="0"/>
        <v>88300</v>
      </c>
    </row>
    <row r="74" spans="1:10" ht="12.75">
      <c r="A74" s="53" t="s">
        <v>1</v>
      </c>
      <c r="B74" s="50" t="s">
        <v>6</v>
      </c>
      <c r="C74" s="51" t="s">
        <v>5</v>
      </c>
      <c r="D74" s="51" t="s">
        <v>17</v>
      </c>
      <c r="E74" s="51" t="s">
        <v>43</v>
      </c>
      <c r="F74" s="51" t="s">
        <v>18</v>
      </c>
      <c r="G74" s="52"/>
      <c r="H74" s="82">
        <f>H75+H76</f>
        <v>260000</v>
      </c>
      <c r="I74" s="82">
        <f>I75+I76</f>
        <v>348300</v>
      </c>
      <c r="J74" s="141">
        <f t="shared" si="0"/>
        <v>88300</v>
      </c>
    </row>
    <row r="75" spans="1:10" ht="12.75">
      <c r="A75" s="48" t="s">
        <v>44</v>
      </c>
      <c r="B75" s="71" t="s">
        <v>6</v>
      </c>
      <c r="C75" s="72" t="s">
        <v>5</v>
      </c>
      <c r="D75" s="72" t="s">
        <v>17</v>
      </c>
      <c r="E75" s="72" t="s">
        <v>43</v>
      </c>
      <c r="F75" s="72" t="s">
        <v>18</v>
      </c>
      <c r="G75" s="73" t="s">
        <v>16</v>
      </c>
      <c r="H75" s="91">
        <v>245000</v>
      </c>
      <c r="I75" s="91">
        <f>245000+62000+21000+4000+1300</f>
        <v>333300</v>
      </c>
      <c r="J75" s="141">
        <f t="shared" si="0"/>
        <v>88300</v>
      </c>
    </row>
    <row r="76" spans="1:10" ht="25.5">
      <c r="A76" s="80" t="s">
        <v>49</v>
      </c>
      <c r="B76" s="81" t="s">
        <v>6</v>
      </c>
      <c r="C76" s="72" t="s">
        <v>5</v>
      </c>
      <c r="D76" s="72" t="s">
        <v>17</v>
      </c>
      <c r="E76" s="72" t="s">
        <v>43</v>
      </c>
      <c r="F76" s="72" t="s">
        <v>5</v>
      </c>
      <c r="G76" s="73" t="s">
        <v>16</v>
      </c>
      <c r="H76" s="91">
        <v>15000</v>
      </c>
      <c r="I76" s="91">
        <v>15000</v>
      </c>
      <c r="J76" s="141">
        <f t="shared" si="0"/>
        <v>0</v>
      </c>
    </row>
    <row r="77" spans="1:10" ht="12.75">
      <c r="A77" s="95" t="s">
        <v>58</v>
      </c>
      <c r="B77" s="14" t="s">
        <v>6</v>
      </c>
      <c r="C77" s="11" t="s">
        <v>5</v>
      </c>
      <c r="D77" s="11" t="s">
        <v>59</v>
      </c>
      <c r="E77" s="11" t="s">
        <v>18</v>
      </c>
      <c r="F77" s="11" t="s">
        <v>18</v>
      </c>
      <c r="G77" s="15"/>
      <c r="H77" s="86">
        <f>H78</f>
        <v>10000</v>
      </c>
      <c r="I77" s="86">
        <f>I78</f>
        <v>10000</v>
      </c>
      <c r="J77" s="141">
        <f t="shared" si="0"/>
        <v>0</v>
      </c>
    </row>
    <row r="78" spans="1:10" ht="21.75" customHeight="1">
      <c r="A78" s="56" t="s">
        <v>60</v>
      </c>
      <c r="B78" s="96" t="s">
        <v>6</v>
      </c>
      <c r="C78" s="51" t="s">
        <v>5</v>
      </c>
      <c r="D78" s="51" t="s">
        <v>59</v>
      </c>
      <c r="E78" s="51" t="s">
        <v>18</v>
      </c>
      <c r="F78" s="51" t="s">
        <v>5</v>
      </c>
      <c r="G78" s="51"/>
      <c r="H78" s="82">
        <f>H79</f>
        <v>10000</v>
      </c>
      <c r="I78" s="82">
        <f>I79</f>
        <v>10000</v>
      </c>
      <c r="J78" s="141">
        <f t="shared" si="0"/>
        <v>0</v>
      </c>
    </row>
    <row r="79" spans="1:10" ht="13.5" customHeight="1">
      <c r="A79" s="93" t="s">
        <v>46</v>
      </c>
      <c r="B79" s="97" t="s">
        <v>6</v>
      </c>
      <c r="C79" s="8" t="s">
        <v>5</v>
      </c>
      <c r="D79" s="8" t="s">
        <v>59</v>
      </c>
      <c r="E79" s="8" t="s">
        <v>18</v>
      </c>
      <c r="F79" s="8" t="s">
        <v>5</v>
      </c>
      <c r="G79" s="8" t="s">
        <v>47</v>
      </c>
      <c r="H79" s="83">
        <v>10000</v>
      </c>
      <c r="I79" s="83">
        <v>10000</v>
      </c>
      <c r="J79" s="141">
        <f t="shared" si="0"/>
        <v>0</v>
      </c>
    </row>
    <row r="80" spans="1:10" ht="25.5" customHeight="1">
      <c r="A80" s="149" t="s">
        <v>89</v>
      </c>
      <c r="B80" s="14" t="s">
        <v>6</v>
      </c>
      <c r="C80" s="11" t="s">
        <v>5</v>
      </c>
      <c r="D80" s="152" t="s">
        <v>88</v>
      </c>
      <c r="E80" s="153" t="s">
        <v>18</v>
      </c>
      <c r="F80" s="153" t="s">
        <v>18</v>
      </c>
      <c r="G80" s="152"/>
      <c r="H80" s="86">
        <f>H81</f>
        <v>47000</v>
      </c>
      <c r="I80" s="86">
        <f>I81</f>
        <v>47000</v>
      </c>
      <c r="J80" s="133">
        <f>I80-H80</f>
        <v>0</v>
      </c>
    </row>
    <row r="81" spans="1:10" ht="12.75">
      <c r="A81" s="67" t="s">
        <v>39</v>
      </c>
      <c r="B81" s="97" t="s">
        <v>6</v>
      </c>
      <c r="C81" s="8" t="s">
        <v>5</v>
      </c>
      <c r="D81" s="72" t="s">
        <v>88</v>
      </c>
      <c r="E81" s="72" t="s">
        <v>18</v>
      </c>
      <c r="F81" s="72" t="s">
        <v>18</v>
      </c>
      <c r="G81" s="130" t="s">
        <v>40</v>
      </c>
      <c r="H81" s="83">
        <v>47000</v>
      </c>
      <c r="I81" s="83">
        <v>47000</v>
      </c>
      <c r="J81" s="133">
        <f>I81-H81</f>
        <v>0</v>
      </c>
    </row>
    <row r="82" spans="1:10" ht="27" customHeight="1">
      <c r="A82" s="149" t="s">
        <v>87</v>
      </c>
      <c r="B82" s="150" t="s">
        <v>6</v>
      </c>
      <c r="C82" s="151" t="s">
        <v>5</v>
      </c>
      <c r="D82" s="152" t="s">
        <v>88</v>
      </c>
      <c r="E82" s="153" t="s">
        <v>18</v>
      </c>
      <c r="F82" s="153" t="s">
        <v>5</v>
      </c>
      <c r="G82" s="152"/>
      <c r="H82" s="86">
        <f>H83</f>
        <v>4000</v>
      </c>
      <c r="I82" s="86">
        <f>I83</f>
        <v>4000</v>
      </c>
      <c r="J82" s="141">
        <f>I82-H82</f>
        <v>0</v>
      </c>
    </row>
    <row r="83" spans="1:10" ht="12.75">
      <c r="A83" s="67" t="s">
        <v>39</v>
      </c>
      <c r="B83" s="66" t="s">
        <v>6</v>
      </c>
      <c r="C83" s="9" t="s">
        <v>5</v>
      </c>
      <c r="D83" s="72" t="s">
        <v>88</v>
      </c>
      <c r="E83" s="72" t="s">
        <v>18</v>
      </c>
      <c r="F83" s="72" t="s">
        <v>5</v>
      </c>
      <c r="G83" s="130" t="s">
        <v>40</v>
      </c>
      <c r="H83" s="83">
        <v>4000</v>
      </c>
      <c r="I83" s="83">
        <v>4000</v>
      </c>
      <c r="J83" s="141">
        <f>I83-H83</f>
        <v>0</v>
      </c>
    </row>
    <row r="84" spans="1:10" ht="13.5" customHeight="1">
      <c r="A84" s="117" t="s">
        <v>75</v>
      </c>
      <c r="B84" s="118" t="s">
        <v>68</v>
      </c>
      <c r="C84" s="31"/>
      <c r="D84" s="31"/>
      <c r="E84" s="31"/>
      <c r="F84" s="31"/>
      <c r="G84" s="119"/>
      <c r="H84" s="120">
        <f aca="true" t="shared" si="4" ref="H84:I87">H85</f>
        <v>43000</v>
      </c>
      <c r="I84" s="120">
        <f t="shared" si="4"/>
        <v>43000</v>
      </c>
      <c r="J84" s="141">
        <f t="shared" si="0"/>
        <v>0</v>
      </c>
    </row>
    <row r="85" spans="1:10" ht="12.75">
      <c r="A85" s="101" t="s">
        <v>67</v>
      </c>
      <c r="B85" s="102" t="s">
        <v>68</v>
      </c>
      <c r="C85" s="7" t="s">
        <v>5</v>
      </c>
      <c r="D85" s="7"/>
      <c r="E85" s="7"/>
      <c r="F85" s="7"/>
      <c r="G85" s="103"/>
      <c r="H85" s="87">
        <f t="shared" si="4"/>
        <v>43000</v>
      </c>
      <c r="I85" s="87">
        <f t="shared" si="4"/>
        <v>43000</v>
      </c>
      <c r="J85" s="141">
        <f t="shared" si="0"/>
        <v>0</v>
      </c>
    </row>
    <row r="86" spans="1:10" ht="12.75">
      <c r="A86" s="110" t="s">
        <v>69</v>
      </c>
      <c r="B86" s="111" t="s">
        <v>68</v>
      </c>
      <c r="C86" s="11" t="s">
        <v>5</v>
      </c>
      <c r="D86" s="11" t="s">
        <v>70</v>
      </c>
      <c r="E86" s="11" t="s">
        <v>18</v>
      </c>
      <c r="F86" s="11" t="s">
        <v>18</v>
      </c>
      <c r="G86" s="112"/>
      <c r="H86" s="86">
        <f t="shared" si="4"/>
        <v>43000</v>
      </c>
      <c r="I86" s="86">
        <f t="shared" si="4"/>
        <v>43000</v>
      </c>
      <c r="J86" s="141">
        <f t="shared" si="0"/>
        <v>0</v>
      </c>
    </row>
    <row r="87" spans="1:10" ht="12.75">
      <c r="A87" s="113" t="s">
        <v>71</v>
      </c>
      <c r="B87" s="57" t="s">
        <v>68</v>
      </c>
      <c r="C87" s="51" t="s">
        <v>5</v>
      </c>
      <c r="D87" s="51" t="s">
        <v>70</v>
      </c>
      <c r="E87" s="51" t="s">
        <v>72</v>
      </c>
      <c r="F87" s="51" t="s">
        <v>5</v>
      </c>
      <c r="G87" s="114"/>
      <c r="H87" s="82">
        <f t="shared" si="4"/>
        <v>43000</v>
      </c>
      <c r="I87" s="82">
        <f t="shared" si="4"/>
        <v>43000</v>
      </c>
      <c r="J87" s="141">
        <f t="shared" si="0"/>
        <v>0</v>
      </c>
    </row>
    <row r="88" spans="1:10" ht="12.75">
      <c r="A88" s="115" t="s">
        <v>73</v>
      </c>
      <c r="B88" s="116" t="s">
        <v>68</v>
      </c>
      <c r="C88" s="8" t="s">
        <v>5</v>
      </c>
      <c r="D88" s="8" t="s">
        <v>70</v>
      </c>
      <c r="E88" s="8" t="s">
        <v>72</v>
      </c>
      <c r="F88" s="8" t="s">
        <v>5</v>
      </c>
      <c r="G88" s="109" t="s">
        <v>74</v>
      </c>
      <c r="H88" s="83">
        <v>43000</v>
      </c>
      <c r="I88" s="83">
        <v>43000</v>
      </c>
      <c r="J88" s="141">
        <f t="shared" si="0"/>
        <v>0</v>
      </c>
    </row>
    <row r="89" spans="1:10" ht="16.5" thickBot="1">
      <c r="A89" s="74" t="s">
        <v>13</v>
      </c>
      <c r="B89" s="98"/>
      <c r="C89" s="98"/>
      <c r="D89" s="99"/>
      <c r="E89" s="99"/>
      <c r="F89" s="99"/>
      <c r="G89" s="99"/>
      <c r="H89" s="92">
        <f>H7+H32+H37+H43+H68+H84</f>
        <v>3448094.33</v>
      </c>
      <c r="I89" s="92">
        <f>I7+I32+I37+I43+I68+I84</f>
        <v>2176984.33</v>
      </c>
      <c r="J89" s="141">
        <f t="shared" si="0"/>
        <v>-1271110</v>
      </c>
    </row>
    <row r="91" spans="3:10" ht="12.75">
      <c r="C91" s="3" t="s">
        <v>33</v>
      </c>
      <c r="H91" s="79">
        <f>H76</f>
        <v>15000</v>
      </c>
      <c r="I91" s="79">
        <f>I76</f>
        <v>15000</v>
      </c>
      <c r="J91" s="79">
        <f>I91-H91</f>
        <v>0</v>
      </c>
    </row>
    <row r="92" spans="3:10" ht="12.75">
      <c r="C92" s="3" t="s">
        <v>48</v>
      </c>
      <c r="H92" s="79">
        <f>H11+H18+H20+H22+H31+H63+H65+H75+H79+H88</f>
        <v>1093000</v>
      </c>
      <c r="I92" s="79">
        <f>I11+I18+I20+I22+I31+I42+I46+I50+I63+I65+I67+I75+I79+I83+I88</f>
        <v>1348350</v>
      </c>
      <c r="J92" s="79">
        <f>I92-H92</f>
        <v>255350</v>
      </c>
    </row>
    <row r="93" spans="3:10" ht="12.75">
      <c r="C93" s="3" t="s">
        <v>85</v>
      </c>
      <c r="H93" s="79">
        <f>H36+H54</f>
        <v>1604300</v>
      </c>
      <c r="I93" s="79">
        <f>I36+I40+I52+I54+I60+I81</f>
        <v>288840</v>
      </c>
      <c r="J93" s="79">
        <f>I93-H93</f>
        <v>-1315460</v>
      </c>
    </row>
    <row r="94" spans="3:10" ht="12.75">
      <c r="C94" s="1" t="s">
        <v>51</v>
      </c>
      <c r="H94" s="94">
        <f>H58+H72</f>
        <v>266794.33</v>
      </c>
      <c r="I94" s="94">
        <f>I14+I25+I28+I58+I72</f>
        <v>524794.3300000001</v>
      </c>
      <c r="J94" s="79">
        <f>I94-H94</f>
        <v>258000.00000000006</v>
      </c>
    </row>
    <row r="95" spans="8:10" ht="12.75">
      <c r="H95" s="79">
        <f>SUM(H91:H94)</f>
        <v>2979094.33</v>
      </c>
      <c r="I95" s="79">
        <f>SUM(I91:I94)</f>
        <v>2176984.33</v>
      </c>
      <c r="J95" s="79">
        <f>I95-H95</f>
        <v>-802110</v>
      </c>
    </row>
  </sheetData>
  <mergeCells count="9">
    <mergeCell ref="I3:I6"/>
    <mergeCell ref="J3:J6"/>
    <mergeCell ref="A1:H1"/>
    <mergeCell ref="A3:A6"/>
    <mergeCell ref="B3:B6"/>
    <mergeCell ref="C3:C6"/>
    <mergeCell ref="D3:F6"/>
    <mergeCell ref="G3:G6"/>
    <mergeCell ref="H3:H6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2"/>
  <sheetViews>
    <sheetView view="pageBreakPreview" zoomScale="60" workbookViewId="0" topLeftCell="A1">
      <selection activeCell="I22" sqref="I22"/>
    </sheetView>
  </sheetViews>
  <sheetFormatPr defaultColWidth="9.00390625" defaultRowHeight="12.75"/>
  <cols>
    <col min="1" max="1" width="49.75390625" style="0" customWidth="1"/>
    <col min="2" max="3" width="4.75390625" style="0" customWidth="1"/>
    <col min="4" max="4" width="4.25390625" style="0" customWidth="1"/>
    <col min="5" max="5" width="4.375" style="0" customWidth="1"/>
    <col min="6" max="6" width="4.125" style="0" customWidth="1"/>
    <col min="7" max="7" width="3.75390625" style="0" customWidth="1"/>
    <col min="8" max="8" width="5.125" style="0" customWidth="1"/>
    <col min="9" max="9" width="16.25390625" style="0" customWidth="1"/>
  </cols>
  <sheetData>
    <row r="1" spans="7:10" ht="12.75">
      <c r="G1" s="5" t="s">
        <v>30</v>
      </c>
      <c r="J1" s="3"/>
    </row>
    <row r="2" spans="7:10" ht="12.75">
      <c r="G2" s="69" t="s">
        <v>45</v>
      </c>
      <c r="J2" s="68"/>
    </row>
    <row r="3" spans="7:10" ht="12.75">
      <c r="G3" s="70" t="s">
        <v>52</v>
      </c>
      <c r="J3" s="68"/>
    </row>
    <row r="4" ht="12.75">
      <c r="I4" s="5"/>
    </row>
    <row r="5" spans="1:9" ht="30" customHeight="1">
      <c r="A5" s="241" t="s">
        <v>61</v>
      </c>
      <c r="B5" s="241"/>
      <c r="C5" s="241"/>
      <c r="D5" s="241"/>
      <c r="E5" s="241"/>
      <c r="F5" s="241"/>
      <c r="G5" s="241"/>
      <c r="H5" s="241"/>
      <c r="I5" s="241"/>
    </row>
    <row r="6" spans="1:9" ht="13.5" thickBot="1">
      <c r="A6" s="2"/>
      <c r="B6" s="2"/>
      <c r="C6" s="1"/>
      <c r="D6" s="1"/>
      <c r="E6" s="4"/>
      <c r="F6" s="4"/>
      <c r="G6" s="4"/>
      <c r="H6" s="4"/>
      <c r="I6" s="6" t="s">
        <v>50</v>
      </c>
    </row>
    <row r="7" spans="1:9" ht="12.75" customHeight="1">
      <c r="A7" s="221" t="s">
        <v>3</v>
      </c>
      <c r="B7" s="215" t="s">
        <v>31</v>
      </c>
      <c r="C7" s="224" t="s">
        <v>4</v>
      </c>
      <c r="D7" s="227" t="s">
        <v>9</v>
      </c>
      <c r="E7" s="230" t="s">
        <v>14</v>
      </c>
      <c r="F7" s="231"/>
      <c r="G7" s="232"/>
      <c r="H7" s="239" t="s">
        <v>15</v>
      </c>
      <c r="I7" s="217" t="s">
        <v>20</v>
      </c>
    </row>
    <row r="8" spans="1:9" ht="12.75">
      <c r="A8" s="222"/>
      <c r="B8" s="216"/>
      <c r="C8" s="225"/>
      <c r="D8" s="228"/>
      <c r="E8" s="233"/>
      <c r="F8" s="234"/>
      <c r="G8" s="235"/>
      <c r="H8" s="240"/>
      <c r="I8" s="218"/>
    </row>
    <row r="9" spans="1:9" ht="12.75">
      <c r="A9" s="222"/>
      <c r="B9" s="216"/>
      <c r="C9" s="225"/>
      <c r="D9" s="228"/>
      <c r="E9" s="233"/>
      <c r="F9" s="234"/>
      <c r="G9" s="235"/>
      <c r="H9" s="240"/>
      <c r="I9" s="218"/>
    </row>
    <row r="10" spans="1:9" ht="12.75">
      <c r="A10" s="222"/>
      <c r="B10" s="216"/>
      <c r="C10" s="225"/>
      <c r="D10" s="228"/>
      <c r="E10" s="233"/>
      <c r="F10" s="234"/>
      <c r="G10" s="235"/>
      <c r="H10" s="240"/>
      <c r="I10" s="218"/>
    </row>
    <row r="11" spans="1:9" ht="12.75">
      <c r="A11" s="222"/>
      <c r="B11" s="216"/>
      <c r="C11" s="225"/>
      <c r="D11" s="228"/>
      <c r="E11" s="233"/>
      <c r="F11" s="234"/>
      <c r="G11" s="235"/>
      <c r="H11" s="240"/>
      <c r="I11" s="218"/>
    </row>
    <row r="12" spans="1:9" ht="13.5" thickBot="1">
      <c r="A12" s="223"/>
      <c r="B12" s="216"/>
      <c r="C12" s="242"/>
      <c r="D12" s="229"/>
      <c r="E12" s="236"/>
      <c r="F12" s="237"/>
      <c r="G12" s="238"/>
      <c r="H12" s="214"/>
      <c r="I12" s="219"/>
    </row>
    <row r="13" spans="1:9" ht="37.5">
      <c r="A13" s="46" t="s">
        <v>29</v>
      </c>
      <c r="B13" s="198" t="s">
        <v>32</v>
      </c>
      <c r="C13" s="158"/>
      <c r="D13" s="43"/>
      <c r="E13" s="41"/>
      <c r="F13" s="44"/>
      <c r="G13" s="42"/>
      <c r="H13" s="45"/>
      <c r="I13" s="47">
        <f>I96</f>
        <v>2176984.33</v>
      </c>
    </row>
    <row r="14" spans="1:9" ht="15.75">
      <c r="A14" s="25" t="s">
        <v>12</v>
      </c>
      <c r="B14" s="134" t="s">
        <v>32</v>
      </c>
      <c r="C14" s="100" t="s">
        <v>5</v>
      </c>
      <c r="D14" s="27"/>
      <c r="E14" s="27"/>
      <c r="F14" s="27"/>
      <c r="G14" s="27"/>
      <c r="H14" s="28"/>
      <c r="I14" s="84">
        <f>I15+I22+I36</f>
        <v>1070450</v>
      </c>
    </row>
    <row r="15" spans="1:9" ht="27.75" customHeight="1">
      <c r="A15" s="22" t="s">
        <v>24</v>
      </c>
      <c r="B15" s="78" t="s">
        <v>32</v>
      </c>
      <c r="C15" s="199" t="s">
        <v>5</v>
      </c>
      <c r="D15" s="7" t="s">
        <v>8</v>
      </c>
      <c r="E15" s="7"/>
      <c r="F15" s="7"/>
      <c r="G15" s="7"/>
      <c r="H15" s="13"/>
      <c r="I15" s="85">
        <f>I16+I19</f>
        <v>421850</v>
      </c>
    </row>
    <row r="16" spans="1:9" ht="16.5" customHeight="1">
      <c r="A16" s="23" t="s">
        <v>19</v>
      </c>
      <c r="B16" s="76" t="s">
        <v>32</v>
      </c>
      <c r="C16" s="200" t="s">
        <v>5</v>
      </c>
      <c r="D16" s="11" t="s">
        <v>8</v>
      </c>
      <c r="E16" s="11" t="s">
        <v>37</v>
      </c>
      <c r="F16" s="11" t="s">
        <v>18</v>
      </c>
      <c r="G16" s="11" t="s">
        <v>18</v>
      </c>
      <c r="H16" s="15"/>
      <c r="I16" s="86">
        <f>I17</f>
        <v>304850</v>
      </c>
    </row>
    <row r="17" spans="1:9" ht="14.25" customHeight="1">
      <c r="A17" s="49" t="s">
        <v>38</v>
      </c>
      <c r="B17" s="77" t="s">
        <v>32</v>
      </c>
      <c r="C17" s="96" t="s">
        <v>5</v>
      </c>
      <c r="D17" s="51" t="s">
        <v>8</v>
      </c>
      <c r="E17" s="51" t="s">
        <v>37</v>
      </c>
      <c r="F17" s="51" t="s">
        <v>10</v>
      </c>
      <c r="G17" s="51" t="s">
        <v>18</v>
      </c>
      <c r="H17" s="52"/>
      <c r="I17" s="82">
        <f>I18</f>
        <v>304850</v>
      </c>
    </row>
    <row r="18" spans="1:9" ht="14.25" customHeight="1">
      <c r="A18" s="181" t="s">
        <v>39</v>
      </c>
      <c r="B18" s="75" t="s">
        <v>32</v>
      </c>
      <c r="C18" s="201" t="s">
        <v>5</v>
      </c>
      <c r="D18" s="8" t="s">
        <v>8</v>
      </c>
      <c r="E18" s="8" t="s">
        <v>37</v>
      </c>
      <c r="F18" s="8" t="s">
        <v>10</v>
      </c>
      <c r="G18" s="8" t="s">
        <v>18</v>
      </c>
      <c r="H18" s="17" t="s">
        <v>40</v>
      </c>
      <c r="I18" s="83">
        <f>331850-27000</f>
        <v>304850</v>
      </c>
    </row>
    <row r="19" spans="1:9" ht="17.25" customHeight="1">
      <c r="A19" s="182" t="s">
        <v>92</v>
      </c>
      <c r="B19" s="76" t="s">
        <v>32</v>
      </c>
      <c r="C19" s="202" t="s">
        <v>5</v>
      </c>
      <c r="D19" s="35" t="s">
        <v>8</v>
      </c>
      <c r="E19" s="35" t="s">
        <v>93</v>
      </c>
      <c r="F19" s="35" t="s">
        <v>18</v>
      </c>
      <c r="G19" s="35" t="s">
        <v>18</v>
      </c>
      <c r="H19" s="106"/>
      <c r="I19" s="86">
        <f>I20</f>
        <v>117000</v>
      </c>
    </row>
    <row r="20" spans="1:9" ht="52.5" customHeight="1">
      <c r="A20" s="53" t="s">
        <v>94</v>
      </c>
      <c r="B20" s="77" t="s">
        <v>32</v>
      </c>
      <c r="C20" s="96" t="s">
        <v>5</v>
      </c>
      <c r="D20" s="51" t="s">
        <v>8</v>
      </c>
      <c r="E20" s="51" t="s">
        <v>93</v>
      </c>
      <c r="F20" s="51" t="s">
        <v>95</v>
      </c>
      <c r="G20" s="51" t="s">
        <v>5</v>
      </c>
      <c r="H20" s="114"/>
      <c r="I20" s="82">
        <f>I21</f>
        <v>117000</v>
      </c>
    </row>
    <row r="21" spans="1:9" ht="14.25" customHeight="1">
      <c r="A21" s="183" t="s">
        <v>39</v>
      </c>
      <c r="B21" s="75" t="s">
        <v>32</v>
      </c>
      <c r="C21" s="203" t="s">
        <v>5</v>
      </c>
      <c r="D21" s="8" t="s">
        <v>8</v>
      </c>
      <c r="E21" s="8" t="s">
        <v>93</v>
      </c>
      <c r="F21" s="9" t="s">
        <v>95</v>
      </c>
      <c r="G21" s="9" t="s">
        <v>5</v>
      </c>
      <c r="H21" s="109" t="s">
        <v>40</v>
      </c>
      <c r="I21" s="83">
        <f>90000+27000</f>
        <v>117000</v>
      </c>
    </row>
    <row r="22" spans="1:9" ht="40.5" customHeight="1">
      <c r="A22" s="22" t="s">
        <v>23</v>
      </c>
      <c r="B22" s="78" t="s">
        <v>32</v>
      </c>
      <c r="C22" s="199" t="s">
        <v>5</v>
      </c>
      <c r="D22" s="7" t="s">
        <v>11</v>
      </c>
      <c r="E22" s="7"/>
      <c r="F22" s="7"/>
      <c r="G22" s="7"/>
      <c r="H22" s="13"/>
      <c r="I22" s="87">
        <f>I23+I30+I33</f>
        <v>648500</v>
      </c>
    </row>
    <row r="23" spans="1:9" ht="16.5" customHeight="1">
      <c r="A23" s="23" t="s">
        <v>19</v>
      </c>
      <c r="B23" s="76" t="s">
        <v>32</v>
      </c>
      <c r="C23" s="200" t="s">
        <v>5</v>
      </c>
      <c r="D23" s="11" t="s">
        <v>11</v>
      </c>
      <c r="E23" s="11" t="s">
        <v>37</v>
      </c>
      <c r="F23" s="11" t="s">
        <v>18</v>
      </c>
      <c r="G23" s="11" t="s">
        <v>18</v>
      </c>
      <c r="H23" s="15"/>
      <c r="I23" s="86">
        <f>I24+I26+I28</f>
        <v>507500</v>
      </c>
    </row>
    <row r="24" spans="1:9" ht="14.25" customHeight="1">
      <c r="A24" s="53" t="s">
        <v>2</v>
      </c>
      <c r="B24" s="180" t="s">
        <v>32</v>
      </c>
      <c r="C24" s="96" t="s">
        <v>5</v>
      </c>
      <c r="D24" s="51" t="s">
        <v>11</v>
      </c>
      <c r="E24" s="51" t="s">
        <v>37</v>
      </c>
      <c r="F24" s="51" t="s">
        <v>11</v>
      </c>
      <c r="G24" s="51" t="s">
        <v>18</v>
      </c>
      <c r="H24" s="52"/>
      <c r="I24" s="82">
        <f>I25</f>
        <v>467500</v>
      </c>
    </row>
    <row r="25" spans="1:9" ht="15.75" customHeight="1">
      <c r="A25" s="184" t="s">
        <v>39</v>
      </c>
      <c r="B25" s="75" t="s">
        <v>32</v>
      </c>
      <c r="C25" s="201" t="s">
        <v>5</v>
      </c>
      <c r="D25" s="8" t="s">
        <v>11</v>
      </c>
      <c r="E25" s="8" t="s">
        <v>37</v>
      </c>
      <c r="F25" s="8" t="s">
        <v>11</v>
      </c>
      <c r="G25" s="8" t="s">
        <v>18</v>
      </c>
      <c r="H25" s="17" t="s">
        <v>40</v>
      </c>
      <c r="I25" s="83">
        <f>461300+6200</f>
        <v>467500</v>
      </c>
    </row>
    <row r="26" spans="1:9" ht="129" customHeight="1">
      <c r="A26" s="185" t="s">
        <v>54</v>
      </c>
      <c r="B26" s="180" t="s">
        <v>32</v>
      </c>
      <c r="C26" s="96" t="s">
        <v>5</v>
      </c>
      <c r="D26" s="51" t="s">
        <v>11</v>
      </c>
      <c r="E26" s="51" t="s">
        <v>37</v>
      </c>
      <c r="F26" s="51" t="s">
        <v>11</v>
      </c>
      <c r="G26" s="51" t="s">
        <v>5</v>
      </c>
      <c r="H26" s="52"/>
      <c r="I26" s="82">
        <f>I27</f>
        <v>10000</v>
      </c>
    </row>
    <row r="27" spans="1:9" ht="12.75">
      <c r="A27" s="184" t="s">
        <v>46</v>
      </c>
      <c r="B27" s="75" t="s">
        <v>32</v>
      </c>
      <c r="C27" s="201" t="s">
        <v>5</v>
      </c>
      <c r="D27" s="8" t="s">
        <v>11</v>
      </c>
      <c r="E27" s="8" t="s">
        <v>37</v>
      </c>
      <c r="F27" s="8" t="s">
        <v>11</v>
      </c>
      <c r="G27" s="8" t="s">
        <v>5</v>
      </c>
      <c r="H27" s="17" t="s">
        <v>47</v>
      </c>
      <c r="I27" s="83">
        <v>10000</v>
      </c>
    </row>
    <row r="28" spans="1:9" ht="24.75" customHeight="1">
      <c r="A28" s="58" t="s">
        <v>55</v>
      </c>
      <c r="B28" s="180" t="s">
        <v>32</v>
      </c>
      <c r="C28" s="96" t="s">
        <v>5</v>
      </c>
      <c r="D28" s="51" t="s">
        <v>11</v>
      </c>
      <c r="E28" s="51" t="s">
        <v>37</v>
      </c>
      <c r="F28" s="51" t="s">
        <v>11</v>
      </c>
      <c r="G28" s="51" t="s">
        <v>8</v>
      </c>
      <c r="H28" s="52"/>
      <c r="I28" s="82">
        <f>I29</f>
        <v>30000</v>
      </c>
    </row>
    <row r="29" spans="1:9" ht="12.75">
      <c r="A29" s="184" t="s">
        <v>46</v>
      </c>
      <c r="B29" s="75" t="s">
        <v>32</v>
      </c>
      <c r="C29" s="201" t="s">
        <v>5</v>
      </c>
      <c r="D29" s="8" t="s">
        <v>11</v>
      </c>
      <c r="E29" s="8" t="s">
        <v>37</v>
      </c>
      <c r="F29" s="8" t="s">
        <v>11</v>
      </c>
      <c r="G29" s="8" t="s">
        <v>8</v>
      </c>
      <c r="H29" s="17" t="s">
        <v>47</v>
      </c>
      <c r="I29" s="83">
        <v>30000</v>
      </c>
    </row>
    <row r="30" spans="1:9" ht="12.75">
      <c r="A30" s="186" t="s">
        <v>79</v>
      </c>
      <c r="B30" s="78" t="s">
        <v>32</v>
      </c>
      <c r="C30" s="200" t="s">
        <v>5</v>
      </c>
      <c r="D30" s="11" t="s">
        <v>11</v>
      </c>
      <c r="E30" s="123" t="s">
        <v>81</v>
      </c>
      <c r="F30" s="123" t="s">
        <v>18</v>
      </c>
      <c r="G30" s="123" t="s">
        <v>18</v>
      </c>
      <c r="H30" s="15"/>
      <c r="I30" s="86">
        <f>I31</f>
        <v>66000</v>
      </c>
    </row>
    <row r="31" spans="1:9" ht="12.75">
      <c r="A31" s="187" t="s">
        <v>80</v>
      </c>
      <c r="B31" s="76" t="s">
        <v>32</v>
      </c>
      <c r="C31" s="204" t="s">
        <v>5</v>
      </c>
      <c r="D31" s="125" t="s">
        <v>11</v>
      </c>
      <c r="E31" s="51" t="s">
        <v>81</v>
      </c>
      <c r="F31" s="51" t="s">
        <v>7</v>
      </c>
      <c r="G31" s="51" t="s">
        <v>18</v>
      </c>
      <c r="H31" s="126"/>
      <c r="I31" s="82">
        <f>I32</f>
        <v>66000</v>
      </c>
    </row>
    <row r="32" spans="1:9" ht="12.75">
      <c r="A32" s="184" t="s">
        <v>39</v>
      </c>
      <c r="B32" s="75" t="s">
        <v>32</v>
      </c>
      <c r="C32" s="205" t="s">
        <v>5</v>
      </c>
      <c r="D32" s="128" t="s">
        <v>11</v>
      </c>
      <c r="E32" s="129" t="s">
        <v>81</v>
      </c>
      <c r="F32" s="129" t="s">
        <v>7</v>
      </c>
      <c r="G32" s="129" t="s">
        <v>18</v>
      </c>
      <c r="H32" s="130" t="s">
        <v>40</v>
      </c>
      <c r="I32" s="83">
        <v>66000</v>
      </c>
    </row>
    <row r="33" spans="1:9" ht="15" customHeight="1">
      <c r="A33" s="182" t="s">
        <v>92</v>
      </c>
      <c r="B33" s="76" t="s">
        <v>32</v>
      </c>
      <c r="C33" s="202" t="s">
        <v>5</v>
      </c>
      <c r="D33" s="35" t="s">
        <v>11</v>
      </c>
      <c r="E33" s="35" t="s">
        <v>93</v>
      </c>
      <c r="F33" s="35" t="s">
        <v>18</v>
      </c>
      <c r="G33" s="35" t="s">
        <v>18</v>
      </c>
      <c r="H33" s="106"/>
      <c r="I33" s="86">
        <f>I34</f>
        <v>75000</v>
      </c>
    </row>
    <row r="34" spans="1:9" ht="51">
      <c r="A34" s="53" t="s">
        <v>94</v>
      </c>
      <c r="B34" s="180" t="s">
        <v>32</v>
      </c>
      <c r="C34" s="96" t="s">
        <v>5</v>
      </c>
      <c r="D34" s="51" t="s">
        <v>11</v>
      </c>
      <c r="E34" s="51" t="s">
        <v>93</v>
      </c>
      <c r="F34" s="51" t="s">
        <v>95</v>
      </c>
      <c r="G34" s="51" t="s">
        <v>5</v>
      </c>
      <c r="H34" s="114"/>
      <c r="I34" s="82">
        <f>I35</f>
        <v>75000</v>
      </c>
    </row>
    <row r="35" spans="1:9" ht="15" customHeight="1">
      <c r="A35" s="183" t="s">
        <v>39</v>
      </c>
      <c r="B35" s="75" t="s">
        <v>32</v>
      </c>
      <c r="C35" s="203" t="s">
        <v>5</v>
      </c>
      <c r="D35" s="8" t="s">
        <v>11</v>
      </c>
      <c r="E35" s="8" t="s">
        <v>93</v>
      </c>
      <c r="F35" s="9" t="s">
        <v>95</v>
      </c>
      <c r="G35" s="9" t="s">
        <v>5</v>
      </c>
      <c r="H35" s="109" t="s">
        <v>40</v>
      </c>
      <c r="I35" s="83">
        <v>75000</v>
      </c>
    </row>
    <row r="36" spans="1:9" ht="12.75">
      <c r="A36" s="22" t="s">
        <v>62</v>
      </c>
      <c r="B36" s="78" t="s">
        <v>32</v>
      </c>
      <c r="C36" s="199" t="s">
        <v>5</v>
      </c>
      <c r="D36" s="7" t="s">
        <v>63</v>
      </c>
      <c r="E36" s="7"/>
      <c r="F36" s="7"/>
      <c r="G36" s="7"/>
      <c r="H36" s="103"/>
      <c r="I36" s="87">
        <f>I37</f>
        <v>100</v>
      </c>
    </row>
    <row r="37" spans="1:9" ht="12.75">
      <c r="A37" s="182" t="s">
        <v>64</v>
      </c>
      <c r="B37" s="76" t="s">
        <v>32</v>
      </c>
      <c r="C37" s="202" t="s">
        <v>5</v>
      </c>
      <c r="D37" s="35" t="s">
        <v>63</v>
      </c>
      <c r="E37" s="35" t="s">
        <v>65</v>
      </c>
      <c r="F37" s="35" t="s">
        <v>18</v>
      </c>
      <c r="G37" s="35" t="s">
        <v>18</v>
      </c>
      <c r="H37" s="106"/>
      <c r="I37" s="86">
        <f>I38</f>
        <v>100</v>
      </c>
    </row>
    <row r="38" spans="1:9" ht="38.25">
      <c r="A38" s="188" t="s">
        <v>66</v>
      </c>
      <c r="B38" s="75" t="s">
        <v>32</v>
      </c>
      <c r="C38" s="203" t="s">
        <v>5</v>
      </c>
      <c r="D38" s="8" t="s">
        <v>63</v>
      </c>
      <c r="E38" s="8" t="s">
        <v>65</v>
      </c>
      <c r="F38" s="9" t="s">
        <v>18</v>
      </c>
      <c r="G38" s="9" t="s">
        <v>18</v>
      </c>
      <c r="H38" s="109" t="s">
        <v>40</v>
      </c>
      <c r="I38" s="83">
        <v>100</v>
      </c>
    </row>
    <row r="39" spans="1:9" ht="15.75">
      <c r="A39" s="36" t="s">
        <v>25</v>
      </c>
      <c r="B39" s="206" t="s">
        <v>32</v>
      </c>
      <c r="C39" s="207" t="s">
        <v>8</v>
      </c>
      <c r="D39" s="38"/>
      <c r="E39" s="38"/>
      <c r="F39" s="38"/>
      <c r="G39" s="38"/>
      <c r="H39" s="39"/>
      <c r="I39" s="88">
        <f>I40</f>
        <v>67840</v>
      </c>
    </row>
    <row r="40" spans="1:9" ht="12.75">
      <c r="A40" s="22" t="s">
        <v>26</v>
      </c>
      <c r="B40" s="78" t="s">
        <v>32</v>
      </c>
      <c r="C40" s="199" t="s">
        <v>8</v>
      </c>
      <c r="D40" s="7" t="s">
        <v>10</v>
      </c>
      <c r="E40" s="7"/>
      <c r="F40" s="7"/>
      <c r="G40" s="7"/>
      <c r="H40" s="13"/>
      <c r="I40" s="87">
        <f>I41</f>
        <v>67840</v>
      </c>
    </row>
    <row r="41" spans="1:9" ht="15.75" customHeight="1">
      <c r="A41" s="54" t="s">
        <v>19</v>
      </c>
      <c r="B41" s="76" t="s">
        <v>32</v>
      </c>
      <c r="C41" s="202" t="s">
        <v>8</v>
      </c>
      <c r="D41" s="35" t="s">
        <v>10</v>
      </c>
      <c r="E41" s="35" t="s">
        <v>16</v>
      </c>
      <c r="F41" s="35" t="s">
        <v>18</v>
      </c>
      <c r="G41" s="35" t="s">
        <v>18</v>
      </c>
      <c r="H41" s="37"/>
      <c r="I41" s="86">
        <f>I42</f>
        <v>67840</v>
      </c>
    </row>
    <row r="42" spans="1:9" ht="27" customHeight="1">
      <c r="A42" s="185" t="s">
        <v>27</v>
      </c>
      <c r="B42" s="77" t="s">
        <v>32</v>
      </c>
      <c r="C42" s="96" t="s">
        <v>8</v>
      </c>
      <c r="D42" s="51" t="s">
        <v>10</v>
      </c>
      <c r="E42" s="51" t="s">
        <v>16</v>
      </c>
      <c r="F42" s="51" t="s">
        <v>41</v>
      </c>
      <c r="G42" s="51" t="s">
        <v>18</v>
      </c>
      <c r="H42" s="52"/>
      <c r="I42" s="82">
        <f>I43</f>
        <v>67840</v>
      </c>
    </row>
    <row r="43" spans="1:9" ht="12.75">
      <c r="A43" s="181" t="s">
        <v>39</v>
      </c>
      <c r="B43" s="75" t="s">
        <v>32</v>
      </c>
      <c r="C43" s="201" t="s">
        <v>8</v>
      </c>
      <c r="D43" s="8" t="s">
        <v>10</v>
      </c>
      <c r="E43" s="8" t="s">
        <v>16</v>
      </c>
      <c r="F43" s="8" t="s">
        <v>41</v>
      </c>
      <c r="G43" s="8" t="s">
        <v>18</v>
      </c>
      <c r="H43" s="17" t="s">
        <v>40</v>
      </c>
      <c r="I43" s="83">
        <v>67840</v>
      </c>
    </row>
    <row r="44" spans="1:9" ht="15.75" customHeight="1">
      <c r="A44" s="154" t="s">
        <v>90</v>
      </c>
      <c r="B44" s="134" t="s">
        <v>32</v>
      </c>
      <c r="C44" s="155" t="s">
        <v>10</v>
      </c>
      <c r="D44" s="156"/>
      <c r="E44" s="156"/>
      <c r="F44" s="156"/>
      <c r="G44" s="156"/>
      <c r="H44" s="157"/>
      <c r="I44" s="88">
        <f>I45</f>
        <v>21000</v>
      </c>
    </row>
    <row r="45" spans="1:9" ht="16.5" customHeight="1">
      <c r="A45" s="22" t="s">
        <v>91</v>
      </c>
      <c r="B45" s="78" t="s">
        <v>32</v>
      </c>
      <c r="C45" s="199" t="s">
        <v>10</v>
      </c>
      <c r="D45" s="7" t="s">
        <v>68</v>
      </c>
      <c r="E45" s="7"/>
      <c r="F45" s="7"/>
      <c r="G45" s="7"/>
      <c r="H45" s="13"/>
      <c r="I45" s="87">
        <f>I46+I48</f>
        <v>21000</v>
      </c>
    </row>
    <row r="46" spans="1:9" ht="39.75" customHeight="1">
      <c r="A46" s="189" t="s">
        <v>89</v>
      </c>
      <c r="B46" s="76" t="s">
        <v>32</v>
      </c>
      <c r="C46" s="151" t="s">
        <v>10</v>
      </c>
      <c r="D46" s="151" t="s">
        <v>68</v>
      </c>
      <c r="E46" s="152" t="s">
        <v>88</v>
      </c>
      <c r="F46" s="153" t="s">
        <v>18</v>
      </c>
      <c r="G46" s="153" t="s">
        <v>18</v>
      </c>
      <c r="H46" s="152"/>
      <c r="I46" s="86">
        <f>I47</f>
        <v>20000</v>
      </c>
    </row>
    <row r="47" spans="1:9" ht="12.75">
      <c r="A47" s="181" t="s">
        <v>39</v>
      </c>
      <c r="B47" s="75" t="s">
        <v>32</v>
      </c>
      <c r="C47" s="205" t="s">
        <v>10</v>
      </c>
      <c r="D47" s="9" t="s">
        <v>68</v>
      </c>
      <c r="E47" s="72" t="s">
        <v>88</v>
      </c>
      <c r="F47" s="72" t="s">
        <v>18</v>
      </c>
      <c r="G47" s="72" t="s">
        <v>18</v>
      </c>
      <c r="H47" s="130" t="s">
        <v>40</v>
      </c>
      <c r="I47" s="83">
        <v>20000</v>
      </c>
    </row>
    <row r="48" spans="1:9" ht="51.75" customHeight="1">
      <c r="A48" s="189" t="s">
        <v>87</v>
      </c>
      <c r="B48" s="76" t="s">
        <v>32</v>
      </c>
      <c r="C48" s="151" t="s">
        <v>10</v>
      </c>
      <c r="D48" s="151" t="s">
        <v>68</v>
      </c>
      <c r="E48" s="152" t="s">
        <v>88</v>
      </c>
      <c r="F48" s="153" t="s">
        <v>18</v>
      </c>
      <c r="G48" s="153" t="s">
        <v>5</v>
      </c>
      <c r="H48" s="152"/>
      <c r="I48" s="86">
        <f>I49</f>
        <v>1000</v>
      </c>
    </row>
    <row r="49" spans="1:9" ht="12.75">
      <c r="A49" s="181" t="s">
        <v>39</v>
      </c>
      <c r="B49" s="77" t="s">
        <v>32</v>
      </c>
      <c r="C49" s="205" t="s">
        <v>10</v>
      </c>
      <c r="D49" s="9" t="s">
        <v>68</v>
      </c>
      <c r="E49" s="72" t="s">
        <v>88</v>
      </c>
      <c r="F49" s="72" t="s">
        <v>18</v>
      </c>
      <c r="G49" s="72" t="s">
        <v>5</v>
      </c>
      <c r="H49" s="130" t="s">
        <v>40</v>
      </c>
      <c r="I49" s="83">
        <v>1000</v>
      </c>
    </row>
    <row r="50" spans="1:9" ht="15.75">
      <c r="A50" s="29" t="s">
        <v>22</v>
      </c>
      <c r="B50" s="134" t="s">
        <v>32</v>
      </c>
      <c r="C50" s="31" t="s">
        <v>7</v>
      </c>
      <c r="D50" s="31"/>
      <c r="E50" s="31"/>
      <c r="F50" s="31"/>
      <c r="G50" s="31"/>
      <c r="H50" s="32"/>
      <c r="I50" s="89">
        <f>I51+I54+I62</f>
        <v>324479.45999999996</v>
      </c>
    </row>
    <row r="51" spans="1:9" ht="12.75">
      <c r="A51" s="146" t="s">
        <v>86</v>
      </c>
      <c r="B51" s="78" t="s">
        <v>32</v>
      </c>
      <c r="C51" s="147" t="s">
        <v>7</v>
      </c>
      <c r="D51" s="147" t="s">
        <v>5</v>
      </c>
      <c r="E51" s="147"/>
      <c r="F51" s="147"/>
      <c r="G51" s="147"/>
      <c r="H51" s="148"/>
      <c r="I51" s="87">
        <f>I52</f>
        <v>6000</v>
      </c>
    </row>
    <row r="52" spans="1:9" ht="40.5" customHeight="1">
      <c r="A52" s="189" t="s">
        <v>87</v>
      </c>
      <c r="B52" s="76" t="s">
        <v>32</v>
      </c>
      <c r="C52" s="151" t="s">
        <v>7</v>
      </c>
      <c r="D52" s="151" t="s">
        <v>5</v>
      </c>
      <c r="E52" s="152" t="s">
        <v>88</v>
      </c>
      <c r="F52" s="153" t="s">
        <v>18</v>
      </c>
      <c r="G52" s="153" t="s">
        <v>5</v>
      </c>
      <c r="H52" s="152"/>
      <c r="I52" s="86">
        <f>I53</f>
        <v>6000</v>
      </c>
    </row>
    <row r="53" spans="1:9" ht="12.75">
      <c r="A53" s="181" t="s">
        <v>39</v>
      </c>
      <c r="B53" s="75" t="s">
        <v>32</v>
      </c>
      <c r="C53" s="205" t="s">
        <v>7</v>
      </c>
      <c r="D53" s="9" t="s">
        <v>5</v>
      </c>
      <c r="E53" s="72" t="s">
        <v>88</v>
      </c>
      <c r="F53" s="72" t="s">
        <v>18</v>
      </c>
      <c r="G53" s="72" t="s">
        <v>5</v>
      </c>
      <c r="H53" s="130" t="s">
        <v>40</v>
      </c>
      <c r="I53" s="83">
        <v>6000</v>
      </c>
    </row>
    <row r="54" spans="1:9" ht="12.75">
      <c r="A54" s="24" t="s">
        <v>82</v>
      </c>
      <c r="B54" s="78" t="s">
        <v>32</v>
      </c>
      <c r="C54" s="208" t="s">
        <v>7</v>
      </c>
      <c r="D54" s="10" t="s">
        <v>8</v>
      </c>
      <c r="E54" s="7"/>
      <c r="F54" s="7"/>
      <c r="G54" s="7"/>
      <c r="H54" s="137"/>
      <c r="I54" s="90">
        <f>I55+I58+I60</f>
        <v>17000</v>
      </c>
    </row>
    <row r="55" spans="1:9" ht="12.75">
      <c r="A55" s="190" t="s">
        <v>96</v>
      </c>
      <c r="B55" s="76" t="s">
        <v>32</v>
      </c>
      <c r="C55" s="209" t="s">
        <v>7</v>
      </c>
      <c r="D55" s="162" t="s">
        <v>8</v>
      </c>
      <c r="E55" s="163" t="s">
        <v>97</v>
      </c>
      <c r="F55" s="162" t="s">
        <v>0</v>
      </c>
      <c r="G55" s="162" t="s">
        <v>0</v>
      </c>
      <c r="H55" s="164"/>
      <c r="I55" s="165">
        <f>I56</f>
        <v>1000</v>
      </c>
    </row>
    <row r="56" spans="1:9" ht="12.75">
      <c r="A56" s="191" t="s">
        <v>98</v>
      </c>
      <c r="B56" s="77" t="s">
        <v>32</v>
      </c>
      <c r="C56" s="210" t="s">
        <v>7</v>
      </c>
      <c r="D56" s="168" t="s">
        <v>8</v>
      </c>
      <c r="E56" s="169" t="s">
        <v>97</v>
      </c>
      <c r="F56" s="169" t="s">
        <v>7</v>
      </c>
      <c r="G56" s="169" t="s">
        <v>18</v>
      </c>
      <c r="H56" s="170"/>
      <c r="I56" s="171">
        <f>I57</f>
        <v>1000</v>
      </c>
    </row>
    <row r="57" spans="1:9" ht="12.75">
      <c r="A57" s="188" t="s">
        <v>39</v>
      </c>
      <c r="B57" s="75" t="s">
        <v>32</v>
      </c>
      <c r="C57" s="211" t="s">
        <v>7</v>
      </c>
      <c r="D57" s="173" t="s">
        <v>8</v>
      </c>
      <c r="E57" s="174" t="s">
        <v>97</v>
      </c>
      <c r="F57" s="174" t="s">
        <v>7</v>
      </c>
      <c r="G57" s="174" t="s">
        <v>18</v>
      </c>
      <c r="H57" s="175" t="s">
        <v>40</v>
      </c>
      <c r="I57" s="176">
        <v>1000</v>
      </c>
    </row>
    <row r="58" spans="1:9" ht="42" customHeight="1">
      <c r="A58" s="189" t="s">
        <v>89</v>
      </c>
      <c r="B58" s="76" t="s">
        <v>32</v>
      </c>
      <c r="C58" s="151" t="s">
        <v>7</v>
      </c>
      <c r="D58" s="151" t="s">
        <v>8</v>
      </c>
      <c r="E58" s="152" t="s">
        <v>88</v>
      </c>
      <c r="F58" s="153" t="s">
        <v>18</v>
      </c>
      <c r="G58" s="153" t="s">
        <v>18</v>
      </c>
      <c r="H58" s="152"/>
      <c r="I58" s="86">
        <f>I59</f>
        <v>16000</v>
      </c>
    </row>
    <row r="59" spans="1:9" ht="12.75">
      <c r="A59" s="181" t="s">
        <v>39</v>
      </c>
      <c r="B59" s="75" t="s">
        <v>32</v>
      </c>
      <c r="C59" s="205" t="s">
        <v>7</v>
      </c>
      <c r="D59" s="9" t="s">
        <v>8</v>
      </c>
      <c r="E59" s="72" t="s">
        <v>88</v>
      </c>
      <c r="F59" s="72" t="s">
        <v>18</v>
      </c>
      <c r="G59" s="72" t="s">
        <v>18</v>
      </c>
      <c r="H59" s="130" t="s">
        <v>40</v>
      </c>
      <c r="I59" s="83">
        <v>16000</v>
      </c>
    </row>
    <row r="60" spans="1:9" ht="12.75">
      <c r="A60" s="138" t="s">
        <v>83</v>
      </c>
      <c r="B60" s="76" t="s">
        <v>32</v>
      </c>
      <c r="C60" s="152" t="s">
        <v>7</v>
      </c>
      <c r="D60" s="11" t="s">
        <v>8</v>
      </c>
      <c r="E60" s="11" t="s">
        <v>84</v>
      </c>
      <c r="F60" s="140" t="s">
        <v>18</v>
      </c>
      <c r="G60" s="140" t="s">
        <v>18</v>
      </c>
      <c r="H60" s="112"/>
      <c r="I60" s="142">
        <f>I61</f>
        <v>0</v>
      </c>
    </row>
    <row r="61" spans="1:9" ht="12.75">
      <c r="A61" s="183" t="s">
        <v>39</v>
      </c>
      <c r="B61" s="75" t="s">
        <v>32</v>
      </c>
      <c r="C61" s="203" t="s">
        <v>7</v>
      </c>
      <c r="D61" s="8" t="s">
        <v>8</v>
      </c>
      <c r="E61" s="8" t="s">
        <v>84</v>
      </c>
      <c r="F61" s="9" t="s">
        <v>18</v>
      </c>
      <c r="G61" s="9" t="s">
        <v>18</v>
      </c>
      <c r="H61" s="109" t="s">
        <v>40</v>
      </c>
      <c r="I61" s="143">
        <v>0</v>
      </c>
    </row>
    <row r="62" spans="1:9" ht="12.75">
      <c r="A62" s="24" t="s">
        <v>34</v>
      </c>
      <c r="B62" s="78" t="s">
        <v>32</v>
      </c>
      <c r="C62" s="208" t="s">
        <v>7</v>
      </c>
      <c r="D62" s="10" t="s">
        <v>10</v>
      </c>
      <c r="E62" s="7"/>
      <c r="F62" s="7"/>
      <c r="G62" s="7"/>
      <c r="H62" s="21"/>
      <c r="I62" s="90">
        <f>I63+I66+I68</f>
        <v>301479.45999999996</v>
      </c>
    </row>
    <row r="63" spans="1:9" ht="12.75">
      <c r="A63" s="186" t="s">
        <v>79</v>
      </c>
      <c r="B63" s="76" t="s">
        <v>32</v>
      </c>
      <c r="C63" s="200" t="s">
        <v>7</v>
      </c>
      <c r="D63" s="11" t="s">
        <v>10</v>
      </c>
      <c r="E63" s="123" t="s">
        <v>81</v>
      </c>
      <c r="F63" s="123" t="s">
        <v>18</v>
      </c>
      <c r="G63" s="123" t="s">
        <v>18</v>
      </c>
      <c r="H63" s="15"/>
      <c r="I63" s="86">
        <f>I64</f>
        <v>25879.46</v>
      </c>
    </row>
    <row r="64" spans="1:9" ht="12.75">
      <c r="A64" s="187" t="s">
        <v>80</v>
      </c>
      <c r="B64" s="77" t="s">
        <v>32</v>
      </c>
      <c r="C64" s="204" t="s">
        <v>7</v>
      </c>
      <c r="D64" s="125" t="s">
        <v>10</v>
      </c>
      <c r="E64" s="51" t="s">
        <v>81</v>
      </c>
      <c r="F64" s="51" t="s">
        <v>7</v>
      </c>
      <c r="G64" s="51" t="s">
        <v>18</v>
      </c>
      <c r="H64" s="126"/>
      <c r="I64" s="82">
        <f>I65</f>
        <v>25879.46</v>
      </c>
    </row>
    <row r="65" spans="1:9" ht="12.75">
      <c r="A65" s="188" t="s">
        <v>39</v>
      </c>
      <c r="B65" s="75" t="s">
        <v>32</v>
      </c>
      <c r="C65" s="205" t="s">
        <v>7</v>
      </c>
      <c r="D65" s="128" t="s">
        <v>10</v>
      </c>
      <c r="E65" s="129" t="s">
        <v>81</v>
      </c>
      <c r="F65" s="129" t="s">
        <v>7</v>
      </c>
      <c r="G65" s="129" t="s">
        <v>18</v>
      </c>
      <c r="H65" s="130" t="s">
        <v>40</v>
      </c>
      <c r="I65" s="83">
        <v>25879.46</v>
      </c>
    </row>
    <row r="66" spans="1:9" ht="51">
      <c r="A66" s="189" t="s">
        <v>89</v>
      </c>
      <c r="B66" s="76" t="s">
        <v>32</v>
      </c>
      <c r="C66" s="151" t="s">
        <v>7</v>
      </c>
      <c r="D66" s="151" t="s">
        <v>10</v>
      </c>
      <c r="E66" s="152" t="s">
        <v>88</v>
      </c>
      <c r="F66" s="153" t="s">
        <v>18</v>
      </c>
      <c r="G66" s="153" t="s">
        <v>18</v>
      </c>
      <c r="H66" s="152"/>
      <c r="I66" s="86">
        <f>I67</f>
        <v>138000</v>
      </c>
    </row>
    <row r="67" spans="1:9" ht="12.75">
      <c r="A67" s="181" t="s">
        <v>39</v>
      </c>
      <c r="B67" s="75" t="s">
        <v>32</v>
      </c>
      <c r="C67" s="205" t="s">
        <v>7</v>
      </c>
      <c r="D67" s="9" t="s">
        <v>10</v>
      </c>
      <c r="E67" s="72" t="s">
        <v>88</v>
      </c>
      <c r="F67" s="72" t="s">
        <v>18</v>
      </c>
      <c r="G67" s="72" t="s">
        <v>18</v>
      </c>
      <c r="H67" s="130" t="s">
        <v>40</v>
      </c>
      <c r="I67" s="83">
        <v>138000</v>
      </c>
    </row>
    <row r="68" spans="1:9" ht="12.75">
      <c r="A68" s="192" t="s">
        <v>34</v>
      </c>
      <c r="B68" s="76" t="s">
        <v>32</v>
      </c>
      <c r="C68" s="153" t="s">
        <v>7</v>
      </c>
      <c r="D68" s="62" t="s">
        <v>10</v>
      </c>
      <c r="E68" s="63" t="s">
        <v>35</v>
      </c>
      <c r="F68" s="63" t="s">
        <v>18</v>
      </c>
      <c r="G68" s="63" t="s">
        <v>18</v>
      </c>
      <c r="H68" s="64"/>
      <c r="I68" s="86">
        <f>I69+I71+I73</f>
        <v>137600</v>
      </c>
    </row>
    <row r="69" spans="1:9" ht="12.75">
      <c r="A69" s="65" t="s">
        <v>36</v>
      </c>
      <c r="B69" s="77" t="s">
        <v>32</v>
      </c>
      <c r="C69" s="204" t="s">
        <v>7</v>
      </c>
      <c r="D69" s="59" t="s">
        <v>10</v>
      </c>
      <c r="E69" s="51" t="s">
        <v>35</v>
      </c>
      <c r="F69" s="59" t="s">
        <v>5</v>
      </c>
      <c r="G69" s="59" t="s">
        <v>0</v>
      </c>
      <c r="H69" s="61"/>
      <c r="I69" s="82">
        <f>I70</f>
        <v>129000</v>
      </c>
    </row>
    <row r="70" spans="1:9" ht="12.75">
      <c r="A70" s="181" t="s">
        <v>39</v>
      </c>
      <c r="B70" s="75" t="s">
        <v>32</v>
      </c>
      <c r="C70" s="205" t="s">
        <v>7</v>
      </c>
      <c r="D70" s="9" t="s">
        <v>10</v>
      </c>
      <c r="E70" s="8" t="s">
        <v>35</v>
      </c>
      <c r="F70" s="8" t="s">
        <v>5</v>
      </c>
      <c r="G70" s="8" t="s">
        <v>18</v>
      </c>
      <c r="H70" s="19" t="s">
        <v>40</v>
      </c>
      <c r="I70" s="83">
        <v>129000</v>
      </c>
    </row>
    <row r="71" spans="1:9" ht="38.25">
      <c r="A71" s="58" t="s">
        <v>42</v>
      </c>
      <c r="B71" s="77" t="s">
        <v>32</v>
      </c>
      <c r="C71" s="204" t="s">
        <v>7</v>
      </c>
      <c r="D71" s="59" t="s">
        <v>10</v>
      </c>
      <c r="E71" s="51" t="s">
        <v>35</v>
      </c>
      <c r="F71" s="51" t="s">
        <v>8</v>
      </c>
      <c r="G71" s="51" t="s">
        <v>18</v>
      </c>
      <c r="H71" s="61"/>
      <c r="I71" s="82">
        <f>I72</f>
        <v>3600</v>
      </c>
    </row>
    <row r="72" spans="1:9" ht="12.75">
      <c r="A72" s="181" t="s">
        <v>39</v>
      </c>
      <c r="B72" s="75" t="s">
        <v>32</v>
      </c>
      <c r="C72" s="205" t="s">
        <v>7</v>
      </c>
      <c r="D72" s="9" t="s">
        <v>10</v>
      </c>
      <c r="E72" s="8" t="s">
        <v>35</v>
      </c>
      <c r="F72" s="8" t="s">
        <v>8</v>
      </c>
      <c r="G72" s="8" t="s">
        <v>18</v>
      </c>
      <c r="H72" s="19" t="s">
        <v>40</v>
      </c>
      <c r="I72" s="83">
        <v>3600</v>
      </c>
    </row>
    <row r="73" spans="1:9" ht="25.5">
      <c r="A73" s="193" t="s">
        <v>99</v>
      </c>
      <c r="B73" s="77" t="s">
        <v>32</v>
      </c>
      <c r="C73" s="204" t="s">
        <v>7</v>
      </c>
      <c r="D73" s="59" t="s">
        <v>10</v>
      </c>
      <c r="E73" s="51" t="s">
        <v>35</v>
      </c>
      <c r="F73" s="51" t="s">
        <v>7</v>
      </c>
      <c r="G73" s="51" t="s">
        <v>18</v>
      </c>
      <c r="H73" s="61"/>
      <c r="I73" s="82">
        <f>I74</f>
        <v>5000</v>
      </c>
    </row>
    <row r="74" spans="1:9" ht="12.75">
      <c r="A74" s="194" t="s">
        <v>39</v>
      </c>
      <c r="B74" s="75" t="s">
        <v>32</v>
      </c>
      <c r="C74" s="205" t="s">
        <v>7</v>
      </c>
      <c r="D74" s="9" t="s">
        <v>10</v>
      </c>
      <c r="E74" s="8" t="s">
        <v>35</v>
      </c>
      <c r="F74" s="8" t="s">
        <v>7</v>
      </c>
      <c r="G74" s="8" t="s">
        <v>18</v>
      </c>
      <c r="H74" s="19" t="s">
        <v>40</v>
      </c>
      <c r="I74" s="83">
        <v>5000</v>
      </c>
    </row>
    <row r="75" spans="1:9" ht="15.75">
      <c r="A75" s="29" t="s">
        <v>56</v>
      </c>
      <c r="B75" s="134" t="s">
        <v>32</v>
      </c>
      <c r="C75" s="212" t="s">
        <v>6</v>
      </c>
      <c r="D75" s="31"/>
      <c r="E75" s="31"/>
      <c r="F75" s="31"/>
      <c r="G75" s="31"/>
      <c r="H75" s="32"/>
      <c r="I75" s="89">
        <f>I76</f>
        <v>650214.87</v>
      </c>
    </row>
    <row r="76" spans="1:9" ht="12.75">
      <c r="A76" s="24" t="s">
        <v>21</v>
      </c>
      <c r="B76" s="78" t="s">
        <v>32</v>
      </c>
      <c r="C76" s="147" t="s">
        <v>6</v>
      </c>
      <c r="D76" s="7" t="s">
        <v>5</v>
      </c>
      <c r="E76" s="7"/>
      <c r="F76" s="7"/>
      <c r="G76" s="7"/>
      <c r="H76" s="13"/>
      <c r="I76" s="90">
        <f>I77+I80+I84+I87+I89</f>
        <v>650214.87</v>
      </c>
    </row>
    <row r="77" spans="1:9" ht="12.75">
      <c r="A77" s="186" t="s">
        <v>79</v>
      </c>
      <c r="B77" s="76" t="s">
        <v>32</v>
      </c>
      <c r="C77" s="200" t="s">
        <v>6</v>
      </c>
      <c r="D77" s="11" t="s">
        <v>5</v>
      </c>
      <c r="E77" s="123" t="s">
        <v>81</v>
      </c>
      <c r="F77" s="123" t="s">
        <v>18</v>
      </c>
      <c r="G77" s="123" t="s">
        <v>18</v>
      </c>
      <c r="H77" s="15"/>
      <c r="I77" s="86">
        <f>I78</f>
        <v>240914.87</v>
      </c>
    </row>
    <row r="78" spans="1:9" ht="12.75">
      <c r="A78" s="187" t="s">
        <v>80</v>
      </c>
      <c r="B78" s="77" t="s">
        <v>32</v>
      </c>
      <c r="C78" s="204" t="s">
        <v>6</v>
      </c>
      <c r="D78" s="125" t="s">
        <v>5</v>
      </c>
      <c r="E78" s="51" t="s">
        <v>81</v>
      </c>
      <c r="F78" s="51" t="s">
        <v>7</v>
      </c>
      <c r="G78" s="51" t="s">
        <v>18</v>
      </c>
      <c r="H78" s="126"/>
      <c r="I78" s="82">
        <f>I79</f>
        <v>240914.87</v>
      </c>
    </row>
    <row r="79" spans="1:9" ht="12.75">
      <c r="A79" s="48" t="s">
        <v>44</v>
      </c>
      <c r="B79" s="75" t="s">
        <v>32</v>
      </c>
      <c r="C79" s="205" t="s">
        <v>6</v>
      </c>
      <c r="D79" s="128" t="s">
        <v>5</v>
      </c>
      <c r="E79" s="129" t="s">
        <v>81</v>
      </c>
      <c r="F79" s="129" t="s">
        <v>7</v>
      </c>
      <c r="G79" s="129" t="s">
        <v>18</v>
      </c>
      <c r="H79" s="130" t="s">
        <v>16</v>
      </c>
      <c r="I79" s="83">
        <v>240914.87</v>
      </c>
    </row>
    <row r="80" spans="1:9" ht="12.75">
      <c r="A80" s="23" t="s">
        <v>57</v>
      </c>
      <c r="B80" s="76" t="s">
        <v>32</v>
      </c>
      <c r="C80" s="200" t="s">
        <v>6</v>
      </c>
      <c r="D80" s="11" t="s">
        <v>5</v>
      </c>
      <c r="E80" s="11" t="s">
        <v>17</v>
      </c>
      <c r="F80" s="11" t="s">
        <v>18</v>
      </c>
      <c r="G80" s="11" t="s">
        <v>18</v>
      </c>
      <c r="H80" s="15"/>
      <c r="I80" s="86">
        <f>I81</f>
        <v>348300</v>
      </c>
    </row>
    <row r="81" spans="1:9" ht="14.25" customHeight="1">
      <c r="A81" s="53" t="s">
        <v>1</v>
      </c>
      <c r="B81" s="77" t="s">
        <v>32</v>
      </c>
      <c r="C81" s="96" t="s">
        <v>6</v>
      </c>
      <c r="D81" s="51" t="s">
        <v>5</v>
      </c>
      <c r="E81" s="51" t="s">
        <v>17</v>
      </c>
      <c r="F81" s="51" t="s">
        <v>43</v>
      </c>
      <c r="G81" s="51" t="s">
        <v>18</v>
      </c>
      <c r="H81" s="52"/>
      <c r="I81" s="82">
        <f>I82+I83</f>
        <v>348300</v>
      </c>
    </row>
    <row r="82" spans="1:9" ht="12.75">
      <c r="A82" s="48" t="s">
        <v>44</v>
      </c>
      <c r="B82" s="75" t="s">
        <v>32</v>
      </c>
      <c r="C82" s="97" t="s">
        <v>6</v>
      </c>
      <c r="D82" s="72" t="s">
        <v>5</v>
      </c>
      <c r="E82" s="72" t="s">
        <v>17</v>
      </c>
      <c r="F82" s="72" t="s">
        <v>43</v>
      </c>
      <c r="G82" s="72" t="s">
        <v>18</v>
      </c>
      <c r="H82" s="73" t="s">
        <v>16</v>
      </c>
      <c r="I82" s="91">
        <v>333300</v>
      </c>
    </row>
    <row r="83" spans="1:9" ht="25.5">
      <c r="A83" s="183" t="s">
        <v>49</v>
      </c>
      <c r="B83" s="75" t="s">
        <v>32</v>
      </c>
      <c r="C83" s="97" t="s">
        <v>6</v>
      </c>
      <c r="D83" s="72" t="s">
        <v>5</v>
      </c>
      <c r="E83" s="72" t="s">
        <v>17</v>
      </c>
      <c r="F83" s="72" t="s">
        <v>43</v>
      </c>
      <c r="G83" s="72" t="s">
        <v>5</v>
      </c>
      <c r="H83" s="73" t="s">
        <v>16</v>
      </c>
      <c r="I83" s="91">
        <v>15000</v>
      </c>
    </row>
    <row r="84" spans="1:9" ht="12.75">
      <c r="A84" s="195" t="s">
        <v>58</v>
      </c>
      <c r="B84" s="76" t="s">
        <v>32</v>
      </c>
      <c r="C84" s="200" t="s">
        <v>6</v>
      </c>
      <c r="D84" s="11" t="s">
        <v>5</v>
      </c>
      <c r="E84" s="11" t="s">
        <v>59</v>
      </c>
      <c r="F84" s="11" t="s">
        <v>18</v>
      </c>
      <c r="G84" s="11" t="s">
        <v>18</v>
      </c>
      <c r="H84" s="15"/>
      <c r="I84" s="86">
        <f>I85</f>
        <v>10000</v>
      </c>
    </row>
    <row r="85" spans="1:9" ht="39.75" customHeight="1">
      <c r="A85" s="185" t="s">
        <v>60</v>
      </c>
      <c r="B85" s="77" t="s">
        <v>32</v>
      </c>
      <c r="C85" s="96" t="s">
        <v>6</v>
      </c>
      <c r="D85" s="51" t="s">
        <v>5</v>
      </c>
      <c r="E85" s="51" t="s">
        <v>59</v>
      </c>
      <c r="F85" s="51" t="s">
        <v>18</v>
      </c>
      <c r="G85" s="51" t="s">
        <v>5</v>
      </c>
      <c r="H85" s="51"/>
      <c r="I85" s="82">
        <f>I86</f>
        <v>10000</v>
      </c>
    </row>
    <row r="86" spans="1:9" ht="12.75">
      <c r="A86" s="184" t="s">
        <v>46</v>
      </c>
      <c r="B86" s="75" t="s">
        <v>32</v>
      </c>
      <c r="C86" s="97" t="s">
        <v>6</v>
      </c>
      <c r="D86" s="8" t="s">
        <v>5</v>
      </c>
      <c r="E86" s="8" t="s">
        <v>59</v>
      </c>
      <c r="F86" s="8" t="s">
        <v>18</v>
      </c>
      <c r="G86" s="8" t="s">
        <v>5</v>
      </c>
      <c r="H86" s="8" t="s">
        <v>47</v>
      </c>
      <c r="I86" s="83">
        <v>10000</v>
      </c>
    </row>
    <row r="87" spans="1:9" ht="41.25" customHeight="1">
      <c r="A87" s="189" t="s">
        <v>89</v>
      </c>
      <c r="B87" s="76" t="s">
        <v>32</v>
      </c>
      <c r="C87" s="200" t="s">
        <v>6</v>
      </c>
      <c r="D87" s="11" t="s">
        <v>5</v>
      </c>
      <c r="E87" s="152" t="s">
        <v>88</v>
      </c>
      <c r="F87" s="153" t="s">
        <v>18</v>
      </c>
      <c r="G87" s="153" t="s">
        <v>18</v>
      </c>
      <c r="H87" s="152"/>
      <c r="I87" s="86">
        <f>I88</f>
        <v>47000</v>
      </c>
    </row>
    <row r="88" spans="1:9" ht="12.75">
      <c r="A88" s="181" t="s">
        <v>39</v>
      </c>
      <c r="B88" s="75" t="s">
        <v>32</v>
      </c>
      <c r="C88" s="97" t="s">
        <v>6</v>
      </c>
      <c r="D88" s="8" t="s">
        <v>5</v>
      </c>
      <c r="E88" s="72" t="s">
        <v>88</v>
      </c>
      <c r="F88" s="72" t="s">
        <v>18</v>
      </c>
      <c r="G88" s="72" t="s">
        <v>18</v>
      </c>
      <c r="H88" s="130" t="s">
        <v>40</v>
      </c>
      <c r="I88" s="83">
        <v>47000</v>
      </c>
    </row>
    <row r="89" spans="1:9" ht="40.5" customHeight="1">
      <c r="A89" s="189" t="s">
        <v>87</v>
      </c>
      <c r="B89" s="76" t="s">
        <v>32</v>
      </c>
      <c r="C89" s="151" t="s">
        <v>6</v>
      </c>
      <c r="D89" s="151" t="s">
        <v>5</v>
      </c>
      <c r="E89" s="152" t="s">
        <v>88</v>
      </c>
      <c r="F89" s="153" t="s">
        <v>18</v>
      </c>
      <c r="G89" s="153" t="s">
        <v>5</v>
      </c>
      <c r="H89" s="152"/>
      <c r="I89" s="86">
        <f>I90</f>
        <v>4000</v>
      </c>
    </row>
    <row r="90" spans="1:9" ht="12.75">
      <c r="A90" s="181" t="s">
        <v>39</v>
      </c>
      <c r="B90" s="75" t="s">
        <v>32</v>
      </c>
      <c r="C90" s="205" t="s">
        <v>6</v>
      </c>
      <c r="D90" s="9" t="s">
        <v>5</v>
      </c>
      <c r="E90" s="72" t="s">
        <v>88</v>
      </c>
      <c r="F90" s="72" t="s">
        <v>18</v>
      </c>
      <c r="G90" s="72" t="s">
        <v>5</v>
      </c>
      <c r="H90" s="130" t="s">
        <v>40</v>
      </c>
      <c r="I90" s="83">
        <v>4000</v>
      </c>
    </row>
    <row r="91" spans="1:9" ht="15.75">
      <c r="A91" s="29" t="s">
        <v>75</v>
      </c>
      <c r="B91" s="134" t="s">
        <v>32</v>
      </c>
      <c r="C91" s="212" t="s">
        <v>68</v>
      </c>
      <c r="D91" s="31"/>
      <c r="E91" s="31"/>
      <c r="F91" s="31"/>
      <c r="G91" s="31"/>
      <c r="H91" s="119"/>
      <c r="I91" s="120">
        <f>I92</f>
        <v>43000</v>
      </c>
    </row>
    <row r="92" spans="1:9" ht="12.75">
      <c r="A92" s="22" t="s">
        <v>67</v>
      </c>
      <c r="B92" s="78" t="s">
        <v>32</v>
      </c>
      <c r="C92" s="199" t="s">
        <v>68</v>
      </c>
      <c r="D92" s="7" t="s">
        <v>5</v>
      </c>
      <c r="E92" s="7"/>
      <c r="F92" s="7"/>
      <c r="G92" s="7"/>
      <c r="H92" s="103"/>
      <c r="I92" s="87">
        <f>I93</f>
        <v>43000</v>
      </c>
    </row>
    <row r="93" spans="1:9" ht="25.5">
      <c r="A93" s="23" t="s">
        <v>69</v>
      </c>
      <c r="B93" s="76" t="s">
        <v>32</v>
      </c>
      <c r="C93" s="200" t="s">
        <v>68</v>
      </c>
      <c r="D93" s="11" t="s">
        <v>5</v>
      </c>
      <c r="E93" s="11" t="s">
        <v>70</v>
      </c>
      <c r="F93" s="11" t="s">
        <v>18</v>
      </c>
      <c r="G93" s="11" t="s">
        <v>18</v>
      </c>
      <c r="H93" s="112"/>
      <c r="I93" s="86">
        <f>I94</f>
        <v>43000</v>
      </c>
    </row>
    <row r="94" spans="1:9" ht="12.75">
      <c r="A94" s="53" t="s">
        <v>71</v>
      </c>
      <c r="B94" s="77" t="s">
        <v>32</v>
      </c>
      <c r="C94" s="96" t="s">
        <v>68</v>
      </c>
      <c r="D94" s="51" t="s">
        <v>5</v>
      </c>
      <c r="E94" s="51" t="s">
        <v>70</v>
      </c>
      <c r="F94" s="51" t="s">
        <v>72</v>
      </c>
      <c r="G94" s="51" t="s">
        <v>5</v>
      </c>
      <c r="H94" s="114"/>
      <c r="I94" s="82">
        <f>I95</f>
        <v>43000</v>
      </c>
    </row>
    <row r="95" spans="1:9" ht="12.75">
      <c r="A95" s="196" t="s">
        <v>73</v>
      </c>
      <c r="B95" s="75" t="s">
        <v>32</v>
      </c>
      <c r="C95" s="97" t="s">
        <v>68</v>
      </c>
      <c r="D95" s="8" t="s">
        <v>5</v>
      </c>
      <c r="E95" s="8" t="s">
        <v>70</v>
      </c>
      <c r="F95" s="8" t="s">
        <v>72</v>
      </c>
      <c r="G95" s="8" t="s">
        <v>5</v>
      </c>
      <c r="H95" s="109" t="s">
        <v>74</v>
      </c>
      <c r="I95" s="83">
        <v>43000</v>
      </c>
    </row>
    <row r="96" spans="1:9" ht="16.5" thickBot="1">
      <c r="A96" s="197" t="s">
        <v>13</v>
      </c>
      <c r="B96" s="213"/>
      <c r="C96" s="98"/>
      <c r="D96" s="98"/>
      <c r="E96" s="99"/>
      <c r="F96" s="99"/>
      <c r="G96" s="99"/>
      <c r="H96" s="99"/>
      <c r="I96" s="92">
        <f>I14+I39+I44+I50+I75+I91</f>
        <v>2176984.33</v>
      </c>
    </row>
    <row r="98" ht="12.75">
      <c r="I98" s="79"/>
    </row>
    <row r="99" ht="12.75">
      <c r="I99" s="79"/>
    </row>
    <row r="100" ht="12.75">
      <c r="I100" s="79"/>
    </row>
    <row r="101" ht="12.75">
      <c r="I101" s="94"/>
    </row>
    <row r="102" ht="12.75">
      <c r="I102" s="79"/>
    </row>
  </sheetData>
  <mergeCells count="8">
    <mergeCell ref="B7:B12"/>
    <mergeCell ref="A5:I5"/>
    <mergeCell ref="A7:A12"/>
    <mergeCell ref="I7:I12"/>
    <mergeCell ref="C7:C12"/>
    <mergeCell ref="D7:D12"/>
    <mergeCell ref="E7:G12"/>
    <mergeCell ref="H7:H12"/>
  </mergeCells>
  <printOptions/>
  <pageMargins left="0.94" right="0" top="0.3937007874015748" bottom="0.2362204724409449" header="0.5118110236220472" footer="0.3937007874015748"/>
  <pageSetup horizontalDpi="600" verticalDpi="600" orientation="portrait" paperSize="9" scale="80" r:id="rId1"/>
  <headerFooter alignWithMargins="0">
    <oddFooter>&amp;CСтраница &amp;P</oddFooter>
  </headerFooter>
  <rowBreaks count="1" manualBreakCount="1">
    <brk id="4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50" workbookViewId="0" topLeftCell="A16">
      <selection activeCell="H21" sqref="H21"/>
    </sheetView>
  </sheetViews>
  <sheetFormatPr defaultColWidth="9.00390625" defaultRowHeight="12.75"/>
  <cols>
    <col min="1" max="1" width="75.75390625" style="0" customWidth="1"/>
    <col min="2" max="2" width="4.75390625" style="0" customWidth="1"/>
    <col min="3" max="3" width="4.25390625" style="0" customWidth="1"/>
    <col min="4" max="4" width="5.25390625" style="0" customWidth="1"/>
    <col min="5" max="5" width="6.00390625" style="0" customWidth="1"/>
    <col min="6" max="6" width="5.25390625" style="0" customWidth="1"/>
    <col min="7" max="7" width="5.125" style="0" customWidth="1"/>
    <col min="8" max="8" width="15.00390625" style="0" customWidth="1"/>
    <col min="9" max="9" width="11.625" style="0" customWidth="1"/>
  </cols>
  <sheetData>
    <row r="1" ht="12.75">
      <c r="E1" s="5" t="s">
        <v>28</v>
      </c>
    </row>
    <row r="2" spans="5:13" ht="12" customHeight="1">
      <c r="E2" s="69" t="s">
        <v>45</v>
      </c>
      <c r="I2" s="68"/>
      <c r="J2" s="68"/>
      <c r="K2" s="68"/>
      <c r="L2" s="68"/>
      <c r="M2" s="68"/>
    </row>
    <row r="3" spans="5:13" ht="12.75">
      <c r="E3" s="70" t="s">
        <v>52</v>
      </c>
      <c r="I3" s="68"/>
      <c r="J3" s="68"/>
      <c r="K3" s="68"/>
      <c r="L3" s="68"/>
      <c r="M3" s="68"/>
    </row>
    <row r="4" spans="8:13" ht="12.75">
      <c r="H4" s="68"/>
      <c r="I4" s="68"/>
      <c r="J4" s="68"/>
      <c r="K4" s="68"/>
      <c r="L4" s="68"/>
      <c r="M4" s="68"/>
    </row>
    <row r="5" spans="1:8" ht="23.25" customHeight="1">
      <c r="A5" s="241" t="s">
        <v>53</v>
      </c>
      <c r="B5" s="241"/>
      <c r="C5" s="241"/>
      <c r="D5" s="241"/>
      <c r="E5" s="241"/>
      <c r="F5" s="241"/>
      <c r="G5" s="241"/>
      <c r="H5" s="241"/>
    </row>
    <row r="6" spans="1:8" ht="13.5" thickBot="1">
      <c r="A6" s="2"/>
      <c r="B6" s="1"/>
      <c r="C6" s="1"/>
      <c r="D6" s="4"/>
      <c r="E6" s="4"/>
      <c r="F6" s="4"/>
      <c r="G6" s="4"/>
      <c r="H6" s="6" t="s">
        <v>50</v>
      </c>
    </row>
    <row r="7" spans="1:8" ht="12.75" customHeight="1">
      <c r="A7" s="221" t="s">
        <v>3</v>
      </c>
      <c r="B7" s="224" t="s">
        <v>4</v>
      </c>
      <c r="C7" s="227" t="s">
        <v>9</v>
      </c>
      <c r="D7" s="230" t="s">
        <v>14</v>
      </c>
      <c r="E7" s="231"/>
      <c r="F7" s="232"/>
      <c r="G7" s="239" t="s">
        <v>15</v>
      </c>
      <c r="H7" s="217" t="s">
        <v>20</v>
      </c>
    </row>
    <row r="8" spans="1:8" ht="12.75">
      <c r="A8" s="222"/>
      <c r="B8" s="225"/>
      <c r="C8" s="228"/>
      <c r="D8" s="233"/>
      <c r="E8" s="234"/>
      <c r="F8" s="235"/>
      <c r="G8" s="240"/>
      <c r="H8" s="218"/>
    </row>
    <row r="9" spans="1:8" ht="12.75">
      <c r="A9" s="222"/>
      <c r="B9" s="225"/>
      <c r="C9" s="228"/>
      <c r="D9" s="233"/>
      <c r="E9" s="234"/>
      <c r="F9" s="235"/>
      <c r="G9" s="240"/>
      <c r="H9" s="218"/>
    </row>
    <row r="10" spans="1:8" ht="12.75">
      <c r="A10" s="222"/>
      <c r="B10" s="225"/>
      <c r="C10" s="228"/>
      <c r="D10" s="233"/>
      <c r="E10" s="234"/>
      <c r="F10" s="235"/>
      <c r="G10" s="240"/>
      <c r="H10" s="218"/>
    </row>
    <row r="11" spans="1:8" ht="12.75">
      <c r="A11" s="222"/>
      <c r="B11" s="225"/>
      <c r="C11" s="228"/>
      <c r="D11" s="233"/>
      <c r="E11" s="234"/>
      <c r="F11" s="235"/>
      <c r="G11" s="240"/>
      <c r="H11" s="218"/>
    </row>
    <row r="12" spans="1:8" ht="13.5" thickBot="1">
      <c r="A12" s="223"/>
      <c r="B12" s="226"/>
      <c r="C12" s="229"/>
      <c r="D12" s="236"/>
      <c r="E12" s="237"/>
      <c r="F12" s="238"/>
      <c r="G12" s="214"/>
      <c r="H12" s="219"/>
    </row>
    <row r="13" spans="1:8" ht="15.75">
      <c r="A13" s="25" t="s">
        <v>12</v>
      </c>
      <c r="B13" s="26" t="s">
        <v>5</v>
      </c>
      <c r="C13" s="27"/>
      <c r="D13" s="27"/>
      <c r="E13" s="27"/>
      <c r="F13" s="27"/>
      <c r="G13" s="28"/>
      <c r="H13" s="84">
        <f>H14+H21+H35</f>
        <v>1070450</v>
      </c>
    </row>
    <row r="14" spans="1:8" ht="27.75" customHeight="1">
      <c r="A14" s="22" t="s">
        <v>24</v>
      </c>
      <c r="B14" s="12" t="s">
        <v>5</v>
      </c>
      <c r="C14" s="7" t="s">
        <v>8</v>
      </c>
      <c r="D14" s="7"/>
      <c r="E14" s="7"/>
      <c r="F14" s="7"/>
      <c r="G14" s="13"/>
      <c r="H14" s="85">
        <f>H15+H18</f>
        <v>421850</v>
      </c>
    </row>
    <row r="15" spans="1:8" ht="15.75" customHeight="1">
      <c r="A15" s="23" t="s">
        <v>19</v>
      </c>
      <c r="B15" s="14" t="s">
        <v>5</v>
      </c>
      <c r="C15" s="11" t="s">
        <v>8</v>
      </c>
      <c r="D15" s="11" t="s">
        <v>37</v>
      </c>
      <c r="E15" s="11" t="s">
        <v>18</v>
      </c>
      <c r="F15" s="11" t="s">
        <v>18</v>
      </c>
      <c r="G15" s="15"/>
      <c r="H15" s="86">
        <f>H16</f>
        <v>304850</v>
      </c>
    </row>
    <row r="16" spans="1:8" ht="14.25" customHeight="1">
      <c r="A16" s="49" t="s">
        <v>38</v>
      </c>
      <c r="B16" s="50" t="s">
        <v>5</v>
      </c>
      <c r="C16" s="51" t="s">
        <v>8</v>
      </c>
      <c r="D16" s="51" t="s">
        <v>37</v>
      </c>
      <c r="E16" s="51" t="s">
        <v>10</v>
      </c>
      <c r="F16" s="51" t="s">
        <v>18</v>
      </c>
      <c r="G16" s="52"/>
      <c r="H16" s="82">
        <f>H17</f>
        <v>304850</v>
      </c>
    </row>
    <row r="17" spans="1:8" ht="14.25" customHeight="1">
      <c r="A17" s="67" t="s">
        <v>39</v>
      </c>
      <c r="B17" s="55" t="s">
        <v>5</v>
      </c>
      <c r="C17" s="8" t="s">
        <v>8</v>
      </c>
      <c r="D17" s="8" t="s">
        <v>37</v>
      </c>
      <c r="E17" s="8" t="s">
        <v>10</v>
      </c>
      <c r="F17" s="8" t="s">
        <v>18</v>
      </c>
      <c r="G17" s="17" t="s">
        <v>40</v>
      </c>
      <c r="H17" s="83">
        <f>331850-27000</f>
        <v>304850</v>
      </c>
    </row>
    <row r="18" spans="1:8" ht="15.75" customHeight="1">
      <c r="A18" s="104" t="s">
        <v>92</v>
      </c>
      <c r="B18" s="105" t="s">
        <v>5</v>
      </c>
      <c r="C18" s="35" t="s">
        <v>8</v>
      </c>
      <c r="D18" s="35" t="s">
        <v>93</v>
      </c>
      <c r="E18" s="35" t="s">
        <v>18</v>
      </c>
      <c r="F18" s="35" t="s">
        <v>18</v>
      </c>
      <c r="G18" s="106"/>
      <c r="H18" s="86">
        <f>H19</f>
        <v>117000</v>
      </c>
    </row>
    <row r="19" spans="1:8" ht="40.5" customHeight="1">
      <c r="A19" s="113" t="s">
        <v>94</v>
      </c>
      <c r="B19" s="57" t="s">
        <v>5</v>
      </c>
      <c r="C19" s="51" t="s">
        <v>8</v>
      </c>
      <c r="D19" s="51" t="s">
        <v>93</v>
      </c>
      <c r="E19" s="51" t="s">
        <v>95</v>
      </c>
      <c r="F19" s="51" t="s">
        <v>5</v>
      </c>
      <c r="G19" s="114"/>
      <c r="H19" s="82">
        <f>H20</f>
        <v>117000</v>
      </c>
    </row>
    <row r="20" spans="1:8" ht="14.25" customHeight="1">
      <c r="A20" s="80" t="s">
        <v>39</v>
      </c>
      <c r="B20" s="108" t="s">
        <v>5</v>
      </c>
      <c r="C20" s="8" t="s">
        <v>8</v>
      </c>
      <c r="D20" s="8" t="s">
        <v>93</v>
      </c>
      <c r="E20" s="9" t="s">
        <v>95</v>
      </c>
      <c r="F20" s="9" t="s">
        <v>5</v>
      </c>
      <c r="G20" s="109" t="s">
        <v>40</v>
      </c>
      <c r="H20" s="83">
        <f>90000+27000</f>
        <v>117000</v>
      </c>
    </row>
    <row r="21" spans="1:8" ht="29.25" customHeight="1">
      <c r="A21" s="22" t="s">
        <v>23</v>
      </c>
      <c r="B21" s="12" t="s">
        <v>5</v>
      </c>
      <c r="C21" s="7" t="s">
        <v>11</v>
      </c>
      <c r="D21" s="7"/>
      <c r="E21" s="7"/>
      <c r="F21" s="7"/>
      <c r="G21" s="13"/>
      <c r="H21" s="87">
        <f>H22+H29+H32</f>
        <v>648500</v>
      </c>
    </row>
    <row r="22" spans="1:8" ht="14.25" customHeight="1">
      <c r="A22" s="23" t="s">
        <v>19</v>
      </c>
      <c r="B22" s="14" t="s">
        <v>5</v>
      </c>
      <c r="C22" s="11" t="s">
        <v>11</v>
      </c>
      <c r="D22" s="11" t="s">
        <v>37</v>
      </c>
      <c r="E22" s="11" t="s">
        <v>18</v>
      </c>
      <c r="F22" s="11" t="s">
        <v>18</v>
      </c>
      <c r="G22" s="15"/>
      <c r="H22" s="86">
        <f>H23+H25+H27</f>
        <v>507500</v>
      </c>
    </row>
    <row r="23" spans="1:8" ht="14.25" customHeight="1">
      <c r="A23" s="53" t="s">
        <v>2</v>
      </c>
      <c r="B23" s="50" t="s">
        <v>5</v>
      </c>
      <c r="C23" s="51" t="s">
        <v>11</v>
      </c>
      <c r="D23" s="51" t="s">
        <v>37</v>
      </c>
      <c r="E23" s="51" t="s">
        <v>11</v>
      </c>
      <c r="F23" s="51" t="s">
        <v>18</v>
      </c>
      <c r="G23" s="52"/>
      <c r="H23" s="82">
        <f>H24</f>
        <v>467500</v>
      </c>
    </row>
    <row r="24" spans="1:8" ht="12.75" customHeight="1">
      <c r="A24" s="93" t="s">
        <v>39</v>
      </c>
      <c r="B24" s="16" t="s">
        <v>5</v>
      </c>
      <c r="C24" s="8" t="s">
        <v>11</v>
      </c>
      <c r="D24" s="8" t="s">
        <v>37</v>
      </c>
      <c r="E24" s="8" t="s">
        <v>11</v>
      </c>
      <c r="F24" s="8" t="s">
        <v>18</v>
      </c>
      <c r="G24" s="17" t="s">
        <v>40</v>
      </c>
      <c r="H24" s="83">
        <f>461300+6200</f>
        <v>467500</v>
      </c>
    </row>
    <row r="25" spans="1:8" ht="79.5" customHeight="1">
      <c r="A25" s="56" t="s">
        <v>54</v>
      </c>
      <c r="B25" s="57" t="s">
        <v>5</v>
      </c>
      <c r="C25" s="51" t="s">
        <v>11</v>
      </c>
      <c r="D25" s="51" t="s">
        <v>37</v>
      </c>
      <c r="E25" s="51" t="s">
        <v>11</v>
      </c>
      <c r="F25" s="51" t="s">
        <v>5</v>
      </c>
      <c r="G25" s="52"/>
      <c r="H25" s="82">
        <f>H26</f>
        <v>10000</v>
      </c>
    </row>
    <row r="26" spans="1:8" ht="14.25" customHeight="1">
      <c r="A26" s="93" t="s">
        <v>46</v>
      </c>
      <c r="B26" s="16" t="s">
        <v>5</v>
      </c>
      <c r="C26" s="8" t="s">
        <v>11</v>
      </c>
      <c r="D26" s="8" t="s">
        <v>37</v>
      </c>
      <c r="E26" s="8" t="s">
        <v>11</v>
      </c>
      <c r="F26" s="8" t="s">
        <v>5</v>
      </c>
      <c r="G26" s="17" t="s">
        <v>47</v>
      </c>
      <c r="H26" s="83">
        <v>10000</v>
      </c>
    </row>
    <row r="27" spans="1:8" ht="30" customHeight="1">
      <c r="A27" s="58" t="s">
        <v>55</v>
      </c>
      <c r="B27" s="50" t="s">
        <v>5</v>
      </c>
      <c r="C27" s="51" t="s">
        <v>11</v>
      </c>
      <c r="D27" s="51" t="s">
        <v>37</v>
      </c>
      <c r="E27" s="51" t="s">
        <v>11</v>
      </c>
      <c r="F27" s="51" t="s">
        <v>8</v>
      </c>
      <c r="G27" s="52"/>
      <c r="H27" s="82">
        <f>H28</f>
        <v>30000</v>
      </c>
    </row>
    <row r="28" spans="1:8" ht="16.5" customHeight="1">
      <c r="A28" s="93" t="s">
        <v>46</v>
      </c>
      <c r="B28" s="16" t="s">
        <v>5</v>
      </c>
      <c r="C28" s="8" t="s">
        <v>11</v>
      </c>
      <c r="D28" s="8" t="s">
        <v>37</v>
      </c>
      <c r="E28" s="8" t="s">
        <v>11</v>
      </c>
      <c r="F28" s="8" t="s">
        <v>8</v>
      </c>
      <c r="G28" s="17" t="s">
        <v>47</v>
      </c>
      <c r="H28" s="83">
        <v>30000</v>
      </c>
    </row>
    <row r="29" spans="1:8" ht="15.75" customHeight="1">
      <c r="A29" s="121" t="s">
        <v>79</v>
      </c>
      <c r="B29" s="111" t="s">
        <v>5</v>
      </c>
      <c r="C29" s="11" t="s">
        <v>11</v>
      </c>
      <c r="D29" s="123" t="s">
        <v>81</v>
      </c>
      <c r="E29" s="123" t="s">
        <v>18</v>
      </c>
      <c r="F29" s="123" t="s">
        <v>18</v>
      </c>
      <c r="G29" s="15"/>
      <c r="H29" s="86">
        <f>H30</f>
        <v>66000</v>
      </c>
    </row>
    <row r="30" spans="1:8" ht="16.5" customHeight="1">
      <c r="A30" s="122" t="s">
        <v>80</v>
      </c>
      <c r="B30" s="124" t="s">
        <v>5</v>
      </c>
      <c r="C30" s="125" t="s">
        <v>11</v>
      </c>
      <c r="D30" s="51" t="s">
        <v>81</v>
      </c>
      <c r="E30" s="51" t="s">
        <v>7</v>
      </c>
      <c r="F30" s="51" t="s">
        <v>18</v>
      </c>
      <c r="G30" s="126"/>
      <c r="H30" s="82">
        <f>H31</f>
        <v>66000</v>
      </c>
    </row>
    <row r="31" spans="1:8" ht="15" customHeight="1">
      <c r="A31" s="93" t="s">
        <v>39</v>
      </c>
      <c r="B31" s="127" t="s">
        <v>5</v>
      </c>
      <c r="C31" s="128" t="s">
        <v>11</v>
      </c>
      <c r="D31" s="129" t="s">
        <v>81</v>
      </c>
      <c r="E31" s="129" t="s">
        <v>7</v>
      </c>
      <c r="F31" s="129" t="s">
        <v>18</v>
      </c>
      <c r="G31" s="130" t="s">
        <v>40</v>
      </c>
      <c r="H31" s="83">
        <v>66000</v>
      </c>
    </row>
    <row r="32" spans="1:8" ht="15" customHeight="1">
      <c r="A32" s="104" t="s">
        <v>92</v>
      </c>
      <c r="B32" s="105" t="s">
        <v>5</v>
      </c>
      <c r="C32" s="35" t="s">
        <v>11</v>
      </c>
      <c r="D32" s="35" t="s">
        <v>93</v>
      </c>
      <c r="E32" s="35" t="s">
        <v>18</v>
      </c>
      <c r="F32" s="35" t="s">
        <v>18</v>
      </c>
      <c r="G32" s="106"/>
      <c r="H32" s="86">
        <f>H33</f>
        <v>75000</v>
      </c>
    </row>
    <row r="33" spans="1:8" ht="41.25" customHeight="1">
      <c r="A33" s="113" t="s">
        <v>94</v>
      </c>
      <c r="B33" s="57" t="s">
        <v>5</v>
      </c>
      <c r="C33" s="51" t="s">
        <v>11</v>
      </c>
      <c r="D33" s="51" t="s">
        <v>93</v>
      </c>
      <c r="E33" s="51" t="s">
        <v>95</v>
      </c>
      <c r="F33" s="51" t="s">
        <v>5</v>
      </c>
      <c r="G33" s="114"/>
      <c r="H33" s="82">
        <f>H34</f>
        <v>75000</v>
      </c>
    </row>
    <row r="34" spans="1:8" ht="18" customHeight="1">
      <c r="A34" s="80" t="s">
        <v>39</v>
      </c>
      <c r="B34" s="108" t="s">
        <v>5</v>
      </c>
      <c r="C34" s="8" t="s">
        <v>11</v>
      </c>
      <c r="D34" s="8" t="s">
        <v>93</v>
      </c>
      <c r="E34" s="9" t="s">
        <v>95</v>
      </c>
      <c r="F34" s="9" t="s">
        <v>5</v>
      </c>
      <c r="G34" s="109" t="s">
        <v>40</v>
      </c>
      <c r="H34" s="83">
        <v>75000</v>
      </c>
    </row>
    <row r="35" spans="1:8" ht="12.75">
      <c r="A35" s="101" t="s">
        <v>62</v>
      </c>
      <c r="B35" s="102" t="s">
        <v>5</v>
      </c>
      <c r="C35" s="7" t="s">
        <v>63</v>
      </c>
      <c r="D35" s="7"/>
      <c r="E35" s="7"/>
      <c r="F35" s="7"/>
      <c r="G35" s="103"/>
      <c r="H35" s="87">
        <f>H36</f>
        <v>100</v>
      </c>
    </row>
    <row r="36" spans="1:8" ht="12.75">
      <c r="A36" s="104" t="s">
        <v>64</v>
      </c>
      <c r="B36" s="105" t="s">
        <v>5</v>
      </c>
      <c r="C36" s="35" t="s">
        <v>63</v>
      </c>
      <c r="D36" s="35" t="s">
        <v>65</v>
      </c>
      <c r="E36" s="35" t="s">
        <v>18</v>
      </c>
      <c r="F36" s="35" t="s">
        <v>18</v>
      </c>
      <c r="G36" s="106"/>
      <c r="H36" s="86">
        <f>H37</f>
        <v>100</v>
      </c>
    </row>
    <row r="37" spans="1:8" ht="30" customHeight="1">
      <c r="A37" s="107" t="s">
        <v>66</v>
      </c>
      <c r="B37" s="108" t="s">
        <v>5</v>
      </c>
      <c r="C37" s="8" t="s">
        <v>63</v>
      </c>
      <c r="D37" s="8" t="s">
        <v>65</v>
      </c>
      <c r="E37" s="9" t="s">
        <v>18</v>
      </c>
      <c r="F37" s="9" t="s">
        <v>18</v>
      </c>
      <c r="G37" s="109" t="s">
        <v>40</v>
      </c>
      <c r="H37" s="83">
        <v>100</v>
      </c>
    </row>
    <row r="38" spans="1:8" ht="15.75">
      <c r="A38" s="36" t="s">
        <v>25</v>
      </c>
      <c r="B38" s="40" t="s">
        <v>8</v>
      </c>
      <c r="C38" s="38"/>
      <c r="D38" s="38"/>
      <c r="E38" s="38"/>
      <c r="F38" s="38"/>
      <c r="G38" s="39"/>
      <c r="H38" s="88">
        <f>H39</f>
        <v>67840</v>
      </c>
    </row>
    <row r="39" spans="1:8" ht="12.75">
      <c r="A39" s="22" t="s">
        <v>26</v>
      </c>
      <c r="B39" s="12" t="s">
        <v>8</v>
      </c>
      <c r="C39" s="7" t="s">
        <v>10</v>
      </c>
      <c r="D39" s="7"/>
      <c r="E39" s="7"/>
      <c r="F39" s="7"/>
      <c r="G39" s="13"/>
      <c r="H39" s="87">
        <f>H40</f>
        <v>67840</v>
      </c>
    </row>
    <row r="40" spans="1:8" ht="14.25" customHeight="1">
      <c r="A40" s="54" t="s">
        <v>19</v>
      </c>
      <c r="B40" s="34" t="s">
        <v>8</v>
      </c>
      <c r="C40" s="35" t="s">
        <v>10</v>
      </c>
      <c r="D40" s="35" t="s">
        <v>16</v>
      </c>
      <c r="E40" s="35" t="s">
        <v>18</v>
      </c>
      <c r="F40" s="35" t="s">
        <v>18</v>
      </c>
      <c r="G40" s="37"/>
      <c r="H40" s="86">
        <f>H41</f>
        <v>67840</v>
      </c>
    </row>
    <row r="41" spans="1:8" ht="25.5">
      <c r="A41" s="56" t="s">
        <v>27</v>
      </c>
      <c r="B41" s="57" t="s">
        <v>8</v>
      </c>
      <c r="C41" s="51" t="s">
        <v>10</v>
      </c>
      <c r="D41" s="51" t="s">
        <v>16</v>
      </c>
      <c r="E41" s="51" t="s">
        <v>41</v>
      </c>
      <c r="F41" s="51" t="s">
        <v>18</v>
      </c>
      <c r="G41" s="52"/>
      <c r="H41" s="82">
        <f>H42</f>
        <v>67840</v>
      </c>
    </row>
    <row r="42" spans="1:9" ht="12.75">
      <c r="A42" s="67" t="s">
        <v>39</v>
      </c>
      <c r="B42" s="55" t="s">
        <v>8</v>
      </c>
      <c r="C42" s="8" t="s">
        <v>10</v>
      </c>
      <c r="D42" s="8" t="s">
        <v>16</v>
      </c>
      <c r="E42" s="8" t="s">
        <v>41</v>
      </c>
      <c r="F42" s="8" t="s">
        <v>18</v>
      </c>
      <c r="G42" s="17" t="s">
        <v>40</v>
      </c>
      <c r="H42" s="83">
        <v>67840</v>
      </c>
      <c r="I42" s="79"/>
    </row>
    <row r="43" spans="1:9" ht="15.75">
      <c r="A43" s="154" t="s">
        <v>90</v>
      </c>
      <c r="B43" s="155" t="s">
        <v>10</v>
      </c>
      <c r="C43" s="156"/>
      <c r="D43" s="156"/>
      <c r="E43" s="156"/>
      <c r="F43" s="156"/>
      <c r="G43" s="157"/>
      <c r="H43" s="88">
        <f>H44</f>
        <v>21000</v>
      </c>
      <c r="I43" s="79"/>
    </row>
    <row r="44" spans="1:8" ht="12.75">
      <c r="A44" s="22" t="s">
        <v>91</v>
      </c>
      <c r="B44" s="12" t="s">
        <v>10</v>
      </c>
      <c r="C44" s="7" t="s">
        <v>68</v>
      </c>
      <c r="D44" s="7"/>
      <c r="E44" s="7"/>
      <c r="F44" s="7"/>
      <c r="G44" s="13"/>
      <c r="H44" s="87">
        <f>H45+H47</f>
        <v>21000</v>
      </c>
    </row>
    <row r="45" spans="1:8" ht="30" customHeight="1">
      <c r="A45" s="149" t="s">
        <v>89</v>
      </c>
      <c r="B45" s="150" t="s">
        <v>10</v>
      </c>
      <c r="C45" s="151" t="s">
        <v>68</v>
      </c>
      <c r="D45" s="152" t="s">
        <v>88</v>
      </c>
      <c r="E45" s="153" t="s">
        <v>18</v>
      </c>
      <c r="F45" s="153" t="s">
        <v>18</v>
      </c>
      <c r="G45" s="152"/>
      <c r="H45" s="86">
        <f>H46</f>
        <v>20000</v>
      </c>
    </row>
    <row r="46" spans="1:8" ht="12.75">
      <c r="A46" s="67" t="s">
        <v>39</v>
      </c>
      <c r="B46" s="66" t="s">
        <v>10</v>
      </c>
      <c r="C46" s="9" t="s">
        <v>68</v>
      </c>
      <c r="D46" s="72" t="s">
        <v>88</v>
      </c>
      <c r="E46" s="72" t="s">
        <v>18</v>
      </c>
      <c r="F46" s="72" t="s">
        <v>18</v>
      </c>
      <c r="G46" s="130" t="s">
        <v>40</v>
      </c>
      <c r="H46" s="83">
        <v>20000</v>
      </c>
    </row>
    <row r="47" spans="1:8" ht="27.75" customHeight="1">
      <c r="A47" s="149" t="s">
        <v>87</v>
      </c>
      <c r="B47" s="150" t="s">
        <v>10</v>
      </c>
      <c r="C47" s="151" t="s">
        <v>68</v>
      </c>
      <c r="D47" s="152" t="s">
        <v>88</v>
      </c>
      <c r="E47" s="153" t="s">
        <v>18</v>
      </c>
      <c r="F47" s="153" t="s">
        <v>5</v>
      </c>
      <c r="G47" s="152"/>
      <c r="H47" s="86">
        <f>H48</f>
        <v>1000</v>
      </c>
    </row>
    <row r="48" spans="1:8" ht="16.5" customHeight="1">
      <c r="A48" s="67" t="s">
        <v>39</v>
      </c>
      <c r="B48" s="66" t="s">
        <v>10</v>
      </c>
      <c r="C48" s="9" t="s">
        <v>68</v>
      </c>
      <c r="D48" s="72" t="s">
        <v>88</v>
      </c>
      <c r="E48" s="72" t="s">
        <v>18</v>
      </c>
      <c r="F48" s="72" t="s">
        <v>5</v>
      </c>
      <c r="G48" s="130" t="s">
        <v>40</v>
      </c>
      <c r="H48" s="83">
        <v>1000</v>
      </c>
    </row>
    <row r="49" spans="1:8" ht="15.75">
      <c r="A49" s="29" t="s">
        <v>22</v>
      </c>
      <c r="B49" s="33" t="s">
        <v>7</v>
      </c>
      <c r="C49" s="31"/>
      <c r="D49" s="31"/>
      <c r="E49" s="31"/>
      <c r="F49" s="31"/>
      <c r="G49" s="32"/>
      <c r="H49" s="89">
        <f>H50+H53+H61</f>
        <v>324479.45999999996</v>
      </c>
    </row>
    <row r="50" spans="1:8" ht="12.75">
      <c r="A50" s="146" t="s">
        <v>86</v>
      </c>
      <c r="B50" s="18" t="s">
        <v>7</v>
      </c>
      <c r="C50" s="147" t="s">
        <v>5</v>
      </c>
      <c r="D50" s="147"/>
      <c r="E50" s="147"/>
      <c r="F50" s="147"/>
      <c r="G50" s="148"/>
      <c r="H50" s="87">
        <f>H51</f>
        <v>6000</v>
      </c>
    </row>
    <row r="51" spans="1:8" ht="29.25" customHeight="1">
      <c r="A51" s="149" t="s">
        <v>87</v>
      </c>
      <c r="B51" s="150" t="s">
        <v>7</v>
      </c>
      <c r="C51" s="151" t="s">
        <v>5</v>
      </c>
      <c r="D51" s="152" t="s">
        <v>88</v>
      </c>
      <c r="E51" s="153" t="s">
        <v>18</v>
      </c>
      <c r="F51" s="153" t="s">
        <v>5</v>
      </c>
      <c r="G51" s="152"/>
      <c r="H51" s="86">
        <f>H52</f>
        <v>6000</v>
      </c>
    </row>
    <row r="52" spans="1:8" ht="12.75">
      <c r="A52" s="67" t="s">
        <v>39</v>
      </c>
      <c r="B52" s="66" t="s">
        <v>7</v>
      </c>
      <c r="C52" s="9" t="s">
        <v>5</v>
      </c>
      <c r="D52" s="72" t="s">
        <v>88</v>
      </c>
      <c r="E52" s="72" t="s">
        <v>18</v>
      </c>
      <c r="F52" s="72" t="s">
        <v>5</v>
      </c>
      <c r="G52" s="130" t="s">
        <v>40</v>
      </c>
      <c r="H52" s="83">
        <v>6000</v>
      </c>
    </row>
    <row r="53" spans="1:8" ht="12.75">
      <c r="A53" s="135" t="s">
        <v>82</v>
      </c>
      <c r="B53" s="136" t="s">
        <v>7</v>
      </c>
      <c r="C53" s="10" t="s">
        <v>8</v>
      </c>
      <c r="D53" s="7"/>
      <c r="E53" s="7"/>
      <c r="F53" s="7"/>
      <c r="G53" s="137"/>
      <c r="H53" s="90">
        <f>H54+H57+H59</f>
        <v>17000</v>
      </c>
    </row>
    <row r="54" spans="1:8" ht="12.75">
      <c r="A54" s="160" t="s">
        <v>96</v>
      </c>
      <c r="B54" s="161" t="s">
        <v>7</v>
      </c>
      <c r="C54" s="162" t="s">
        <v>8</v>
      </c>
      <c r="D54" s="163" t="s">
        <v>97</v>
      </c>
      <c r="E54" s="162" t="s">
        <v>0</v>
      </c>
      <c r="F54" s="162" t="s">
        <v>0</v>
      </c>
      <c r="G54" s="164"/>
      <c r="H54" s="165">
        <f>H55</f>
        <v>1000</v>
      </c>
    </row>
    <row r="55" spans="1:8" ht="12.75">
      <c r="A55" s="166" t="s">
        <v>98</v>
      </c>
      <c r="B55" s="167" t="s">
        <v>7</v>
      </c>
      <c r="C55" s="168" t="s">
        <v>8</v>
      </c>
      <c r="D55" s="169" t="s">
        <v>97</v>
      </c>
      <c r="E55" s="169" t="s">
        <v>7</v>
      </c>
      <c r="F55" s="169" t="s">
        <v>18</v>
      </c>
      <c r="G55" s="170"/>
      <c r="H55" s="171">
        <f>H56</f>
        <v>1000</v>
      </c>
    </row>
    <row r="56" spans="1:8" ht="12.75">
      <c r="A56" s="107" t="s">
        <v>39</v>
      </c>
      <c r="B56" s="172" t="s">
        <v>7</v>
      </c>
      <c r="C56" s="173" t="s">
        <v>8</v>
      </c>
      <c r="D56" s="174" t="s">
        <v>97</v>
      </c>
      <c r="E56" s="174" t="s">
        <v>7</v>
      </c>
      <c r="F56" s="174" t="s">
        <v>18</v>
      </c>
      <c r="G56" s="175" t="s">
        <v>40</v>
      </c>
      <c r="H56" s="176">
        <v>1000</v>
      </c>
    </row>
    <row r="57" spans="1:8" ht="29.25" customHeight="1">
      <c r="A57" s="149" t="s">
        <v>89</v>
      </c>
      <c r="B57" s="150" t="s">
        <v>7</v>
      </c>
      <c r="C57" s="151" t="s">
        <v>8</v>
      </c>
      <c r="D57" s="152" t="s">
        <v>88</v>
      </c>
      <c r="E57" s="153" t="s">
        <v>18</v>
      </c>
      <c r="F57" s="153" t="s">
        <v>18</v>
      </c>
      <c r="G57" s="152"/>
      <c r="H57" s="86">
        <f>H58</f>
        <v>16000</v>
      </c>
    </row>
    <row r="58" spans="1:8" ht="12.75">
      <c r="A58" s="67" t="s">
        <v>39</v>
      </c>
      <c r="B58" s="66" t="s">
        <v>7</v>
      </c>
      <c r="C58" s="9" t="s">
        <v>8</v>
      </c>
      <c r="D58" s="72" t="s">
        <v>88</v>
      </c>
      <c r="E58" s="72" t="s">
        <v>18</v>
      </c>
      <c r="F58" s="72" t="s">
        <v>18</v>
      </c>
      <c r="G58" s="130" t="s">
        <v>40</v>
      </c>
      <c r="H58" s="83">
        <v>16000</v>
      </c>
    </row>
    <row r="59" spans="1:8" ht="12.75">
      <c r="A59" s="138" t="s">
        <v>83</v>
      </c>
      <c r="B59" s="139" t="s">
        <v>7</v>
      </c>
      <c r="C59" s="11" t="s">
        <v>8</v>
      </c>
      <c r="D59" s="11" t="s">
        <v>84</v>
      </c>
      <c r="E59" s="140" t="s">
        <v>18</v>
      </c>
      <c r="F59" s="140" t="s">
        <v>18</v>
      </c>
      <c r="G59" s="112"/>
      <c r="H59" s="142">
        <f>H60</f>
        <v>0</v>
      </c>
    </row>
    <row r="60" spans="1:8" ht="12.75">
      <c r="A60" s="80" t="s">
        <v>39</v>
      </c>
      <c r="B60" s="108" t="s">
        <v>7</v>
      </c>
      <c r="C60" s="8" t="s">
        <v>8</v>
      </c>
      <c r="D60" s="8" t="s">
        <v>84</v>
      </c>
      <c r="E60" s="9" t="s">
        <v>18</v>
      </c>
      <c r="F60" s="9" t="s">
        <v>18</v>
      </c>
      <c r="G60" s="109" t="s">
        <v>40</v>
      </c>
      <c r="H60" s="143">
        <v>0</v>
      </c>
    </row>
    <row r="61" spans="1:8" ht="12.75">
      <c r="A61" s="24" t="s">
        <v>34</v>
      </c>
      <c r="B61" s="20" t="s">
        <v>7</v>
      </c>
      <c r="C61" s="10" t="s">
        <v>10</v>
      </c>
      <c r="D61" s="7"/>
      <c r="E61" s="7"/>
      <c r="F61" s="7"/>
      <c r="G61" s="21"/>
      <c r="H61" s="90">
        <f>H62+H65+H67</f>
        <v>301479.45999999996</v>
      </c>
    </row>
    <row r="62" spans="1:8" ht="12.75">
      <c r="A62" s="121" t="s">
        <v>79</v>
      </c>
      <c r="B62" s="111" t="s">
        <v>7</v>
      </c>
      <c r="C62" s="11" t="s">
        <v>10</v>
      </c>
      <c r="D62" s="123" t="s">
        <v>81</v>
      </c>
      <c r="E62" s="123" t="s">
        <v>18</v>
      </c>
      <c r="F62" s="123" t="s">
        <v>18</v>
      </c>
      <c r="G62" s="15"/>
      <c r="H62" s="86">
        <f>H63</f>
        <v>25879.46</v>
      </c>
    </row>
    <row r="63" spans="1:8" ht="12.75">
      <c r="A63" s="122" t="s">
        <v>80</v>
      </c>
      <c r="B63" s="124" t="s">
        <v>7</v>
      </c>
      <c r="C63" s="125" t="s">
        <v>10</v>
      </c>
      <c r="D63" s="51" t="s">
        <v>81</v>
      </c>
      <c r="E63" s="51" t="s">
        <v>7</v>
      </c>
      <c r="F63" s="51" t="s">
        <v>18</v>
      </c>
      <c r="G63" s="126"/>
      <c r="H63" s="82">
        <f>H64</f>
        <v>25879.46</v>
      </c>
    </row>
    <row r="64" spans="1:8" ht="12.75">
      <c r="A64" s="107" t="s">
        <v>39</v>
      </c>
      <c r="B64" s="127" t="s">
        <v>7</v>
      </c>
      <c r="C64" s="128" t="s">
        <v>10</v>
      </c>
      <c r="D64" s="129" t="s">
        <v>81</v>
      </c>
      <c r="E64" s="129" t="s">
        <v>7</v>
      </c>
      <c r="F64" s="129" t="s">
        <v>18</v>
      </c>
      <c r="G64" s="130" t="s">
        <v>40</v>
      </c>
      <c r="H64" s="83">
        <v>25879.46</v>
      </c>
    </row>
    <row r="65" spans="1:8" ht="28.5" customHeight="1">
      <c r="A65" s="149" t="s">
        <v>89</v>
      </c>
      <c r="B65" s="150" t="s">
        <v>7</v>
      </c>
      <c r="C65" s="151" t="s">
        <v>10</v>
      </c>
      <c r="D65" s="152" t="s">
        <v>88</v>
      </c>
      <c r="E65" s="153" t="s">
        <v>18</v>
      </c>
      <c r="F65" s="153" t="s">
        <v>18</v>
      </c>
      <c r="G65" s="152"/>
      <c r="H65" s="86">
        <f>H66</f>
        <v>138000</v>
      </c>
    </row>
    <row r="66" spans="1:8" ht="12.75">
      <c r="A66" s="67" t="s">
        <v>39</v>
      </c>
      <c r="B66" s="66" t="s">
        <v>7</v>
      </c>
      <c r="C66" s="9" t="s">
        <v>10</v>
      </c>
      <c r="D66" s="72" t="s">
        <v>88</v>
      </c>
      <c r="E66" s="72" t="s">
        <v>18</v>
      </c>
      <c r="F66" s="72" t="s">
        <v>18</v>
      </c>
      <c r="G66" s="130" t="s">
        <v>40</v>
      </c>
      <c r="H66" s="83">
        <v>138000</v>
      </c>
    </row>
    <row r="67" spans="1:8" ht="12.75">
      <c r="A67" s="132" t="s">
        <v>34</v>
      </c>
      <c r="B67" s="131" t="s">
        <v>7</v>
      </c>
      <c r="C67" s="62" t="s">
        <v>10</v>
      </c>
      <c r="D67" s="63" t="s">
        <v>35</v>
      </c>
      <c r="E67" s="63" t="s">
        <v>18</v>
      </c>
      <c r="F67" s="63" t="s">
        <v>18</v>
      </c>
      <c r="G67" s="64"/>
      <c r="H67" s="86">
        <f>H68+H70+H72</f>
        <v>137600</v>
      </c>
    </row>
    <row r="68" spans="1:8" ht="12.75">
      <c r="A68" s="65" t="s">
        <v>36</v>
      </c>
      <c r="B68" s="60" t="s">
        <v>7</v>
      </c>
      <c r="C68" s="59" t="s">
        <v>10</v>
      </c>
      <c r="D68" s="51" t="s">
        <v>35</v>
      </c>
      <c r="E68" s="59" t="s">
        <v>5</v>
      </c>
      <c r="F68" s="59" t="s">
        <v>0</v>
      </c>
      <c r="G68" s="61"/>
      <c r="H68" s="82">
        <f>H69</f>
        <v>129000</v>
      </c>
    </row>
    <row r="69" spans="1:8" ht="12.75">
      <c r="A69" s="67" t="s">
        <v>39</v>
      </c>
      <c r="B69" s="66" t="s">
        <v>7</v>
      </c>
      <c r="C69" s="9" t="s">
        <v>10</v>
      </c>
      <c r="D69" s="8" t="s">
        <v>35</v>
      </c>
      <c r="E69" s="8" t="s">
        <v>5</v>
      </c>
      <c r="F69" s="8" t="s">
        <v>18</v>
      </c>
      <c r="G69" s="19" t="s">
        <v>40</v>
      </c>
      <c r="H69" s="83">
        <v>129000</v>
      </c>
    </row>
    <row r="70" spans="1:8" ht="25.5">
      <c r="A70" s="58" t="s">
        <v>42</v>
      </c>
      <c r="B70" s="60" t="s">
        <v>7</v>
      </c>
      <c r="C70" s="59" t="s">
        <v>10</v>
      </c>
      <c r="D70" s="51" t="s">
        <v>35</v>
      </c>
      <c r="E70" s="51" t="s">
        <v>8</v>
      </c>
      <c r="F70" s="51" t="s">
        <v>18</v>
      </c>
      <c r="G70" s="61"/>
      <c r="H70" s="82">
        <f>H71</f>
        <v>3600</v>
      </c>
    </row>
    <row r="71" spans="1:8" ht="12.75">
      <c r="A71" s="67" t="s">
        <v>39</v>
      </c>
      <c r="B71" s="66" t="s">
        <v>7</v>
      </c>
      <c r="C71" s="9" t="s">
        <v>10</v>
      </c>
      <c r="D71" s="8" t="s">
        <v>35</v>
      </c>
      <c r="E71" s="8" t="s">
        <v>8</v>
      </c>
      <c r="F71" s="8" t="s">
        <v>18</v>
      </c>
      <c r="G71" s="19" t="s">
        <v>40</v>
      </c>
      <c r="H71" s="83">
        <v>3600</v>
      </c>
    </row>
    <row r="72" spans="1:8" ht="12.75">
      <c r="A72" s="177" t="s">
        <v>99</v>
      </c>
      <c r="B72" s="178" t="s">
        <v>7</v>
      </c>
      <c r="C72" s="59" t="s">
        <v>10</v>
      </c>
      <c r="D72" s="51" t="s">
        <v>35</v>
      </c>
      <c r="E72" s="51" t="s">
        <v>7</v>
      </c>
      <c r="F72" s="51" t="s">
        <v>18</v>
      </c>
      <c r="G72" s="61"/>
      <c r="H72" s="82">
        <f>H73</f>
        <v>5000</v>
      </c>
    </row>
    <row r="73" spans="1:8" ht="12.75">
      <c r="A73" s="179" t="s">
        <v>39</v>
      </c>
      <c r="B73" s="66" t="s">
        <v>7</v>
      </c>
      <c r="C73" s="9" t="s">
        <v>10</v>
      </c>
      <c r="D73" s="8" t="s">
        <v>35</v>
      </c>
      <c r="E73" s="8" t="s">
        <v>7</v>
      </c>
      <c r="F73" s="8" t="s">
        <v>18</v>
      </c>
      <c r="G73" s="19" t="s">
        <v>40</v>
      </c>
      <c r="H73" s="83">
        <v>5000</v>
      </c>
    </row>
    <row r="74" spans="1:8" ht="15.75">
      <c r="A74" s="29" t="s">
        <v>56</v>
      </c>
      <c r="B74" s="30" t="s">
        <v>6</v>
      </c>
      <c r="C74" s="31"/>
      <c r="D74" s="31"/>
      <c r="E74" s="31"/>
      <c r="F74" s="31"/>
      <c r="G74" s="32"/>
      <c r="H74" s="89">
        <f>H75</f>
        <v>650214.87</v>
      </c>
    </row>
    <row r="75" spans="1:8" ht="12.75">
      <c r="A75" s="24" t="s">
        <v>21</v>
      </c>
      <c r="B75" s="18" t="s">
        <v>6</v>
      </c>
      <c r="C75" s="7" t="s">
        <v>5</v>
      </c>
      <c r="D75" s="7"/>
      <c r="E75" s="7"/>
      <c r="F75" s="7"/>
      <c r="G75" s="13"/>
      <c r="H75" s="90">
        <f>H76+H79+H83+H86+H88</f>
        <v>650214.87</v>
      </c>
    </row>
    <row r="76" spans="1:8" ht="12.75">
      <c r="A76" s="121" t="s">
        <v>79</v>
      </c>
      <c r="B76" s="111" t="s">
        <v>6</v>
      </c>
      <c r="C76" s="11" t="s">
        <v>5</v>
      </c>
      <c r="D76" s="123" t="s">
        <v>81</v>
      </c>
      <c r="E76" s="123" t="s">
        <v>18</v>
      </c>
      <c r="F76" s="123" t="s">
        <v>18</v>
      </c>
      <c r="G76" s="15"/>
      <c r="H76" s="86">
        <f>H77</f>
        <v>240914.87</v>
      </c>
    </row>
    <row r="77" spans="1:8" ht="12.75">
      <c r="A77" s="122" t="s">
        <v>80</v>
      </c>
      <c r="B77" s="124" t="s">
        <v>6</v>
      </c>
      <c r="C77" s="125" t="s">
        <v>5</v>
      </c>
      <c r="D77" s="51" t="s">
        <v>81</v>
      </c>
      <c r="E77" s="51" t="s">
        <v>7</v>
      </c>
      <c r="F77" s="51" t="s">
        <v>18</v>
      </c>
      <c r="G77" s="126"/>
      <c r="H77" s="82">
        <f>H78</f>
        <v>240914.87</v>
      </c>
    </row>
    <row r="78" spans="1:8" ht="12.75">
      <c r="A78" s="48" t="s">
        <v>44</v>
      </c>
      <c r="B78" s="127" t="s">
        <v>6</v>
      </c>
      <c r="C78" s="128" t="s">
        <v>5</v>
      </c>
      <c r="D78" s="129" t="s">
        <v>81</v>
      </c>
      <c r="E78" s="129" t="s">
        <v>7</v>
      </c>
      <c r="F78" s="129" t="s">
        <v>18</v>
      </c>
      <c r="G78" s="130" t="s">
        <v>16</v>
      </c>
      <c r="H78" s="83">
        <v>240914.87</v>
      </c>
    </row>
    <row r="79" spans="1:8" ht="12.75">
      <c r="A79" s="23" t="s">
        <v>57</v>
      </c>
      <c r="B79" s="14" t="s">
        <v>6</v>
      </c>
      <c r="C79" s="11" t="s">
        <v>5</v>
      </c>
      <c r="D79" s="11" t="s">
        <v>17</v>
      </c>
      <c r="E79" s="11" t="s">
        <v>18</v>
      </c>
      <c r="F79" s="11" t="s">
        <v>18</v>
      </c>
      <c r="G79" s="15"/>
      <c r="H79" s="86">
        <f>H80</f>
        <v>348300</v>
      </c>
    </row>
    <row r="80" spans="1:8" ht="12.75">
      <c r="A80" s="53" t="s">
        <v>1</v>
      </c>
      <c r="B80" s="50" t="s">
        <v>6</v>
      </c>
      <c r="C80" s="51" t="s">
        <v>5</v>
      </c>
      <c r="D80" s="51" t="s">
        <v>17</v>
      </c>
      <c r="E80" s="51" t="s">
        <v>43</v>
      </c>
      <c r="F80" s="51" t="s">
        <v>18</v>
      </c>
      <c r="G80" s="52"/>
      <c r="H80" s="82">
        <f>H81+H82</f>
        <v>348300</v>
      </c>
    </row>
    <row r="81" spans="1:8" ht="12.75">
      <c r="A81" s="48" t="s">
        <v>44</v>
      </c>
      <c r="B81" s="71" t="s">
        <v>6</v>
      </c>
      <c r="C81" s="72" t="s">
        <v>5</v>
      </c>
      <c r="D81" s="72" t="s">
        <v>17</v>
      </c>
      <c r="E81" s="72" t="s">
        <v>43</v>
      </c>
      <c r="F81" s="72" t="s">
        <v>18</v>
      </c>
      <c r="G81" s="73" t="s">
        <v>16</v>
      </c>
      <c r="H81" s="91">
        <v>333300</v>
      </c>
    </row>
    <row r="82" spans="1:8" ht="25.5">
      <c r="A82" s="80" t="s">
        <v>49</v>
      </c>
      <c r="B82" s="81" t="s">
        <v>6</v>
      </c>
      <c r="C82" s="72" t="s">
        <v>5</v>
      </c>
      <c r="D82" s="72" t="s">
        <v>17</v>
      </c>
      <c r="E82" s="72" t="s">
        <v>43</v>
      </c>
      <c r="F82" s="72" t="s">
        <v>5</v>
      </c>
      <c r="G82" s="73" t="s">
        <v>16</v>
      </c>
      <c r="H82" s="91">
        <v>15000</v>
      </c>
    </row>
    <row r="83" spans="1:8" ht="12.75">
      <c r="A83" s="95" t="s">
        <v>58</v>
      </c>
      <c r="B83" s="14" t="s">
        <v>6</v>
      </c>
      <c r="C83" s="11" t="s">
        <v>5</v>
      </c>
      <c r="D83" s="11" t="s">
        <v>59</v>
      </c>
      <c r="E83" s="11" t="s">
        <v>18</v>
      </c>
      <c r="F83" s="11" t="s">
        <v>18</v>
      </c>
      <c r="G83" s="15"/>
      <c r="H83" s="86">
        <f>H84</f>
        <v>10000</v>
      </c>
    </row>
    <row r="84" spans="1:8" ht="30" customHeight="1">
      <c r="A84" s="56" t="s">
        <v>60</v>
      </c>
      <c r="B84" s="96" t="s">
        <v>6</v>
      </c>
      <c r="C84" s="51" t="s">
        <v>5</v>
      </c>
      <c r="D84" s="51" t="s">
        <v>59</v>
      </c>
      <c r="E84" s="51" t="s">
        <v>18</v>
      </c>
      <c r="F84" s="51" t="s">
        <v>5</v>
      </c>
      <c r="G84" s="51"/>
      <c r="H84" s="82">
        <f>H85</f>
        <v>10000</v>
      </c>
    </row>
    <row r="85" spans="1:8" ht="12.75">
      <c r="A85" s="93" t="s">
        <v>46</v>
      </c>
      <c r="B85" s="97" t="s">
        <v>6</v>
      </c>
      <c r="C85" s="8" t="s">
        <v>5</v>
      </c>
      <c r="D85" s="8" t="s">
        <v>59</v>
      </c>
      <c r="E85" s="8" t="s">
        <v>18</v>
      </c>
      <c r="F85" s="8" t="s">
        <v>5</v>
      </c>
      <c r="G85" s="8" t="s">
        <v>47</v>
      </c>
      <c r="H85" s="83">
        <v>10000</v>
      </c>
    </row>
    <row r="86" spans="1:8" ht="30" customHeight="1">
      <c r="A86" s="149" t="s">
        <v>89</v>
      </c>
      <c r="B86" s="14" t="s">
        <v>6</v>
      </c>
      <c r="C86" s="11" t="s">
        <v>5</v>
      </c>
      <c r="D86" s="152" t="s">
        <v>88</v>
      </c>
      <c r="E86" s="153" t="s">
        <v>18</v>
      </c>
      <c r="F86" s="153" t="s">
        <v>18</v>
      </c>
      <c r="G86" s="152"/>
      <c r="H86" s="86">
        <f>H87</f>
        <v>47000</v>
      </c>
    </row>
    <row r="87" spans="1:8" ht="12.75">
      <c r="A87" s="67" t="s">
        <v>39</v>
      </c>
      <c r="B87" s="97" t="s">
        <v>6</v>
      </c>
      <c r="C87" s="8" t="s">
        <v>5</v>
      </c>
      <c r="D87" s="72" t="s">
        <v>88</v>
      </c>
      <c r="E87" s="72" t="s">
        <v>18</v>
      </c>
      <c r="F87" s="72" t="s">
        <v>18</v>
      </c>
      <c r="G87" s="130" t="s">
        <v>40</v>
      </c>
      <c r="H87" s="83">
        <v>47000</v>
      </c>
    </row>
    <row r="88" spans="1:8" ht="29.25" customHeight="1">
      <c r="A88" s="149" t="s">
        <v>87</v>
      </c>
      <c r="B88" s="150" t="s">
        <v>6</v>
      </c>
      <c r="C88" s="151" t="s">
        <v>5</v>
      </c>
      <c r="D88" s="152" t="s">
        <v>88</v>
      </c>
      <c r="E88" s="153" t="s">
        <v>18</v>
      </c>
      <c r="F88" s="153" t="s">
        <v>5</v>
      </c>
      <c r="G88" s="152"/>
      <c r="H88" s="86">
        <f>H89</f>
        <v>4000</v>
      </c>
    </row>
    <row r="89" spans="1:8" ht="12.75">
      <c r="A89" s="67" t="s">
        <v>39</v>
      </c>
      <c r="B89" s="66" t="s">
        <v>6</v>
      </c>
      <c r="C89" s="9" t="s">
        <v>5</v>
      </c>
      <c r="D89" s="72" t="s">
        <v>88</v>
      </c>
      <c r="E89" s="72" t="s">
        <v>18</v>
      </c>
      <c r="F89" s="72" t="s">
        <v>5</v>
      </c>
      <c r="G89" s="130" t="s">
        <v>40</v>
      </c>
      <c r="H89" s="83">
        <v>4000</v>
      </c>
    </row>
    <row r="90" spans="1:8" ht="15.75">
      <c r="A90" s="117" t="s">
        <v>75</v>
      </c>
      <c r="B90" s="118" t="s">
        <v>68</v>
      </c>
      <c r="C90" s="31"/>
      <c r="D90" s="31"/>
      <c r="E90" s="31"/>
      <c r="F90" s="31"/>
      <c r="G90" s="119"/>
      <c r="H90" s="120">
        <f>H91</f>
        <v>43000</v>
      </c>
    </row>
    <row r="91" spans="1:8" ht="12.75">
      <c r="A91" s="101" t="s">
        <v>67</v>
      </c>
      <c r="B91" s="102" t="s">
        <v>68</v>
      </c>
      <c r="C91" s="7" t="s">
        <v>5</v>
      </c>
      <c r="D91" s="7"/>
      <c r="E91" s="7"/>
      <c r="F91" s="7"/>
      <c r="G91" s="103"/>
      <c r="H91" s="87">
        <f>H92</f>
        <v>43000</v>
      </c>
    </row>
    <row r="92" spans="1:8" ht="12.75">
      <c r="A92" s="110" t="s">
        <v>69</v>
      </c>
      <c r="B92" s="111" t="s">
        <v>68</v>
      </c>
      <c r="C92" s="11" t="s">
        <v>5</v>
      </c>
      <c r="D92" s="11" t="s">
        <v>70</v>
      </c>
      <c r="E92" s="11" t="s">
        <v>18</v>
      </c>
      <c r="F92" s="11" t="s">
        <v>18</v>
      </c>
      <c r="G92" s="112"/>
      <c r="H92" s="86">
        <f>H93</f>
        <v>43000</v>
      </c>
    </row>
    <row r="93" spans="1:8" ht="12.75">
      <c r="A93" s="113" t="s">
        <v>71</v>
      </c>
      <c r="B93" s="57" t="s">
        <v>68</v>
      </c>
      <c r="C93" s="51" t="s">
        <v>5</v>
      </c>
      <c r="D93" s="51" t="s">
        <v>70</v>
      </c>
      <c r="E93" s="51" t="s">
        <v>72</v>
      </c>
      <c r="F93" s="51" t="s">
        <v>5</v>
      </c>
      <c r="G93" s="114"/>
      <c r="H93" s="82">
        <f>H94</f>
        <v>43000</v>
      </c>
    </row>
    <row r="94" spans="1:8" ht="12.75">
      <c r="A94" s="115" t="s">
        <v>73</v>
      </c>
      <c r="B94" s="116" t="s">
        <v>68</v>
      </c>
      <c r="C94" s="8" t="s">
        <v>5</v>
      </c>
      <c r="D94" s="8" t="s">
        <v>70</v>
      </c>
      <c r="E94" s="8" t="s">
        <v>72</v>
      </c>
      <c r="F94" s="8" t="s">
        <v>5</v>
      </c>
      <c r="G94" s="109" t="s">
        <v>74</v>
      </c>
      <c r="H94" s="83">
        <v>43000</v>
      </c>
    </row>
    <row r="95" spans="1:8" ht="16.5" thickBot="1">
      <c r="A95" s="74" t="s">
        <v>13</v>
      </c>
      <c r="B95" s="98"/>
      <c r="C95" s="98"/>
      <c r="D95" s="99"/>
      <c r="E95" s="99"/>
      <c r="F95" s="99"/>
      <c r="G95" s="99"/>
      <c r="H95" s="92">
        <f>H13+H38+H43+H49+H74+H90</f>
        <v>2176984.33</v>
      </c>
    </row>
    <row r="97" spans="3:8" ht="12.75">
      <c r="C97" s="3" t="s">
        <v>33</v>
      </c>
      <c r="H97" s="79">
        <f>H82</f>
        <v>15000</v>
      </c>
    </row>
    <row r="98" spans="3:8" ht="12.75">
      <c r="C98" s="3" t="s">
        <v>48</v>
      </c>
      <c r="H98" s="79">
        <f>H17+H24+H26+H28+H37+H48+H52+H56+H69+H71+H73+H81+H85+H89+H94</f>
        <v>1348350</v>
      </c>
    </row>
    <row r="99" spans="3:8" ht="12.75">
      <c r="C99" s="3" t="s">
        <v>85</v>
      </c>
      <c r="H99" s="79">
        <f>H42+H46+H58+H60+H66+H87</f>
        <v>288840</v>
      </c>
    </row>
    <row r="100" spans="3:8" ht="12.75">
      <c r="C100" s="1" t="s">
        <v>51</v>
      </c>
      <c r="H100" s="94">
        <f>H20+H31+H34+H64+H78</f>
        <v>524794.3300000001</v>
      </c>
    </row>
    <row r="101" ht="12.75">
      <c r="H101" s="79">
        <f>SUM(H97:H100)</f>
        <v>2176984.33</v>
      </c>
    </row>
  </sheetData>
  <mergeCells count="7">
    <mergeCell ref="A5:H5"/>
    <mergeCell ref="A7:A12"/>
    <mergeCell ref="B7:B12"/>
    <mergeCell ref="C7:C12"/>
    <mergeCell ref="D7:F12"/>
    <mergeCell ref="G7:G12"/>
    <mergeCell ref="H7:H12"/>
  </mergeCells>
  <printOptions/>
  <pageMargins left="0.5905511811023623" right="0.1968503937007874" top="0.1968503937007874" bottom="0.1968503937007874" header="0.5118110236220472" footer="0.1968503937007874"/>
  <pageSetup horizontalDpi="600" verticalDpi="600" orientation="portrait" paperSize="9" scale="80" r:id="rId1"/>
  <headerFooter alignWithMargins="0">
    <oddFooter>&amp;CСтраница &amp;P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2011-12-26T08:35:33Z</cp:lastPrinted>
  <dcterms:created xsi:type="dcterms:W3CDTF">2004-09-08T10:28:32Z</dcterms:created>
  <dcterms:modified xsi:type="dcterms:W3CDTF">2011-12-26T08:35:35Z</dcterms:modified>
  <cp:category/>
  <cp:version/>
  <cp:contentType/>
  <cp:contentStatus/>
</cp:coreProperties>
</file>