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соц раб" sheetId="1" r:id="rId1"/>
    <sheet name="Пед_раб_дети-сир" sheetId="2" state="hidden" r:id="rId2"/>
    <sheet name="Пед_раб_неблаг_семьи" sheetId="3" r:id="rId3"/>
    <sheet name="Лист2" sheetId="4" r:id="rId4"/>
    <sheet name="Лист1" sheetId="5" r:id="rId5"/>
  </sheets>
  <definedNames>
    <definedName name="_xlnm.Print_Titles" localSheetId="1">'Пед_раб_дети-сир'!$4:$6</definedName>
    <definedName name="_xlnm.Print_Titles" localSheetId="2">'Пед_раб_неблаг_семьи'!$4:$6</definedName>
    <definedName name="_xlnm.Print_Titles" localSheetId="0">'соц раб'!$3:$5</definedName>
    <definedName name="_xlnm.Print_Area" localSheetId="1">'Пед_раб_дети-сир'!$A$1:$K$33</definedName>
    <definedName name="_xlnm.Print_Area" localSheetId="2">'Пед_раб_неблаг_семьи'!$A$1:$K$33</definedName>
    <definedName name="_xlnm.Print_Area" localSheetId="0">'соц раб'!$A$1:$K$33</definedName>
  </definedNames>
  <calcPr fullCalcOnLoad="1"/>
</workbook>
</file>

<file path=xl/sharedStrings.xml><?xml version="1.0" encoding="utf-8"?>
<sst xmlns="http://schemas.openxmlformats.org/spreadsheetml/2006/main" count="262" uniqueCount="63">
  <si>
    <t>Наименование показателей</t>
  </si>
  <si>
    <t>2012 г. факт</t>
  </si>
  <si>
    <t>2013 г. факт</t>
  </si>
  <si>
    <t>2014 г.</t>
  </si>
  <si>
    <t>2015 г.</t>
  </si>
  <si>
    <t>2016 г.</t>
  </si>
  <si>
    <t>2017 г.</t>
  </si>
  <si>
    <t>2018 г.</t>
  </si>
  <si>
    <t>Размер начислений на фонд оплаты труда, %</t>
  </si>
  <si>
    <t>Фонд оплаты труда с начислениями, млн. рублей</t>
  </si>
  <si>
    <t>в том числе:</t>
  </si>
  <si>
    <t>включая средства, полученные за счет проведения мероприятий по оптимизации, (млн.руб.),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</si>
  <si>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</si>
  <si>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</si>
  <si>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</si>
  <si>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</si>
  <si>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Х</t>
  </si>
  <si>
    <t>2014 г.- 2016 г.</t>
  </si>
  <si>
    <t>Среднемесячная заработная плата социальных работников, руб.</t>
  </si>
  <si>
    <t>Среднесписочная численность социальных работников, чел.</t>
  </si>
  <si>
    <t>Доля от средств от приносящей доход деятельности в фонде заработной платы по отдельной категории работников, %</t>
  </si>
  <si>
    <t>за счет средств от приносящей доход деятельности, млн. рублей</t>
  </si>
  <si>
    <t>* - прирост фонда оплаты труда с начислениями к 2012 г.</t>
  </si>
  <si>
    <t xml:space="preserve"> Социальные работники</t>
  </si>
  <si>
    <t>Численность населения , чел.</t>
  </si>
  <si>
    <t xml:space="preserve">за счет средств консолидированного бюджета субъекта, включая дотацию из федерального бюджета, млн. руб. </t>
  </si>
  <si>
    <r>
      <t xml:space="preserve">Категория работников:               </t>
    </r>
    <r>
      <rPr>
        <sz val="12"/>
        <color indexed="9"/>
        <rFont val="Times New Roman"/>
        <family val="1"/>
      </rPr>
      <t xml:space="preserve"> .</t>
    </r>
  </si>
  <si>
    <t>2014 г.- 2018 г.</t>
  </si>
  <si>
    <t>Соотношение средней заработной платы социальных работников со средней заработной платой в субъекте Российской Федерации*</t>
  </si>
  <si>
    <t>Средняя заработная плата в субъекте Российской Федерации, руб.</t>
  </si>
  <si>
    <t>Норматив числа получателей услуг на 1 работника отдельной категории (по среднесписочной численности работников) с учетом региональной специфики (стр.2/стр.3)</t>
  </si>
  <si>
    <t xml:space="preserve">Темп роста среднемесячной заработной платы социальных работников к предыдущему году, % </t>
  </si>
  <si>
    <t xml:space="preserve"> 17.1</t>
  </si>
  <si>
    <t xml:space="preserve"> 17.2</t>
  </si>
  <si>
    <t>Итого, объем средств, предусмотренный на повышение оплаты труда, млн. руб. (стр. 14+19+20)</t>
  </si>
  <si>
    <t>Соотношение объема средств от оптимизации к сумме объема средств, предусмотренного на повышение оплаты труда, % (стр. 15/стр. 21*100%)</t>
  </si>
  <si>
    <t>Среднесписочная численность иных работников (чел.)</t>
  </si>
  <si>
    <t>объем средств от оптимизации за счет сокращения численности социальных работников, млн. рублей</t>
  </si>
  <si>
    <t>объем средств от оптимизации за счет сокращения численности иных работников сферы социального обслуживания, млн. рублей</t>
  </si>
  <si>
    <t xml:space="preserve">Прирост фонда оплаты труда с начислениями к 2013 г., млн.рублей </t>
  </si>
  <si>
    <t>Показатели нормативов  "дорожной карты"  _________________________________________</t>
  </si>
  <si>
    <t>муниципальные учреждения _______________________________________</t>
  </si>
  <si>
    <t>педагогические работники, оказывающие социальные услуги детям-сиротам и детям, оставшимся без попечения родителей</t>
  </si>
  <si>
    <t>педагогические работники, работающие с детьми из социально-неблагополучных семей</t>
  </si>
  <si>
    <t>Среднесписочная численность педагогических работников, чел.</t>
  </si>
  <si>
    <t xml:space="preserve">Темп роста среднемесячной заработной платы  педагогических работников к предыдущему году, % </t>
  </si>
  <si>
    <t>Соотношение средней заработной платы  педагогических работников со средней заработной платой в субъекте Российской Федерации*</t>
  </si>
  <si>
    <t>Среднемесячная заработная плата  педагогических работников, руб.</t>
  </si>
  <si>
    <t>объем средств от оптимизации за счет сокращения численности  педагогических работников, млн. рублей</t>
  </si>
  <si>
    <t>объем средств от оптимизации за счет сокращения численности иных работников, млн. рублей</t>
  </si>
  <si>
    <t>Заработная плата иных работников  учреждений , рублей</t>
  </si>
  <si>
    <t>Численность воспитанников, чел.</t>
  </si>
  <si>
    <t>Численность обучающихся в расчете на 1 педагогического работника (стр.2/стр.3)</t>
  </si>
  <si>
    <t>Среднесписочная численность педагогических работников организаций социального обслуживания, работающих с детьми из социально неблагополучных семей</t>
  </si>
  <si>
    <t xml:space="preserve">Приложение 1 к письму
 Минсоцтруда Республики Карелия
 от «__»______ 2017г. № _________       
</t>
  </si>
  <si>
    <t>1.1.</t>
  </si>
  <si>
    <t>Норматив числа получателей социальных услуг на дому на одного социального работника</t>
  </si>
  <si>
    <t>х</t>
  </si>
  <si>
    <t xml:space="preserve">Число получателей услуг, чел, в том числе: </t>
  </si>
  <si>
    <t>на дому</t>
  </si>
  <si>
    <t>в стационарной форме социального обслуживания</t>
  </si>
  <si>
    <t>Приложение к "дорожной карте"</t>
  </si>
  <si>
    <t>Показатели нормативов  "дорожной карты"  Суоярвского муниципального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</si>
</sst>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0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8" fillId="32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33" borderId="0" applyNumberFormat="0" applyBorder="0" applyAlignment="0" applyProtection="0"/>
    <xf numFmtId="0" fontId="2" fillId="17" borderId="0" applyNumberFormat="0" applyBorder="0" applyAlignment="0" applyProtection="0"/>
    <xf numFmtId="0" fontId="3" fillId="34" borderId="0" applyNumberFormat="0" applyBorder="0" applyAlignment="0" applyProtection="0"/>
    <xf numFmtId="0" fontId="38" fillId="35" borderId="0" applyNumberFormat="0" applyBorder="0" applyAlignment="0" applyProtection="0"/>
    <xf numFmtId="0" fontId="2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6" borderId="0" applyNumberFormat="0" applyBorder="0" applyAlignment="0" applyProtection="0"/>
    <xf numFmtId="0" fontId="2" fillId="6" borderId="0" applyNumberFormat="0" applyBorder="0" applyAlignment="0" applyProtection="0"/>
    <xf numFmtId="0" fontId="3" fillId="3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38" fillId="38" borderId="0" applyNumberFormat="0" applyBorder="0" applyAlignment="0" applyProtection="0"/>
    <xf numFmtId="0" fontId="2" fillId="2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2" fillId="41" borderId="0" applyNumberFormat="0" applyBorder="0" applyAlignment="0" applyProtection="0"/>
    <xf numFmtId="0" fontId="3" fillId="3" borderId="0" applyNumberFormat="0" applyBorder="0" applyAlignment="0" applyProtection="0"/>
    <xf numFmtId="0" fontId="38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2" fillId="45" borderId="0" applyNumberFormat="0" applyBorder="0" applyAlignment="0" applyProtection="0"/>
    <xf numFmtId="0" fontId="3" fillId="34" borderId="0" applyNumberFormat="0" applyBorder="0" applyAlignment="0" applyProtection="0"/>
    <xf numFmtId="0" fontId="38" fillId="46" borderId="0" applyNumberFormat="0" applyBorder="0" applyAlignment="0" applyProtection="0"/>
    <xf numFmtId="0" fontId="2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7" borderId="0" applyNumberFormat="0" applyBorder="0" applyAlignment="0" applyProtection="0"/>
    <xf numFmtId="0" fontId="2" fillId="41" borderId="0" applyNumberFormat="0" applyBorder="0" applyAlignment="0" applyProtection="0"/>
    <xf numFmtId="0" fontId="3" fillId="41" borderId="0" applyNumberFormat="0" applyBorder="0" applyAlignment="0" applyProtection="0"/>
    <xf numFmtId="0" fontId="39" fillId="48" borderId="1" applyNumberFormat="0" applyAlignment="0" applyProtection="0"/>
    <xf numFmtId="0" fontId="5" fillId="6" borderId="2" applyNumberFormat="0" applyAlignment="0" applyProtection="0"/>
    <xf numFmtId="0" fontId="40" fillId="49" borderId="3" applyNumberFormat="0" applyAlignment="0" applyProtection="0"/>
    <xf numFmtId="0" fontId="6" fillId="3" borderId="4" applyNumberFormat="0" applyAlignment="0" applyProtection="0"/>
    <xf numFmtId="0" fontId="6" fillId="17" borderId="4" applyNumberFormat="0" applyAlignment="0" applyProtection="0"/>
    <xf numFmtId="0" fontId="41" fillId="49" borderId="1" applyNumberFormat="0" applyAlignment="0" applyProtection="0"/>
    <xf numFmtId="0" fontId="7" fillId="3" borderId="2" applyNumberFormat="0" applyAlignment="0" applyProtection="0"/>
    <xf numFmtId="0" fontId="7" fillId="17" borderId="2" applyNumberFormat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50" borderId="5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9" fontId="1" fillId="17" borderId="5">
      <alignment horizontal="left" vertical="top"/>
      <protection/>
    </xf>
    <xf numFmtId="49" fontId="8" fillId="0" borderId="5">
      <alignment horizontal="left" vertical="top"/>
      <protection/>
    </xf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0" applyNumberFormat="0" applyFill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7" borderId="5">
      <alignment horizontal="left" vertical="top" wrapText="1"/>
      <protection/>
    </xf>
    <xf numFmtId="0" fontId="8" fillId="0" borderId="5">
      <alignment horizontal="left" vertical="top" wrapText="1"/>
      <protection/>
    </xf>
    <xf numFmtId="0" fontId="1" fillId="4" borderId="5">
      <alignment horizontal="left" vertical="top" wrapText="1"/>
      <protection/>
    </xf>
    <xf numFmtId="0" fontId="1" fillId="51" borderId="5">
      <alignment horizontal="left" vertical="top" wrapText="1"/>
      <protection/>
    </xf>
    <xf numFmtId="0" fontId="1" fillId="52" borderId="5">
      <alignment horizontal="left" vertical="top" wrapText="1"/>
      <protection/>
    </xf>
    <xf numFmtId="0" fontId="1" fillId="53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15" fillId="0" borderId="0">
      <alignment horizontal="left" vertical="top"/>
      <protection/>
    </xf>
    <xf numFmtId="0" fontId="45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46" fillId="54" borderId="17" applyNumberFormat="0" applyAlignment="0" applyProtection="0"/>
    <xf numFmtId="0" fontId="16" fillId="55" borderId="18" applyNumberFormat="0" applyAlignment="0" applyProtection="0"/>
    <xf numFmtId="0" fontId="17" fillId="55" borderId="18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27" borderId="19" applyNumberFormat="0">
      <alignment horizontal="right" vertical="top"/>
      <protection/>
    </xf>
    <xf numFmtId="0" fontId="1" fillId="4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51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50" fillId="57" borderId="0" applyNumberFormat="0" applyBorder="0" applyAlignment="0" applyProtection="0"/>
    <xf numFmtId="0" fontId="23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8" borderId="20" applyNumberFormat="0" applyFont="0" applyAlignment="0" applyProtection="0"/>
    <xf numFmtId="0" fontId="4" fillId="59" borderId="21" applyNumberFormat="0" applyFont="0" applyAlignment="0" applyProtection="0"/>
    <xf numFmtId="0" fontId="1" fillId="59" borderId="21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" fillId="22" borderId="5">
      <alignment horizontal="left" vertical="top" wrapText="1"/>
      <protection/>
    </xf>
    <xf numFmtId="49" fontId="25" fillId="0" borderId="5">
      <alignment horizontal="left" vertical="top" wrapText="1"/>
      <protection/>
    </xf>
    <xf numFmtId="0" fontId="52" fillId="0" borderId="22" applyNumberFormat="0" applyFill="0" applyAlignment="0" applyProtection="0"/>
    <xf numFmtId="0" fontId="26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60" borderId="0" applyNumberFormat="0" applyBorder="0" applyAlignment="0" applyProtection="0"/>
    <xf numFmtId="0" fontId="28" fillId="10" borderId="0" applyNumberFormat="0" applyBorder="0" applyAlignment="0" applyProtection="0"/>
    <xf numFmtId="0" fontId="1" fillId="53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76">
    <xf numFmtId="0" fontId="0" fillId="0" borderId="0" xfId="0" applyFont="1" applyAlignment="1">
      <alignment/>
    </xf>
    <xf numFmtId="3" fontId="30" fillId="0" borderId="24" xfId="146" applyNumberFormat="1" applyFont="1" applyBorder="1" applyAlignment="1">
      <alignment horizontal="center" vertical="center"/>
      <protection/>
    </xf>
    <xf numFmtId="3" fontId="31" fillId="0" borderId="24" xfId="146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1" fillId="0" borderId="0" xfId="0" applyFont="1" applyBorder="1" applyAlignment="1">
      <alignment horizontal="right" wrapText="1"/>
    </xf>
    <xf numFmtId="0" fontId="33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right" vertical="center" wrapText="1"/>
    </xf>
    <xf numFmtId="0" fontId="31" fillId="0" borderId="24" xfId="0" applyFont="1" applyBorder="1" applyAlignment="1">
      <alignment horizontal="center" vertical="top"/>
    </xf>
    <xf numFmtId="0" fontId="31" fillId="9" borderId="24" xfId="0" applyFont="1" applyFill="1" applyBorder="1" applyAlignment="1">
      <alignment horizontal="center" vertical="center" wrapText="1"/>
    </xf>
    <xf numFmtId="0" fontId="31" fillId="9" borderId="24" xfId="0" applyFont="1" applyFill="1" applyBorder="1" applyAlignment="1">
      <alignment horizontal="left" vertical="center" wrapText="1"/>
    </xf>
    <xf numFmtId="165" fontId="31" fillId="9" borderId="24" xfId="0" applyNumberFormat="1" applyFont="1" applyFill="1" applyBorder="1" applyAlignment="1">
      <alignment horizontal="center" vertical="center" wrapText="1"/>
    </xf>
    <xf numFmtId="164" fontId="31" fillId="0" borderId="24" xfId="0" applyNumberFormat="1" applyFont="1" applyBorder="1" applyAlignment="1">
      <alignment horizontal="center" vertical="center"/>
    </xf>
    <xf numFmtId="165" fontId="31" fillId="0" borderId="0" xfId="0" applyNumberFormat="1" applyFont="1" applyAlignment="1">
      <alignment/>
    </xf>
    <xf numFmtId="3" fontId="31" fillId="9" borderId="24" xfId="0" applyNumberFormat="1" applyFont="1" applyFill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4" fontId="31" fillId="0" borderId="26" xfId="0" applyNumberFormat="1" applyFont="1" applyBorder="1" applyAlignment="1">
      <alignment horizontal="center" vertical="center"/>
    </xf>
    <xf numFmtId="164" fontId="31" fillId="0" borderId="27" xfId="0" applyNumberFormat="1" applyFont="1" applyBorder="1" applyAlignment="1">
      <alignment horizontal="center" vertical="center"/>
    </xf>
    <xf numFmtId="165" fontId="30" fillId="9" borderId="24" xfId="0" applyNumberFormat="1" applyFont="1" applyFill="1" applyBorder="1" applyAlignment="1">
      <alignment horizontal="center" vertical="center" wrapText="1"/>
    </xf>
    <xf numFmtId="165" fontId="31" fillId="0" borderId="24" xfId="0" applyNumberFormat="1" applyFont="1" applyBorder="1" applyAlignment="1">
      <alignment horizontal="center" vertical="center"/>
    </xf>
    <xf numFmtId="164" fontId="30" fillId="0" borderId="24" xfId="0" applyNumberFormat="1" applyFont="1" applyFill="1" applyBorder="1" applyAlignment="1">
      <alignment horizontal="center" vertical="center" wrapText="1"/>
    </xf>
    <xf numFmtId="164" fontId="30" fillId="0" borderId="24" xfId="0" applyNumberFormat="1" applyFont="1" applyFill="1" applyBorder="1" applyAlignment="1">
      <alignment horizontal="center" vertical="center"/>
    </xf>
    <xf numFmtId="164" fontId="30" fillId="9" borderId="24" xfId="0" applyNumberFormat="1" applyFont="1" applyFill="1" applyBorder="1" applyAlignment="1">
      <alignment horizontal="center" vertical="center" wrapText="1"/>
    </xf>
    <xf numFmtId="164" fontId="31" fillId="9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166" fontId="31" fillId="0" borderId="24" xfId="0" applyNumberFormat="1" applyFont="1" applyFill="1" applyBorder="1" applyAlignment="1">
      <alignment horizontal="center" vertical="center"/>
    </xf>
    <xf numFmtId="0" fontId="31" fillId="9" borderId="24" xfId="0" applyFont="1" applyFill="1" applyBorder="1" applyAlignment="1">
      <alignment horizontal="center" vertical="top"/>
    </xf>
    <xf numFmtId="0" fontId="31" fillId="9" borderId="24" xfId="0" applyFont="1" applyFill="1" applyBorder="1" applyAlignment="1">
      <alignment vertical="center" wrapText="1"/>
    </xf>
    <xf numFmtId="164" fontId="31" fillId="0" borderId="24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164" fontId="30" fillId="9" borderId="24" xfId="0" applyNumberFormat="1" applyFont="1" applyFill="1" applyBorder="1" applyAlignment="1">
      <alignment horizontal="center" vertical="center"/>
    </xf>
    <xf numFmtId="0" fontId="31" fillId="9" borderId="24" xfId="0" applyFont="1" applyFill="1" applyBorder="1" applyAlignment="1">
      <alignment vertical="top" wrapText="1"/>
    </xf>
    <xf numFmtId="164" fontId="30" fillId="0" borderId="0" xfId="72" applyNumberFormat="1" applyFont="1" applyFill="1" applyBorder="1" applyAlignment="1">
      <alignment horizontal="center" vertical="center" wrapText="1"/>
      <protection/>
    </xf>
    <xf numFmtId="164" fontId="30" fillId="9" borderId="0" xfId="72" applyNumberFormat="1" applyFont="1" applyFill="1" applyBorder="1" applyAlignment="1">
      <alignment horizontal="center" vertical="center" wrapText="1"/>
      <protection/>
    </xf>
    <xf numFmtId="3" fontId="30" fillId="9" borderId="0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/>
    </xf>
    <xf numFmtId="4" fontId="30" fillId="9" borderId="24" xfId="0" applyNumberFormat="1" applyFont="1" applyFill="1" applyBorder="1" applyAlignment="1">
      <alignment horizontal="center" vertical="center" wrapText="1"/>
    </xf>
    <xf numFmtId="4" fontId="30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wrapText="1"/>
    </xf>
    <xf numFmtId="4" fontId="31" fillId="0" borderId="24" xfId="72" applyNumberFormat="1" applyFont="1" applyFill="1" applyBorder="1" applyAlignment="1">
      <alignment horizontal="center" vertical="center" wrapText="1"/>
      <protection/>
    </xf>
    <xf numFmtId="4" fontId="30" fillId="0" borderId="2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top" wrapText="1"/>
    </xf>
    <xf numFmtId="165" fontId="30" fillId="0" borderId="24" xfId="0" applyNumberFormat="1" applyFont="1" applyFill="1" applyBorder="1" applyAlignment="1">
      <alignment horizontal="center" vertical="center"/>
    </xf>
    <xf numFmtId="164" fontId="31" fillId="0" borderId="24" xfId="72" applyNumberFormat="1" applyFont="1" applyFill="1" applyBorder="1" applyAlignment="1">
      <alignment horizontal="center" vertical="center" wrapText="1"/>
      <protection/>
    </xf>
    <xf numFmtId="0" fontId="31" fillId="0" borderId="24" xfId="0" applyFont="1" applyFill="1" applyBorder="1" applyAlignment="1">
      <alignment horizontal="center" vertical="top"/>
    </xf>
    <xf numFmtId="3" fontId="30" fillId="0" borderId="24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top"/>
    </xf>
    <xf numFmtId="164" fontId="31" fillId="0" borderId="24" xfId="0" applyNumberFormat="1" applyFont="1" applyFill="1" applyBorder="1" applyAlignment="1">
      <alignment horizontal="center" vertical="center" wrapText="1"/>
    </xf>
    <xf numFmtId="165" fontId="31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top"/>
    </xf>
    <xf numFmtId="0" fontId="30" fillId="9" borderId="24" xfId="0" applyFont="1" applyFill="1" applyBorder="1" applyAlignment="1">
      <alignment horizontal="left" vertical="center" wrapText="1"/>
    </xf>
    <xf numFmtId="0" fontId="30" fillId="9" borderId="24" xfId="0" applyFont="1" applyFill="1" applyBorder="1" applyAlignment="1">
      <alignment horizontal="center" vertical="center" wrapText="1"/>
    </xf>
    <xf numFmtId="164" fontId="30" fillId="0" borderId="2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/>
    </xf>
    <xf numFmtId="3" fontId="30" fillId="0" borderId="24" xfId="0" applyNumberFormat="1" applyFont="1" applyBorder="1" applyAlignment="1">
      <alignment horizontal="center"/>
    </xf>
    <xf numFmtId="3" fontId="30" fillId="9" borderId="24" xfId="0" applyNumberFormat="1" applyFont="1" applyFill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left" vertical="center" wrapText="1"/>
    </xf>
    <xf numFmtId="0" fontId="31" fillId="9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33" fillId="0" borderId="2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top" wrapText="1"/>
    </xf>
  </cellXfs>
  <cellStyles count="21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Comma" xfId="65"/>
    <cellStyle name="Comma [0]" xfId="66"/>
    <cellStyle name="Currency" xfId="67"/>
    <cellStyle name="Currency [0]" xfId="68"/>
    <cellStyle name="Normal" xfId="69"/>
    <cellStyle name="Normal 2" xfId="70"/>
    <cellStyle name="Normal 2 2 3" xfId="71"/>
    <cellStyle name="Normal 4" xfId="72"/>
    <cellStyle name="Percent" xfId="73"/>
    <cellStyle name="Акцент1" xfId="74"/>
    <cellStyle name="Акцент1 2" xfId="75"/>
    <cellStyle name="Акцент1 3" xfId="76"/>
    <cellStyle name="Акцент2" xfId="77"/>
    <cellStyle name="Акцент2 2" xfId="78"/>
    <cellStyle name="Акцент2 3" xfId="79"/>
    <cellStyle name="Акцент3" xfId="80"/>
    <cellStyle name="Акцент3 2" xfId="81"/>
    <cellStyle name="Акцент3 3" xfId="82"/>
    <cellStyle name="Акцент4" xfId="83"/>
    <cellStyle name="Акцент4 2" xfId="84"/>
    <cellStyle name="Акцент4 3" xfId="85"/>
    <cellStyle name="Акцент5" xfId="86"/>
    <cellStyle name="Акцент5 2" xfId="87"/>
    <cellStyle name="Акцент5 3" xfId="88"/>
    <cellStyle name="Акцент6" xfId="89"/>
    <cellStyle name="Акцент6 2" xfId="90"/>
    <cellStyle name="Акцент6 3" xfId="91"/>
    <cellStyle name="Ввод " xfId="92"/>
    <cellStyle name="Ввод  2" xfId="93"/>
    <cellStyle name="Вывод" xfId="94"/>
    <cellStyle name="Вывод 2" xfId="95"/>
    <cellStyle name="Вывод 3" xfId="96"/>
    <cellStyle name="Вычисление" xfId="97"/>
    <cellStyle name="Вычисление 2" xfId="98"/>
    <cellStyle name="Вычисление 3" xfId="99"/>
    <cellStyle name="Данные (редактируемые)" xfId="100"/>
    <cellStyle name="Данные (только для чтения)" xfId="101"/>
    <cellStyle name="Данные для удаления" xfId="102"/>
    <cellStyle name="Currency" xfId="103"/>
    <cellStyle name="Currency [0]" xfId="104"/>
    <cellStyle name="Денежный 2" xfId="105"/>
    <cellStyle name="Денежный 3" xfId="106"/>
    <cellStyle name="Заголовки полей" xfId="107"/>
    <cellStyle name="Заголовки полей [печать]" xfId="108"/>
    <cellStyle name="Заголовок 1" xfId="109"/>
    <cellStyle name="Заголовок 1 2" xfId="110"/>
    <cellStyle name="Заголовок 1 3" xfId="111"/>
    <cellStyle name="Заголовок 2" xfId="112"/>
    <cellStyle name="Заголовок 2 2" xfId="113"/>
    <cellStyle name="Заголовок 2 3" xfId="114"/>
    <cellStyle name="Заголовок 3" xfId="115"/>
    <cellStyle name="Заголовок 3 2" xfId="116"/>
    <cellStyle name="Заголовок 3 3" xfId="117"/>
    <cellStyle name="Заголовок 4" xfId="118"/>
    <cellStyle name="Заголовок 4 2" xfId="119"/>
    <cellStyle name="Заголовок 4 3" xfId="120"/>
    <cellStyle name="Заголовок меры" xfId="121"/>
    <cellStyle name="Заголовок показателя [печать]" xfId="122"/>
    <cellStyle name="Заголовок показателя константы" xfId="123"/>
    <cellStyle name="Заголовок результата расчета" xfId="124"/>
    <cellStyle name="Заголовок свободного показателя" xfId="125"/>
    <cellStyle name="Значение фильтра" xfId="126"/>
    <cellStyle name="Значение фильтра [печать]" xfId="127"/>
    <cellStyle name="Информация о задаче" xfId="128"/>
    <cellStyle name="Итог" xfId="129"/>
    <cellStyle name="Итог 2" xfId="130"/>
    <cellStyle name="Итог 3" xfId="131"/>
    <cellStyle name="Контрольная ячейка" xfId="132"/>
    <cellStyle name="Контрольная ячейка 2" xfId="133"/>
    <cellStyle name="Контрольная ячейка 3" xfId="134"/>
    <cellStyle name="Название" xfId="135"/>
    <cellStyle name="Название 2" xfId="136"/>
    <cellStyle name="Название 3" xfId="137"/>
    <cellStyle name="Нейтральный" xfId="138"/>
    <cellStyle name="Нейтральный 2" xfId="139"/>
    <cellStyle name="Обычный 10" xfId="140"/>
    <cellStyle name="Обычный 2" xfId="141"/>
    <cellStyle name="Обычный 2 2" xfId="142"/>
    <cellStyle name="Обычный 2 3" xfId="143"/>
    <cellStyle name="Обычный 3" xfId="144"/>
    <cellStyle name="Обычный 3 2" xfId="145"/>
    <cellStyle name="Обычный 4" xfId="146"/>
    <cellStyle name="Обычный 5" xfId="147"/>
    <cellStyle name="Обычный 5 10" xfId="148"/>
    <cellStyle name="Обычный 5 2" xfId="149"/>
    <cellStyle name="Обычный 5 2 2" xfId="150"/>
    <cellStyle name="Обычный 5 2 2 2" xfId="151"/>
    <cellStyle name="Обычный 5 2 3" xfId="152"/>
    <cellStyle name="Обычный 5 2 4" xfId="153"/>
    <cellStyle name="Обычный 5 2 5" xfId="154"/>
    <cellStyle name="Обычный 5 2 6" xfId="155"/>
    <cellStyle name="Обычный 5 2 7" xfId="156"/>
    <cellStyle name="Обычный 5 3" xfId="157"/>
    <cellStyle name="Обычный 5 3 2" xfId="158"/>
    <cellStyle name="Обычный 5 3 2 2" xfId="159"/>
    <cellStyle name="Обычный 5 3 3" xfId="160"/>
    <cellStyle name="Обычный 5 3 4" xfId="161"/>
    <cellStyle name="Обычный 5 3 5" xfId="162"/>
    <cellStyle name="Обычный 5 3 6" xfId="163"/>
    <cellStyle name="Обычный 5 3 7" xfId="164"/>
    <cellStyle name="Обычный 5 4" xfId="165"/>
    <cellStyle name="Обычный 5 4 2" xfId="166"/>
    <cellStyle name="Обычный 5 4 2 2" xfId="167"/>
    <cellStyle name="Обычный 5 4 3" xfId="168"/>
    <cellStyle name="Обычный 5 4 4" xfId="169"/>
    <cellStyle name="Обычный 5 4 5" xfId="170"/>
    <cellStyle name="Обычный 5 4 6" xfId="171"/>
    <cellStyle name="Обычный 5 4 7" xfId="172"/>
    <cellStyle name="Обычный 5 5" xfId="173"/>
    <cellStyle name="Обычный 5 5 2" xfId="174"/>
    <cellStyle name="Обычный 5 6" xfId="175"/>
    <cellStyle name="Обычный 5 7" xfId="176"/>
    <cellStyle name="Обычный 5 8" xfId="177"/>
    <cellStyle name="Обычный 5 9" xfId="178"/>
    <cellStyle name="Обычный 6" xfId="179"/>
    <cellStyle name="Обычный 7" xfId="180"/>
    <cellStyle name="Обычный 7 2" xfId="181"/>
    <cellStyle name="Обычный 8" xfId="182"/>
    <cellStyle name="Обычный 9" xfId="183"/>
    <cellStyle name="Отдельная ячейка" xfId="184"/>
    <cellStyle name="Отдельная ячейка - константа" xfId="185"/>
    <cellStyle name="Отдельная ячейка - константа [печать]" xfId="186"/>
    <cellStyle name="Отдельная ячейка [печать]" xfId="187"/>
    <cellStyle name="Отдельная ячейка-результат" xfId="188"/>
    <cellStyle name="Отдельная ячейка-результат [печать]" xfId="189"/>
    <cellStyle name="Плохой" xfId="190"/>
    <cellStyle name="Плохой 2" xfId="191"/>
    <cellStyle name="Пояснение" xfId="192"/>
    <cellStyle name="Пояснение 2" xfId="193"/>
    <cellStyle name="Примечание" xfId="194"/>
    <cellStyle name="Примечание 2" xfId="195"/>
    <cellStyle name="Примечание 3" xfId="196"/>
    <cellStyle name="Percent" xfId="197"/>
    <cellStyle name="Процентный 2" xfId="198"/>
    <cellStyle name="Свойства элементов измерения" xfId="199"/>
    <cellStyle name="Свойства элементов измерения [печать]" xfId="200"/>
    <cellStyle name="Связанная ячейка" xfId="201"/>
    <cellStyle name="Связанная ячейка 2" xfId="202"/>
    <cellStyle name="Текст предупреждения" xfId="203"/>
    <cellStyle name="Текст предупреждения 2" xfId="204"/>
    <cellStyle name="Текст предупреждения 3" xfId="205"/>
    <cellStyle name="Comma" xfId="206"/>
    <cellStyle name="Comma [0]" xfId="207"/>
    <cellStyle name="Финансовый 2" xfId="208"/>
    <cellStyle name="Финансовый 2 2" xfId="209"/>
    <cellStyle name="Финансовый 3" xfId="210"/>
    <cellStyle name="Финансовый 3 2" xfId="211"/>
    <cellStyle name="Финансовый 3 3" xfId="212"/>
    <cellStyle name="Финансовый 3 3 2" xfId="213"/>
    <cellStyle name="Финансовый 3 3 2 2" xfId="214"/>
    <cellStyle name="Финансовый 3 3 3" xfId="215"/>
    <cellStyle name="Финансовый 3 3 4" xfId="216"/>
    <cellStyle name="Финансовый 3 3 5" xfId="217"/>
    <cellStyle name="Финансовый 3 3 6" xfId="218"/>
    <cellStyle name="Финансовый 3 4" xfId="219"/>
    <cellStyle name="Финансовый 3 4 2" xfId="220"/>
    <cellStyle name="Финансовый 3 5" xfId="221"/>
    <cellStyle name="Финансовый 3 6" xfId="222"/>
    <cellStyle name="Финансовый 3 7" xfId="223"/>
    <cellStyle name="Финансовый 4" xfId="224"/>
    <cellStyle name="Финансовый 5" xfId="225"/>
    <cellStyle name="Хороший" xfId="226"/>
    <cellStyle name="Хороший 2" xfId="227"/>
    <cellStyle name="Элементы осей" xfId="228"/>
    <cellStyle name="Элементы осей [печать]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3"/>
  <sheetViews>
    <sheetView tabSelected="1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5.140625" style="3" customWidth="1"/>
    <col min="2" max="2" width="69.57421875" style="4" customWidth="1"/>
    <col min="3" max="3" width="9.7109375" style="4" customWidth="1"/>
    <col min="4" max="4" width="9.7109375" style="5" customWidth="1"/>
    <col min="5" max="7" width="11.140625" style="4" customWidth="1"/>
    <col min="8" max="8" width="10.140625" style="4" customWidth="1"/>
    <col min="9" max="11" width="11.140625" style="4" customWidth="1"/>
    <col min="12" max="16384" width="9.140625" style="4" customWidth="1"/>
  </cols>
  <sheetData>
    <row r="1" spans="1:11" ht="26.25" customHeight="1">
      <c r="A1" s="7"/>
      <c r="B1" s="7"/>
      <c r="C1" s="7"/>
      <c r="D1" s="7"/>
      <c r="E1" s="7"/>
      <c r="F1" s="7"/>
      <c r="G1" s="68" t="s">
        <v>61</v>
      </c>
      <c r="H1" s="68"/>
      <c r="I1" s="68"/>
      <c r="J1" s="68"/>
      <c r="K1" s="68"/>
    </row>
    <row r="2" spans="1:11" s="9" customFormat="1" ht="23.25" customHeight="1">
      <c r="A2" s="8"/>
      <c r="B2" s="69" t="s">
        <v>62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s="9" customFormat="1" ht="25.5" customHeight="1">
      <c r="A3" s="6"/>
      <c r="B3" s="10"/>
      <c r="C3" s="71" t="s">
        <v>41</v>
      </c>
      <c r="D3" s="71"/>
      <c r="E3" s="71"/>
      <c r="F3" s="71"/>
      <c r="G3" s="71"/>
      <c r="H3" s="71"/>
      <c r="I3" s="71"/>
      <c r="J3" s="71"/>
      <c r="K3" s="71"/>
    </row>
    <row r="4" spans="1:11" s="9" customFormat="1" ht="27" customHeight="1">
      <c r="A4" s="6"/>
      <c r="B4" s="12" t="s">
        <v>26</v>
      </c>
      <c r="C4" s="70" t="s">
        <v>23</v>
      </c>
      <c r="D4" s="70"/>
      <c r="E4" s="70"/>
      <c r="F4" s="11"/>
      <c r="G4" s="6"/>
      <c r="H4" s="6"/>
      <c r="I4" s="6"/>
      <c r="J4" s="6"/>
      <c r="K4" s="6"/>
    </row>
    <row r="5" spans="1:11" ht="31.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17</v>
      </c>
      <c r="K5" s="14" t="s">
        <v>27</v>
      </c>
    </row>
    <row r="6" spans="1:14" s="61" customFormat="1" ht="55.5" customHeight="1">
      <c r="A6" s="57">
        <v>1</v>
      </c>
      <c r="B6" s="58" t="s">
        <v>30</v>
      </c>
      <c r="C6" s="59" t="s">
        <v>16</v>
      </c>
      <c r="D6" s="26">
        <f aca="true" t="shared" si="0" ref="D6:I6">D8/D11</f>
        <v>6.970588235294118</v>
      </c>
      <c r="E6" s="26">
        <f t="shared" si="0"/>
        <v>7.914285714285715</v>
      </c>
      <c r="F6" s="26">
        <f t="shared" si="0"/>
        <v>6.363636363636363</v>
      </c>
      <c r="G6" s="26">
        <f t="shared" si="0"/>
        <v>6.7</v>
      </c>
      <c r="H6" s="26">
        <f t="shared" si="0"/>
        <v>8.16</v>
      </c>
      <c r="I6" s="26">
        <f t="shared" si="0"/>
        <v>9.904761904761905</v>
      </c>
      <c r="J6" s="60" t="s">
        <v>16</v>
      </c>
      <c r="K6" s="60" t="s">
        <v>16</v>
      </c>
      <c r="N6" s="62"/>
    </row>
    <row r="7" spans="1:14" s="61" customFormat="1" ht="36.75" customHeight="1">
      <c r="A7" s="57" t="s">
        <v>55</v>
      </c>
      <c r="B7" s="58" t="s">
        <v>56</v>
      </c>
      <c r="C7" s="59" t="s">
        <v>57</v>
      </c>
      <c r="D7" s="26" t="s">
        <v>57</v>
      </c>
      <c r="E7" s="26" t="s">
        <v>57</v>
      </c>
      <c r="F7" s="26" t="s">
        <v>57</v>
      </c>
      <c r="G7" s="26" t="s">
        <v>57</v>
      </c>
      <c r="H7" s="26">
        <v>6</v>
      </c>
      <c r="I7" s="26">
        <v>6</v>
      </c>
      <c r="J7" s="60" t="s">
        <v>16</v>
      </c>
      <c r="K7" s="60" t="s">
        <v>16</v>
      </c>
      <c r="N7" s="62"/>
    </row>
    <row r="8" spans="1:11" s="61" customFormat="1" ht="15.75">
      <c r="A8" s="57">
        <v>2</v>
      </c>
      <c r="B8" s="58" t="s">
        <v>58</v>
      </c>
      <c r="C8" s="59" t="s">
        <v>16</v>
      </c>
      <c r="D8" s="63">
        <f aca="true" t="shared" si="1" ref="D8:I8">D9+D10</f>
        <v>474</v>
      </c>
      <c r="E8" s="63">
        <f t="shared" si="1"/>
        <v>554</v>
      </c>
      <c r="F8" s="63">
        <f t="shared" si="1"/>
        <v>420</v>
      </c>
      <c r="G8" s="63">
        <f t="shared" si="1"/>
        <v>402</v>
      </c>
      <c r="H8" s="63">
        <f t="shared" si="1"/>
        <v>408</v>
      </c>
      <c r="I8" s="63">
        <f t="shared" si="1"/>
        <v>416</v>
      </c>
      <c r="J8" s="60" t="s">
        <v>16</v>
      </c>
      <c r="K8" s="60" t="s">
        <v>16</v>
      </c>
    </row>
    <row r="9" spans="1:11" s="61" customFormat="1" ht="15.75">
      <c r="A9" s="57"/>
      <c r="B9" s="58" t="s">
        <v>59</v>
      </c>
      <c r="C9" s="59" t="s">
        <v>16</v>
      </c>
      <c r="D9" s="64">
        <v>409</v>
      </c>
      <c r="E9" s="64">
        <v>454</v>
      </c>
      <c r="F9" s="64">
        <v>368</v>
      </c>
      <c r="G9" s="64">
        <v>361</v>
      </c>
      <c r="H9" s="64">
        <v>366</v>
      </c>
      <c r="I9" s="64">
        <v>372</v>
      </c>
      <c r="J9" s="60" t="s">
        <v>16</v>
      </c>
      <c r="K9" s="60" t="s">
        <v>16</v>
      </c>
    </row>
    <row r="10" spans="1:11" s="61" customFormat="1" ht="15.75">
      <c r="A10" s="57"/>
      <c r="B10" s="58" t="s">
        <v>60</v>
      </c>
      <c r="C10" s="59" t="s">
        <v>16</v>
      </c>
      <c r="D10" s="64">
        <v>65</v>
      </c>
      <c r="E10" s="64">
        <v>100</v>
      </c>
      <c r="F10" s="64">
        <v>52</v>
      </c>
      <c r="G10" s="64">
        <v>41</v>
      </c>
      <c r="H10" s="64">
        <v>42</v>
      </c>
      <c r="I10" s="64">
        <v>44</v>
      </c>
      <c r="J10" s="60" t="s">
        <v>16</v>
      </c>
      <c r="K10" s="60" t="s">
        <v>16</v>
      </c>
    </row>
    <row r="11" spans="1:11" ht="24.75" customHeight="1">
      <c r="A11" s="13">
        <v>3</v>
      </c>
      <c r="B11" s="15" t="s">
        <v>19</v>
      </c>
      <c r="C11" s="14" t="s">
        <v>16</v>
      </c>
      <c r="D11" s="20">
        <v>68</v>
      </c>
      <c r="E11" s="20">
        <v>70</v>
      </c>
      <c r="F11" s="20">
        <v>66</v>
      </c>
      <c r="G11" s="20">
        <v>60</v>
      </c>
      <c r="H11" s="20">
        <v>50</v>
      </c>
      <c r="I11" s="65">
        <v>42</v>
      </c>
      <c r="J11" s="17" t="s">
        <v>16</v>
      </c>
      <c r="K11" s="17" t="s">
        <v>16</v>
      </c>
    </row>
    <row r="12" spans="1:11" ht="21.75" customHeight="1">
      <c r="A12" s="13">
        <v>4</v>
      </c>
      <c r="B12" s="15" t="s">
        <v>24</v>
      </c>
      <c r="C12" s="1">
        <v>18220</v>
      </c>
      <c r="D12" s="1">
        <v>17801</v>
      </c>
      <c r="E12" s="2">
        <v>17413</v>
      </c>
      <c r="F12" s="2">
        <v>16944</v>
      </c>
      <c r="G12" s="2">
        <v>16594</v>
      </c>
      <c r="H12" s="2">
        <v>16273</v>
      </c>
      <c r="I12" s="2">
        <v>15952</v>
      </c>
      <c r="J12" s="17" t="s">
        <v>16</v>
      </c>
      <c r="K12" s="17" t="s">
        <v>16</v>
      </c>
    </row>
    <row r="13" spans="1:11" ht="31.5">
      <c r="A13" s="13">
        <v>5</v>
      </c>
      <c r="B13" s="15" t="s">
        <v>28</v>
      </c>
      <c r="C13" s="21" t="s">
        <v>16</v>
      </c>
      <c r="D13" s="26">
        <f>D15/D14*100</f>
        <v>40.38301535447109</v>
      </c>
      <c r="E13" s="26">
        <f>E15/E14*100</f>
        <v>45.57501247871781</v>
      </c>
      <c r="F13" s="26">
        <f>F15/F14*100</f>
        <v>56.64742331524458</v>
      </c>
      <c r="G13" s="26">
        <f>G15/G14*100</f>
        <v>51.88089398597534</v>
      </c>
      <c r="H13" s="27">
        <v>80</v>
      </c>
      <c r="I13" s="27">
        <v>100</v>
      </c>
      <c r="J13" s="17" t="s">
        <v>16</v>
      </c>
      <c r="K13" s="17" t="s">
        <v>16</v>
      </c>
    </row>
    <row r="14" spans="1:11" ht="15.75">
      <c r="A14" s="13">
        <v>6</v>
      </c>
      <c r="B14" s="15" t="s">
        <v>29</v>
      </c>
      <c r="C14" s="28">
        <v>24795.8</v>
      </c>
      <c r="D14" s="29">
        <v>27763.9</v>
      </c>
      <c r="E14" s="29">
        <v>29249.8</v>
      </c>
      <c r="F14" s="29">
        <v>25983</v>
      </c>
      <c r="G14" s="29">
        <v>28949</v>
      </c>
      <c r="H14" s="29">
        <v>30400</v>
      </c>
      <c r="I14" s="29">
        <v>30600</v>
      </c>
      <c r="J14" s="17" t="s">
        <v>16</v>
      </c>
      <c r="K14" s="17" t="s">
        <v>16</v>
      </c>
    </row>
    <row r="15" spans="1:11" ht="20.25" customHeight="1">
      <c r="A15" s="13">
        <v>7</v>
      </c>
      <c r="B15" s="15" t="s">
        <v>18</v>
      </c>
      <c r="C15" s="36">
        <v>9112.4</v>
      </c>
      <c r="D15" s="29">
        <v>11211.9</v>
      </c>
      <c r="E15" s="28">
        <v>13330.6</v>
      </c>
      <c r="F15" s="28">
        <v>14718.7</v>
      </c>
      <c r="G15" s="28">
        <v>15019</v>
      </c>
      <c r="H15" s="28">
        <f>H14*H13/100</f>
        <v>24320</v>
      </c>
      <c r="I15" s="28">
        <f>I14*I13/100</f>
        <v>30600</v>
      </c>
      <c r="J15" s="30" t="s">
        <v>16</v>
      </c>
      <c r="K15" s="30" t="s">
        <v>16</v>
      </c>
    </row>
    <row r="16" spans="1:11" ht="31.5">
      <c r="A16" s="13">
        <v>8</v>
      </c>
      <c r="B16" s="15" t="s">
        <v>31</v>
      </c>
      <c r="C16" s="21" t="s">
        <v>16</v>
      </c>
      <c r="D16" s="27">
        <f aca="true" t="shared" si="2" ref="D16:I16">D15/C15*100</f>
        <v>123.04003336113428</v>
      </c>
      <c r="E16" s="27">
        <f t="shared" si="2"/>
        <v>118.89688634397382</v>
      </c>
      <c r="F16" s="27">
        <f t="shared" si="2"/>
        <v>110.41288464135148</v>
      </c>
      <c r="G16" s="27">
        <f t="shared" si="2"/>
        <v>102.0402617078954</v>
      </c>
      <c r="H16" s="27">
        <f t="shared" si="2"/>
        <v>161.92822424928423</v>
      </c>
      <c r="I16" s="27">
        <f t="shared" si="2"/>
        <v>125.82236842105263</v>
      </c>
      <c r="J16" s="30" t="s">
        <v>16</v>
      </c>
      <c r="K16" s="30" t="s">
        <v>16</v>
      </c>
    </row>
    <row r="17" spans="1:11" ht="35.25" customHeight="1">
      <c r="A17" s="13">
        <v>9</v>
      </c>
      <c r="B17" s="46" t="s">
        <v>20</v>
      </c>
      <c r="C17" s="43" t="s">
        <v>16</v>
      </c>
      <c r="D17" s="51">
        <v>4.2</v>
      </c>
      <c r="E17" s="47">
        <f>E29/E19*100</f>
        <v>5.487190267904415</v>
      </c>
      <c r="F17" s="47">
        <f>F29/F19*100</f>
        <v>11.859513827276144</v>
      </c>
      <c r="G17" s="47">
        <f>G29/G19*100</f>
        <v>4.971798764177879</v>
      </c>
      <c r="H17" s="47">
        <f>H29/H19*100</f>
        <v>6.8425431859217944</v>
      </c>
      <c r="I17" s="47">
        <f>I29/I19*100</f>
        <v>6.474114934703472</v>
      </c>
      <c r="J17" s="31" t="s">
        <v>16</v>
      </c>
      <c r="K17" s="31" t="s">
        <v>16</v>
      </c>
    </row>
    <row r="18" spans="1:11" ht="15.75">
      <c r="A18" s="13">
        <v>10</v>
      </c>
      <c r="B18" s="32" t="s">
        <v>8</v>
      </c>
      <c r="C18" s="33">
        <v>1.302</v>
      </c>
      <c r="D18" s="33">
        <v>1.302</v>
      </c>
      <c r="E18" s="33">
        <v>1.302</v>
      </c>
      <c r="F18" s="33">
        <v>1.302</v>
      </c>
      <c r="G18" s="33">
        <v>1.302</v>
      </c>
      <c r="H18" s="33">
        <v>1.302</v>
      </c>
      <c r="I18" s="33">
        <v>1.302</v>
      </c>
      <c r="J18" s="33" t="s">
        <v>16</v>
      </c>
      <c r="K18" s="33" t="s">
        <v>16</v>
      </c>
    </row>
    <row r="19" spans="1:11" ht="15.75">
      <c r="A19" s="34">
        <v>11</v>
      </c>
      <c r="B19" s="35" t="s">
        <v>9</v>
      </c>
      <c r="C19" s="36">
        <v>9.9</v>
      </c>
      <c r="D19" s="38">
        <v>11.9</v>
      </c>
      <c r="E19" s="38">
        <f>E11*E15*12*E18/1000000</f>
        <v>14.579410608000002</v>
      </c>
      <c r="F19" s="38">
        <f>F11*F15*12*F18/1000000</f>
        <v>15.177687940800002</v>
      </c>
      <c r="G19" s="38">
        <f>G11*G15*12*G18/1000000</f>
        <v>14.079411360000002</v>
      </c>
      <c r="H19" s="38">
        <f>H11*H15*12*H18/1000000</f>
        <v>18.998784</v>
      </c>
      <c r="I19" s="38">
        <f>I11*I15*12*I18/1000000</f>
        <v>20.0799648</v>
      </c>
      <c r="J19" s="30">
        <f>E19+F19+G19</f>
        <v>43.836509908800004</v>
      </c>
      <c r="K19" s="30">
        <f>E19+F19+G19+H19+I19</f>
        <v>82.9152587088</v>
      </c>
    </row>
    <row r="20" spans="1:11" ht="20.25" customHeight="1">
      <c r="A20" s="34">
        <v>12</v>
      </c>
      <c r="B20" s="35" t="s">
        <v>39</v>
      </c>
      <c r="C20" s="21" t="s">
        <v>16</v>
      </c>
      <c r="D20" s="36">
        <v>2.3</v>
      </c>
      <c r="E20" s="36">
        <f>+E19-$D$19</f>
        <v>2.6794106080000013</v>
      </c>
      <c r="F20" s="36">
        <f>+F19-$D$19</f>
        <v>3.2776879408000017</v>
      </c>
      <c r="G20" s="36">
        <f>+G19-$D$19</f>
        <v>2.1794113600000014</v>
      </c>
      <c r="H20" s="36">
        <f>+H19-$D$19</f>
        <v>7.098784</v>
      </c>
      <c r="I20" s="36">
        <f>+I19-$D$19</f>
        <v>8.179964799999999</v>
      </c>
      <c r="J20" s="30">
        <f>E20+F20+G20</f>
        <v>8.136509908800004</v>
      </c>
      <c r="K20" s="30">
        <f>E20+F20+G20+H20+I20</f>
        <v>23.415258708800003</v>
      </c>
    </row>
    <row r="21" spans="1:11" ht="15.75">
      <c r="A21" s="34">
        <v>13</v>
      </c>
      <c r="B21" s="35" t="s">
        <v>10</v>
      </c>
      <c r="C21" s="22"/>
      <c r="D21" s="23"/>
      <c r="E21" s="23"/>
      <c r="F21" s="23"/>
      <c r="G21" s="23"/>
      <c r="H21" s="23"/>
      <c r="I21" s="23"/>
      <c r="J21" s="24"/>
      <c r="K21" s="25"/>
    </row>
    <row r="22" spans="1:11" ht="33" customHeight="1">
      <c r="A22" s="34">
        <v>14</v>
      </c>
      <c r="B22" s="15" t="s">
        <v>25</v>
      </c>
      <c r="C22" s="21" t="s">
        <v>16</v>
      </c>
      <c r="D22" s="26">
        <v>1.5</v>
      </c>
      <c r="E22" s="30">
        <f>E20-E29</f>
        <v>1.8794106080000013</v>
      </c>
      <c r="F22" s="30">
        <f>F20-F29</f>
        <v>1.4776879408000017</v>
      </c>
      <c r="G22" s="30">
        <f>G20-G29</f>
        <v>1.4794113600000014</v>
      </c>
      <c r="H22" s="30">
        <f>H20-H29</f>
        <v>5.798784</v>
      </c>
      <c r="I22" s="30">
        <f>I20-I29</f>
        <v>6.879964799999999</v>
      </c>
      <c r="J22" s="30">
        <f>E22+F22+G22</f>
        <v>4.8365099088000045</v>
      </c>
      <c r="K22" s="30">
        <f>E22+F22+G22+H22+I22</f>
        <v>17.515258708800005</v>
      </c>
    </row>
    <row r="23" spans="1:11" ht="31.5">
      <c r="A23" s="34">
        <v>15</v>
      </c>
      <c r="B23" s="15" t="s">
        <v>11</v>
      </c>
      <c r="C23" s="21" t="s">
        <v>16</v>
      </c>
      <c r="D23" s="26">
        <f aca="true" t="shared" si="3" ref="D23:I23">D24+D25+D28</f>
        <v>1.8000000000000003</v>
      </c>
      <c r="E23" s="26">
        <f>E24+E25+E28</f>
        <v>2.1</v>
      </c>
      <c r="F23" s="26">
        <f t="shared" si="3"/>
        <v>0.6</v>
      </c>
      <c r="G23" s="26">
        <f t="shared" si="3"/>
        <v>0.7</v>
      </c>
      <c r="H23" s="26">
        <f t="shared" si="3"/>
        <v>1.3</v>
      </c>
      <c r="I23" s="26">
        <f t="shared" si="3"/>
        <v>1.4000000000000001</v>
      </c>
      <c r="J23" s="30">
        <f aca="true" t="shared" si="4" ref="J23:J31">E23+F23+G23</f>
        <v>3.4000000000000004</v>
      </c>
      <c r="K23" s="30">
        <f aca="true" t="shared" si="5" ref="K23:K31">E23+F23+G23+H23+I23</f>
        <v>6.1000000000000005</v>
      </c>
    </row>
    <row r="24" spans="1:11" ht="15.75">
      <c r="A24" s="34">
        <v>16</v>
      </c>
      <c r="B24" s="15" t="s">
        <v>12</v>
      </c>
      <c r="C24" s="21" t="s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</row>
    <row r="25" spans="1:11" ht="32.25" customHeight="1">
      <c r="A25" s="34">
        <v>17</v>
      </c>
      <c r="B25" s="15" t="s">
        <v>13</v>
      </c>
      <c r="C25" s="21" t="s">
        <v>16</v>
      </c>
      <c r="D25" s="38">
        <f>SUM(D26:D27)</f>
        <v>1.7000000000000002</v>
      </c>
      <c r="E25" s="38">
        <f>E26+E27</f>
        <v>2</v>
      </c>
      <c r="F25" s="38">
        <f>F26+F27</f>
        <v>0.6</v>
      </c>
      <c r="G25" s="38">
        <f>G26+G27</f>
        <v>0.7</v>
      </c>
      <c r="H25" s="38">
        <f>H26+H27</f>
        <v>1.2</v>
      </c>
      <c r="I25" s="38">
        <f>I26+I27</f>
        <v>1.3</v>
      </c>
      <c r="J25" s="30">
        <f t="shared" si="4"/>
        <v>3.3</v>
      </c>
      <c r="K25" s="30">
        <f t="shared" si="5"/>
        <v>5.8</v>
      </c>
    </row>
    <row r="26" spans="1:11" ht="31.5">
      <c r="A26" s="34" t="s">
        <v>32</v>
      </c>
      <c r="B26" s="39" t="s">
        <v>37</v>
      </c>
      <c r="C26" s="21" t="s">
        <v>16</v>
      </c>
      <c r="D26" s="38">
        <v>0.9</v>
      </c>
      <c r="E26" s="29">
        <v>1.2</v>
      </c>
      <c r="F26" s="29">
        <v>0.6</v>
      </c>
      <c r="G26" s="29">
        <v>0.7</v>
      </c>
      <c r="H26" s="29">
        <v>1</v>
      </c>
      <c r="I26" s="29">
        <v>1.1</v>
      </c>
      <c r="J26" s="30">
        <f t="shared" si="4"/>
        <v>2.5</v>
      </c>
      <c r="K26" s="30">
        <f t="shared" si="5"/>
        <v>4.6</v>
      </c>
    </row>
    <row r="27" spans="1:11" ht="31.5">
      <c r="A27" s="34" t="s">
        <v>33</v>
      </c>
      <c r="B27" s="49" t="s">
        <v>38</v>
      </c>
      <c r="C27" s="43" t="s">
        <v>16</v>
      </c>
      <c r="D27" s="29">
        <v>0.8</v>
      </c>
      <c r="E27" s="29">
        <v>0.8</v>
      </c>
      <c r="F27" s="29">
        <v>0</v>
      </c>
      <c r="G27" s="29">
        <v>0</v>
      </c>
      <c r="H27" s="29">
        <v>0.2</v>
      </c>
      <c r="I27" s="29">
        <v>0.2</v>
      </c>
      <c r="J27" s="30">
        <f t="shared" si="4"/>
        <v>0.8</v>
      </c>
      <c r="K27" s="30">
        <f t="shared" si="5"/>
        <v>1.2</v>
      </c>
    </row>
    <row r="28" spans="1:11" ht="31.5">
      <c r="A28" s="34">
        <v>18</v>
      </c>
      <c r="B28" s="15" t="s">
        <v>14</v>
      </c>
      <c r="C28" s="21" t="s">
        <v>16</v>
      </c>
      <c r="D28" s="30">
        <v>0.1</v>
      </c>
      <c r="E28" s="28">
        <v>0.1</v>
      </c>
      <c r="F28" s="28">
        <v>0</v>
      </c>
      <c r="G28" s="45">
        <v>0</v>
      </c>
      <c r="H28" s="45">
        <v>0.1</v>
      </c>
      <c r="I28" s="28">
        <v>0.1</v>
      </c>
      <c r="J28" s="30">
        <f t="shared" si="4"/>
        <v>0.1</v>
      </c>
      <c r="K28" s="30">
        <f t="shared" si="5"/>
        <v>0.30000000000000004</v>
      </c>
    </row>
    <row r="29" spans="1:11" ht="28.5" customHeight="1">
      <c r="A29" s="34">
        <v>19</v>
      </c>
      <c r="B29" s="32" t="s">
        <v>21</v>
      </c>
      <c r="C29" s="21" t="s">
        <v>16</v>
      </c>
      <c r="D29" s="29">
        <v>0</v>
      </c>
      <c r="E29" s="48">
        <v>0.8</v>
      </c>
      <c r="F29" s="48">
        <v>1.8</v>
      </c>
      <c r="G29" s="48">
        <v>0.7</v>
      </c>
      <c r="H29" s="48">
        <v>1.3</v>
      </c>
      <c r="I29" s="48">
        <v>1.3</v>
      </c>
      <c r="J29" s="45">
        <f t="shared" si="4"/>
        <v>3.3</v>
      </c>
      <c r="K29" s="44">
        <f t="shared" si="5"/>
        <v>5.8999999999999995</v>
      </c>
    </row>
    <row r="30" spans="1:11" ht="49.5" customHeight="1">
      <c r="A30" s="34">
        <v>20</v>
      </c>
      <c r="B30" s="35" t="s">
        <v>15</v>
      </c>
      <c r="C30" s="21" t="s">
        <v>16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0">
        <f t="shared" si="4"/>
        <v>0</v>
      </c>
      <c r="K30" s="30">
        <f t="shared" si="5"/>
        <v>0</v>
      </c>
    </row>
    <row r="31" spans="1:11" ht="31.5">
      <c r="A31" s="34">
        <v>21</v>
      </c>
      <c r="B31" s="35" t="s">
        <v>34</v>
      </c>
      <c r="C31" s="21" t="s">
        <v>16</v>
      </c>
      <c r="D31" s="29">
        <v>2</v>
      </c>
      <c r="E31" s="29">
        <f>E22+E29+E30</f>
        <v>2.6794106080000013</v>
      </c>
      <c r="F31" s="29">
        <f>F22+F29+F30</f>
        <v>3.2776879408000017</v>
      </c>
      <c r="G31" s="29">
        <f>G22+G29+G30</f>
        <v>2.1794113600000014</v>
      </c>
      <c r="H31" s="29">
        <f>H22+H29+H30</f>
        <v>7.098784</v>
      </c>
      <c r="I31" s="29">
        <f>I22+I29+I30</f>
        <v>8.179964799999999</v>
      </c>
      <c r="J31" s="30">
        <f t="shared" si="4"/>
        <v>8.136509908800004</v>
      </c>
      <c r="K31" s="30">
        <f t="shared" si="5"/>
        <v>23.415258708800003</v>
      </c>
    </row>
    <row r="32" spans="1:11" ht="47.25">
      <c r="A32" s="34">
        <v>22</v>
      </c>
      <c r="B32" s="39" t="s">
        <v>35</v>
      </c>
      <c r="C32" s="21" t="s">
        <v>16</v>
      </c>
      <c r="D32" s="50">
        <f>D23/D20*100</f>
        <v>78.2608695652174</v>
      </c>
      <c r="E32" s="50">
        <f aca="true" t="shared" si="6" ref="E32:K32">E23/E31*100</f>
        <v>78.37544547035694</v>
      </c>
      <c r="F32" s="50">
        <f t="shared" si="6"/>
        <v>18.305586463290798</v>
      </c>
      <c r="G32" s="50">
        <f t="shared" si="6"/>
        <v>32.11876439884206</v>
      </c>
      <c r="H32" s="50">
        <f t="shared" si="6"/>
        <v>18.312995577834176</v>
      </c>
      <c r="I32" s="50">
        <f t="shared" si="6"/>
        <v>17.11498807427631</v>
      </c>
      <c r="J32" s="29">
        <f t="shared" si="6"/>
        <v>41.78695826723871</v>
      </c>
      <c r="K32" s="29">
        <f t="shared" si="6"/>
        <v>26.05138843803369</v>
      </c>
    </row>
    <row r="33" spans="1:11" s="9" customFormat="1" ht="15.75">
      <c r="A33" s="66" t="s">
        <v>22</v>
      </c>
      <c r="B33" s="66"/>
      <c r="C33" s="67"/>
      <c r="D33" s="40"/>
      <c r="E33" s="40"/>
      <c r="F33" s="41"/>
      <c r="G33" s="41"/>
      <c r="H33" s="41"/>
      <c r="I33" s="41"/>
      <c r="J33" s="42"/>
      <c r="K33" s="42"/>
    </row>
  </sheetData>
  <sheetProtection/>
  <mergeCells count="5">
    <mergeCell ref="A33:C33"/>
    <mergeCell ref="G1:K1"/>
    <mergeCell ref="B2:K2"/>
    <mergeCell ref="C4:E4"/>
    <mergeCell ref="C3:K3"/>
  </mergeCells>
  <printOptions/>
  <pageMargins left="1.1023622047244095" right="0.1968503937007874" top="0.35433070866141736" bottom="0.35433070866141736" header="0.31496062992125984" footer="0.31496062992125984"/>
  <pageSetup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33"/>
  <sheetViews>
    <sheetView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5.140625" style="3" customWidth="1"/>
    <col min="2" max="2" width="69.57421875" style="4" customWidth="1"/>
    <col min="3" max="3" width="9.7109375" style="4" customWidth="1"/>
    <col min="4" max="4" width="9.7109375" style="5" customWidth="1"/>
    <col min="5" max="7" width="11.140625" style="4" customWidth="1"/>
    <col min="8" max="8" width="10.140625" style="4" customWidth="1"/>
    <col min="9" max="11" width="11.140625" style="4" customWidth="1"/>
    <col min="12" max="16384" width="9.140625" style="4" customWidth="1"/>
  </cols>
  <sheetData>
    <row r="1" spans="7:11" ht="15.75">
      <c r="G1" s="73"/>
      <c r="H1" s="73"/>
      <c r="I1" s="73"/>
      <c r="J1" s="73"/>
      <c r="K1" s="73"/>
    </row>
    <row r="2" spans="1:11" ht="58.5" customHeight="1">
      <c r="A2" s="7"/>
      <c r="B2" s="7"/>
      <c r="C2" s="7"/>
      <c r="D2" s="7"/>
      <c r="E2" s="7"/>
      <c r="F2" s="7"/>
      <c r="G2" s="74" t="s">
        <v>54</v>
      </c>
      <c r="H2" s="74"/>
      <c r="I2" s="74"/>
      <c r="J2" s="74"/>
      <c r="K2" s="74"/>
    </row>
    <row r="3" spans="1:11" s="9" customFormat="1" ht="23.25" customHeight="1">
      <c r="A3" s="8"/>
      <c r="B3" s="69" t="s">
        <v>40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9" customFormat="1" ht="25.5" customHeight="1">
      <c r="A4" s="6"/>
      <c r="B4" s="10"/>
      <c r="C4" s="71" t="s">
        <v>41</v>
      </c>
      <c r="D4" s="71"/>
      <c r="E4" s="71"/>
      <c r="F4" s="71"/>
      <c r="G4" s="71"/>
      <c r="H4" s="71"/>
      <c r="I4" s="71"/>
      <c r="J4" s="71"/>
      <c r="K4" s="71"/>
    </row>
    <row r="5" spans="1:11" s="9" customFormat="1" ht="39" customHeight="1">
      <c r="A5" s="6"/>
      <c r="B5" s="12" t="s">
        <v>26</v>
      </c>
      <c r="C5" s="72" t="s">
        <v>42</v>
      </c>
      <c r="D5" s="72"/>
      <c r="E5" s="72"/>
      <c r="F5" s="72"/>
      <c r="G5" s="72"/>
      <c r="H5" s="72"/>
      <c r="I5" s="72"/>
      <c r="J5" s="72"/>
      <c r="K5" s="72"/>
    </row>
    <row r="6" spans="1:11" ht="31.5">
      <c r="A6" s="13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17</v>
      </c>
      <c r="K6" s="14" t="s">
        <v>27</v>
      </c>
    </row>
    <row r="7" spans="1:14" ht="55.5" customHeight="1">
      <c r="A7" s="13">
        <v>1</v>
      </c>
      <c r="B7" s="15" t="s">
        <v>52</v>
      </c>
      <c r="C7" s="14" t="s">
        <v>16</v>
      </c>
      <c r="D7" s="16" t="e">
        <f aca="true" t="shared" si="0" ref="D7:I7">D8/D9</f>
        <v>#DIV/0!</v>
      </c>
      <c r="E7" s="16" t="e">
        <f t="shared" si="0"/>
        <v>#DIV/0!</v>
      </c>
      <c r="F7" s="16" t="e">
        <f t="shared" si="0"/>
        <v>#DIV/0!</v>
      </c>
      <c r="G7" s="16" t="e">
        <f t="shared" si="0"/>
        <v>#DIV/0!</v>
      </c>
      <c r="H7" s="16" t="e">
        <f t="shared" si="0"/>
        <v>#DIV/0!</v>
      </c>
      <c r="I7" s="16" t="e">
        <f t="shared" si="0"/>
        <v>#DIV/0!</v>
      </c>
      <c r="J7" s="17" t="s">
        <v>16</v>
      </c>
      <c r="K7" s="17" t="s">
        <v>16</v>
      </c>
      <c r="N7" s="18"/>
    </row>
    <row r="8" spans="1:11" ht="15.75">
      <c r="A8" s="13">
        <v>2</v>
      </c>
      <c r="B8" s="15" t="s">
        <v>51</v>
      </c>
      <c r="C8" s="14" t="s">
        <v>16</v>
      </c>
      <c r="D8" s="19"/>
      <c r="E8" s="19"/>
      <c r="F8" s="19"/>
      <c r="G8" s="19"/>
      <c r="H8" s="19"/>
      <c r="I8" s="19"/>
      <c r="J8" s="17" t="s">
        <v>16</v>
      </c>
      <c r="K8" s="17" t="s">
        <v>16</v>
      </c>
    </row>
    <row r="9" spans="1:11" ht="20.25" customHeight="1">
      <c r="A9" s="13">
        <v>3</v>
      </c>
      <c r="B9" s="15" t="s">
        <v>44</v>
      </c>
      <c r="C9" s="14" t="s">
        <v>16</v>
      </c>
      <c r="D9" s="20"/>
      <c r="E9" s="20"/>
      <c r="F9" s="20"/>
      <c r="G9" s="20"/>
      <c r="H9" s="20"/>
      <c r="I9" s="20"/>
      <c r="J9" s="17" t="s">
        <v>16</v>
      </c>
      <c r="K9" s="17" t="s">
        <v>16</v>
      </c>
    </row>
    <row r="10" spans="1:11" ht="21.75" customHeight="1">
      <c r="A10" s="13">
        <v>4</v>
      </c>
      <c r="B10" s="15" t="s">
        <v>24</v>
      </c>
      <c r="C10" s="1"/>
      <c r="D10" s="1"/>
      <c r="E10" s="2"/>
      <c r="F10" s="2"/>
      <c r="G10" s="2"/>
      <c r="H10" s="2"/>
      <c r="I10" s="2"/>
      <c r="J10" s="17" t="s">
        <v>16</v>
      </c>
      <c r="K10" s="17" t="s">
        <v>16</v>
      </c>
    </row>
    <row r="11" spans="1:11" ht="47.25">
      <c r="A11" s="13">
        <v>5</v>
      </c>
      <c r="B11" s="15" t="s">
        <v>46</v>
      </c>
      <c r="C11" s="21" t="s">
        <v>16</v>
      </c>
      <c r="D11" s="26">
        <v>65.1</v>
      </c>
      <c r="E11" s="27">
        <v>78.8</v>
      </c>
      <c r="F11" s="27">
        <v>88.9</v>
      </c>
      <c r="G11" s="27">
        <v>84.6</v>
      </c>
      <c r="H11" s="27">
        <v>100</v>
      </c>
      <c r="I11" s="27">
        <v>100</v>
      </c>
      <c r="J11" s="17" t="s">
        <v>16</v>
      </c>
      <c r="K11" s="17" t="s">
        <v>16</v>
      </c>
    </row>
    <row r="12" spans="1:11" ht="15.75">
      <c r="A12" s="13">
        <v>6</v>
      </c>
      <c r="B12" s="15" t="s">
        <v>29</v>
      </c>
      <c r="C12" s="28">
        <v>24795.8</v>
      </c>
      <c r="D12" s="29">
        <v>27763.9</v>
      </c>
      <c r="E12" s="29">
        <v>29249.8</v>
      </c>
      <c r="F12" s="29">
        <v>25983</v>
      </c>
      <c r="G12" s="29">
        <v>27213.5</v>
      </c>
      <c r="H12" s="29">
        <v>28930</v>
      </c>
      <c r="I12" s="29">
        <v>30600</v>
      </c>
      <c r="J12" s="17" t="s">
        <v>16</v>
      </c>
      <c r="K12" s="17" t="s">
        <v>16</v>
      </c>
    </row>
    <row r="13" spans="1:11" ht="20.25" customHeight="1">
      <c r="A13" s="13">
        <v>7</v>
      </c>
      <c r="B13" s="15" t="s">
        <v>47</v>
      </c>
      <c r="C13" s="36"/>
      <c r="D13" s="29"/>
      <c r="E13" s="28"/>
      <c r="F13" s="28"/>
      <c r="G13" s="28"/>
      <c r="H13" s="28">
        <f>H12*H11/100</f>
        <v>28930</v>
      </c>
      <c r="I13" s="28">
        <f>I12*I11/100</f>
        <v>30600</v>
      </c>
      <c r="J13" s="30" t="s">
        <v>16</v>
      </c>
      <c r="K13" s="30" t="s">
        <v>16</v>
      </c>
    </row>
    <row r="14" spans="1:11" ht="31.5">
      <c r="A14" s="13">
        <v>8</v>
      </c>
      <c r="B14" s="15" t="s">
        <v>45</v>
      </c>
      <c r="C14" s="21" t="s">
        <v>16</v>
      </c>
      <c r="D14" s="27" t="e">
        <f aca="true" t="shared" si="1" ref="D14:I14">D13/C13*100</f>
        <v>#DIV/0!</v>
      </c>
      <c r="E14" s="27" t="e">
        <f t="shared" si="1"/>
        <v>#DIV/0!</v>
      </c>
      <c r="F14" s="27" t="e">
        <f t="shared" si="1"/>
        <v>#DIV/0!</v>
      </c>
      <c r="G14" s="27" t="e">
        <f t="shared" si="1"/>
        <v>#DIV/0!</v>
      </c>
      <c r="H14" s="27" t="e">
        <f t="shared" si="1"/>
        <v>#DIV/0!</v>
      </c>
      <c r="I14" s="27">
        <f t="shared" si="1"/>
        <v>105.77255444175597</v>
      </c>
      <c r="J14" s="30" t="s">
        <v>16</v>
      </c>
      <c r="K14" s="30" t="s">
        <v>16</v>
      </c>
    </row>
    <row r="15" spans="1:11" ht="35.25" customHeight="1">
      <c r="A15" s="13">
        <v>9</v>
      </c>
      <c r="B15" s="46" t="s">
        <v>20</v>
      </c>
      <c r="C15" s="43" t="s">
        <v>16</v>
      </c>
      <c r="D15" s="51">
        <v>4.3</v>
      </c>
      <c r="E15" s="47" t="e">
        <f>E27/E17*100</f>
        <v>#DIV/0!</v>
      </c>
      <c r="F15" s="47" t="e">
        <f>F27/F17*100</f>
        <v>#DIV/0!</v>
      </c>
      <c r="G15" s="47" t="e">
        <f>G27/G17*100</f>
        <v>#DIV/0!</v>
      </c>
      <c r="H15" s="47" t="e">
        <f>H27/H17*100</f>
        <v>#DIV/0!</v>
      </c>
      <c r="I15" s="47" t="e">
        <f>I27/I17*100</f>
        <v>#DIV/0!</v>
      </c>
      <c r="J15" s="31" t="s">
        <v>16</v>
      </c>
      <c r="K15" s="31" t="s">
        <v>16</v>
      </c>
    </row>
    <row r="16" spans="1:11" ht="15.75">
      <c r="A16" s="13">
        <v>10</v>
      </c>
      <c r="B16" s="32" t="s">
        <v>8</v>
      </c>
      <c r="C16" s="33">
        <v>1.302</v>
      </c>
      <c r="D16" s="33">
        <v>1.302</v>
      </c>
      <c r="E16" s="33">
        <v>1.302</v>
      </c>
      <c r="F16" s="33">
        <v>1.302</v>
      </c>
      <c r="G16" s="33">
        <v>1.302</v>
      </c>
      <c r="H16" s="33">
        <v>1.302</v>
      </c>
      <c r="I16" s="33">
        <v>1.302</v>
      </c>
      <c r="J16" s="33" t="s">
        <v>16</v>
      </c>
      <c r="K16" s="33" t="s">
        <v>16</v>
      </c>
    </row>
    <row r="17" spans="1:11" ht="15.75">
      <c r="A17" s="34">
        <v>11</v>
      </c>
      <c r="B17" s="35" t="s">
        <v>9</v>
      </c>
      <c r="C17" s="36"/>
      <c r="D17" s="29"/>
      <c r="E17" s="38">
        <f>E9*E13*12*E16/1000000</f>
        <v>0</v>
      </c>
      <c r="F17" s="38">
        <f>F9*F13*12*F16/1000000</f>
        <v>0</v>
      </c>
      <c r="G17" s="38">
        <f>G9*G13*12*G16/1000000</f>
        <v>0</v>
      </c>
      <c r="H17" s="38">
        <f>H9*H13*12*H16/1000000</f>
        <v>0</v>
      </c>
      <c r="I17" s="38">
        <f>I9*I13*12*I16/1000000</f>
        <v>0</v>
      </c>
      <c r="J17" s="30">
        <f>E17+F17+G17</f>
        <v>0</v>
      </c>
      <c r="K17" s="30">
        <f>E17+F17+G17+H17+I17</f>
        <v>0</v>
      </c>
    </row>
    <row r="18" spans="1:11" ht="20.25" customHeight="1">
      <c r="A18" s="34">
        <v>12</v>
      </c>
      <c r="B18" s="35" t="s">
        <v>39</v>
      </c>
      <c r="C18" s="21" t="s">
        <v>16</v>
      </c>
      <c r="D18" s="37"/>
      <c r="E18" s="36">
        <f>+E17-$D$17</f>
        <v>0</v>
      </c>
      <c r="F18" s="36">
        <f>+F17-$D$17</f>
        <v>0</v>
      </c>
      <c r="G18" s="36">
        <f>+G17-$D$17</f>
        <v>0</v>
      </c>
      <c r="H18" s="36">
        <f>+H17-$D$17</f>
        <v>0</v>
      </c>
      <c r="I18" s="36">
        <f>+I17-$D$17</f>
        <v>0</v>
      </c>
      <c r="J18" s="30">
        <f>E18+F18+G18</f>
        <v>0</v>
      </c>
      <c r="K18" s="30">
        <f>E18+F18+G18+H18+I18</f>
        <v>0</v>
      </c>
    </row>
    <row r="19" spans="1:11" ht="15.75">
      <c r="A19" s="34">
        <v>13</v>
      </c>
      <c r="B19" s="35" t="s">
        <v>10</v>
      </c>
      <c r="C19" s="22"/>
      <c r="D19" s="23"/>
      <c r="E19" s="23"/>
      <c r="F19" s="23"/>
      <c r="G19" s="23"/>
      <c r="H19" s="23"/>
      <c r="I19" s="23"/>
      <c r="J19" s="24"/>
      <c r="K19" s="25"/>
    </row>
    <row r="20" spans="1:11" ht="33" customHeight="1">
      <c r="A20" s="34">
        <v>14</v>
      </c>
      <c r="B20" s="15" t="s">
        <v>25</v>
      </c>
      <c r="C20" s="21" t="s">
        <v>16</v>
      </c>
      <c r="D20" s="26"/>
      <c r="E20" s="30">
        <f>E18-E27</f>
        <v>0</v>
      </c>
      <c r="F20" s="30">
        <f>F18-F27</f>
        <v>0</v>
      </c>
      <c r="G20" s="30">
        <f>G18-G27</f>
        <v>0</v>
      </c>
      <c r="H20" s="30">
        <f>H18-H27</f>
        <v>0</v>
      </c>
      <c r="I20" s="30">
        <f>I18-I27</f>
        <v>0</v>
      </c>
      <c r="J20" s="30">
        <f>E20+F20+G20</f>
        <v>0</v>
      </c>
      <c r="K20" s="30">
        <f>E20+F20+G20+H20+I20</f>
        <v>0</v>
      </c>
    </row>
    <row r="21" spans="1:11" ht="31.5">
      <c r="A21" s="34">
        <v>15</v>
      </c>
      <c r="B21" s="15" t="s">
        <v>11</v>
      </c>
      <c r="C21" s="21" t="s">
        <v>16</v>
      </c>
      <c r="D21" s="26">
        <f aca="true" t="shared" si="2" ref="D21:I21">D22+D23+D26</f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30">
        <f aca="true" t="shared" si="3" ref="J21:J29">E21+F21+G21</f>
        <v>0</v>
      </c>
      <c r="K21" s="30">
        <f aca="true" t="shared" si="4" ref="K21:K29">E21+F21+G21+H21+I21</f>
        <v>0</v>
      </c>
    </row>
    <row r="22" spans="1:11" ht="15.75">
      <c r="A22" s="34">
        <v>16</v>
      </c>
      <c r="B22" s="15" t="s">
        <v>12</v>
      </c>
      <c r="C22" s="21" t="s">
        <v>16</v>
      </c>
      <c r="D22" s="30"/>
      <c r="E22" s="30"/>
      <c r="F22" s="30"/>
      <c r="G22" s="30"/>
      <c r="H22" s="30"/>
      <c r="I22" s="30"/>
      <c r="J22" s="30">
        <v>0</v>
      </c>
      <c r="K22" s="30">
        <f t="shared" si="4"/>
        <v>0</v>
      </c>
    </row>
    <row r="23" spans="1:11" ht="32.25" customHeight="1">
      <c r="A23" s="34">
        <v>17</v>
      </c>
      <c r="B23" s="15" t="s">
        <v>13</v>
      </c>
      <c r="C23" s="21" t="s">
        <v>16</v>
      </c>
      <c r="D23" s="38">
        <f>SUM(D24:D25)</f>
        <v>0</v>
      </c>
      <c r="E23" s="38">
        <f>E24+E25</f>
        <v>0</v>
      </c>
      <c r="F23" s="38">
        <f>F24+F25</f>
        <v>0</v>
      </c>
      <c r="G23" s="38">
        <f>G24+G25</f>
        <v>0</v>
      </c>
      <c r="H23" s="38">
        <f>H24+H25</f>
        <v>0</v>
      </c>
      <c r="I23" s="38">
        <f>I24+I25</f>
        <v>0</v>
      </c>
      <c r="J23" s="30">
        <f t="shared" si="3"/>
        <v>0</v>
      </c>
      <c r="K23" s="30">
        <f t="shared" si="4"/>
        <v>0</v>
      </c>
    </row>
    <row r="24" spans="1:11" ht="31.5">
      <c r="A24" s="34" t="s">
        <v>32</v>
      </c>
      <c r="B24" s="39" t="s">
        <v>48</v>
      </c>
      <c r="C24" s="21" t="s">
        <v>16</v>
      </c>
      <c r="D24" s="38"/>
      <c r="E24" s="29"/>
      <c r="F24" s="29"/>
      <c r="G24" s="29"/>
      <c r="H24" s="29"/>
      <c r="I24" s="29"/>
      <c r="J24" s="30">
        <f t="shared" si="3"/>
        <v>0</v>
      </c>
      <c r="K24" s="30">
        <f t="shared" si="4"/>
        <v>0</v>
      </c>
    </row>
    <row r="25" spans="1:11" ht="31.5">
      <c r="A25" s="34" t="s">
        <v>33</v>
      </c>
      <c r="B25" s="49" t="s">
        <v>49</v>
      </c>
      <c r="C25" s="43" t="s">
        <v>16</v>
      </c>
      <c r="D25" s="29"/>
      <c r="E25" s="29"/>
      <c r="F25" s="29"/>
      <c r="G25" s="29"/>
      <c r="H25" s="29"/>
      <c r="I25" s="29"/>
      <c r="J25" s="30">
        <f t="shared" si="3"/>
        <v>0</v>
      </c>
      <c r="K25" s="30">
        <f t="shared" si="4"/>
        <v>0</v>
      </c>
    </row>
    <row r="26" spans="1:11" ht="31.5">
      <c r="A26" s="34">
        <v>18</v>
      </c>
      <c r="B26" s="15" t="s">
        <v>14</v>
      </c>
      <c r="C26" s="21" t="s">
        <v>16</v>
      </c>
      <c r="D26" s="30"/>
      <c r="E26" s="28"/>
      <c r="F26" s="28"/>
      <c r="G26" s="45"/>
      <c r="H26" s="45"/>
      <c r="I26" s="28"/>
      <c r="J26" s="30">
        <f t="shared" si="3"/>
        <v>0</v>
      </c>
      <c r="K26" s="30">
        <f t="shared" si="4"/>
        <v>0</v>
      </c>
    </row>
    <row r="27" spans="1:11" ht="28.5" customHeight="1">
      <c r="A27" s="34">
        <v>19</v>
      </c>
      <c r="B27" s="32" t="s">
        <v>21</v>
      </c>
      <c r="C27" s="21" t="s">
        <v>16</v>
      </c>
      <c r="D27" s="29"/>
      <c r="E27" s="48"/>
      <c r="F27" s="48"/>
      <c r="G27" s="48"/>
      <c r="H27" s="48"/>
      <c r="I27" s="48"/>
      <c r="J27" s="45">
        <f t="shared" si="3"/>
        <v>0</v>
      </c>
      <c r="K27" s="44">
        <f t="shared" si="4"/>
        <v>0</v>
      </c>
    </row>
    <row r="28" spans="1:11" ht="50.25" customHeight="1">
      <c r="A28" s="34">
        <v>20</v>
      </c>
      <c r="B28" s="35" t="s">
        <v>15</v>
      </c>
      <c r="C28" s="21" t="s">
        <v>16</v>
      </c>
      <c r="D28" s="29"/>
      <c r="E28" s="29"/>
      <c r="F28" s="29"/>
      <c r="G28" s="29"/>
      <c r="H28" s="29"/>
      <c r="I28" s="29"/>
      <c r="J28" s="30">
        <f t="shared" si="3"/>
        <v>0</v>
      </c>
      <c r="K28" s="30">
        <f t="shared" si="4"/>
        <v>0</v>
      </c>
    </row>
    <row r="29" spans="1:11" ht="31.5">
      <c r="A29" s="34">
        <v>21</v>
      </c>
      <c r="B29" s="35" t="s">
        <v>34</v>
      </c>
      <c r="C29" s="21" t="s">
        <v>16</v>
      </c>
      <c r="D29" s="29"/>
      <c r="E29" s="29">
        <f>E20+E27+E28</f>
        <v>0</v>
      </c>
      <c r="F29" s="29">
        <f>F20+F27+F28</f>
        <v>0</v>
      </c>
      <c r="G29" s="29">
        <f>G20+G27+G28</f>
        <v>0</v>
      </c>
      <c r="H29" s="29">
        <f>H20+H27+H28</f>
        <v>0</v>
      </c>
      <c r="I29" s="29">
        <f>I20+I27+I28</f>
        <v>0</v>
      </c>
      <c r="J29" s="30">
        <f t="shared" si="3"/>
        <v>0</v>
      </c>
      <c r="K29" s="30">
        <f t="shared" si="4"/>
        <v>0</v>
      </c>
    </row>
    <row r="30" spans="1:11" ht="47.25">
      <c r="A30" s="34">
        <v>22</v>
      </c>
      <c r="B30" s="39" t="s">
        <v>35</v>
      </c>
      <c r="C30" s="21" t="s">
        <v>16</v>
      </c>
      <c r="D30" s="50" t="e">
        <f>D21/D18*100</f>
        <v>#DIV/0!</v>
      </c>
      <c r="E30" s="50" t="e">
        <f aca="true" t="shared" si="5" ref="E30:K30">E21/E29*100</f>
        <v>#DIV/0!</v>
      </c>
      <c r="F30" s="50" t="e">
        <f t="shared" si="5"/>
        <v>#DIV/0!</v>
      </c>
      <c r="G30" s="50" t="e">
        <f t="shared" si="5"/>
        <v>#DIV/0!</v>
      </c>
      <c r="H30" s="50" t="e">
        <f t="shared" si="5"/>
        <v>#DIV/0!</v>
      </c>
      <c r="I30" s="50" t="e">
        <f t="shared" si="5"/>
        <v>#DIV/0!</v>
      </c>
      <c r="J30" s="29" t="e">
        <f t="shared" si="5"/>
        <v>#DIV/0!</v>
      </c>
      <c r="K30" s="29" t="e">
        <f t="shared" si="5"/>
        <v>#DIV/0!</v>
      </c>
    </row>
    <row r="31" spans="1:11" ht="15.75">
      <c r="A31" s="52">
        <v>23</v>
      </c>
      <c r="B31" s="32" t="s">
        <v>50</v>
      </c>
      <c r="C31" s="43" t="s">
        <v>16</v>
      </c>
      <c r="D31" s="53"/>
      <c r="E31" s="53"/>
      <c r="F31" s="53"/>
      <c r="G31" s="53"/>
      <c r="H31" s="53"/>
      <c r="I31" s="53"/>
      <c r="J31" s="28">
        <f>E31+F31+G31</f>
        <v>0</v>
      </c>
      <c r="K31" s="28">
        <f>E31+F31+G31+H31+I31</f>
        <v>0</v>
      </c>
    </row>
    <row r="32" spans="1:11" ht="15.75">
      <c r="A32" s="54">
        <v>24</v>
      </c>
      <c r="B32" s="15" t="s">
        <v>36</v>
      </c>
      <c r="C32" s="43" t="s">
        <v>16</v>
      </c>
      <c r="D32" s="53"/>
      <c r="E32" s="53"/>
      <c r="F32" s="53"/>
      <c r="G32" s="53"/>
      <c r="H32" s="53"/>
      <c r="I32" s="53"/>
      <c r="J32" s="55" t="e">
        <f>G32/D32*100</f>
        <v>#DIV/0!</v>
      </c>
      <c r="K32" s="56" t="e">
        <f>I32/D32*100</f>
        <v>#DIV/0!</v>
      </c>
    </row>
    <row r="33" spans="1:11" s="9" customFormat="1" ht="15.75">
      <c r="A33" s="66" t="s">
        <v>22</v>
      </c>
      <c r="B33" s="66"/>
      <c r="C33" s="67"/>
      <c r="D33" s="40"/>
      <c r="E33" s="40"/>
      <c r="F33" s="41"/>
      <c r="G33" s="41"/>
      <c r="H33" s="41"/>
      <c r="I33" s="41"/>
      <c r="J33" s="42"/>
      <c r="K33" s="42"/>
    </row>
  </sheetData>
  <sheetProtection/>
  <mergeCells count="6">
    <mergeCell ref="A33:C33"/>
    <mergeCell ref="C5:K5"/>
    <mergeCell ref="G1:K1"/>
    <mergeCell ref="G2:K2"/>
    <mergeCell ref="B3:K3"/>
    <mergeCell ref="C4:K4"/>
  </mergeCells>
  <printOptions/>
  <pageMargins left="1.36" right="0.196850393700787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33"/>
  <sheetViews>
    <sheetView zoomScaleSheetLayoutView="100" zoomScalePageLayoutView="0" workbookViewId="0" topLeftCell="A13">
      <selection activeCell="D17" sqref="D17"/>
    </sheetView>
  </sheetViews>
  <sheetFormatPr defaultColWidth="9.140625" defaultRowHeight="15"/>
  <cols>
    <col min="1" max="1" width="5.140625" style="3" customWidth="1"/>
    <col min="2" max="2" width="69.57421875" style="4" customWidth="1"/>
    <col min="3" max="3" width="9.7109375" style="4" customWidth="1"/>
    <col min="4" max="4" width="9.7109375" style="5" customWidth="1"/>
    <col min="5" max="7" width="11.140625" style="4" customWidth="1"/>
    <col min="8" max="8" width="10.140625" style="4" customWidth="1"/>
    <col min="9" max="11" width="11.140625" style="4" customWidth="1"/>
    <col min="12" max="16384" width="9.140625" style="4" customWidth="1"/>
  </cols>
  <sheetData>
    <row r="1" spans="7:11" ht="15.75">
      <c r="G1" s="73"/>
      <c r="H1" s="73"/>
      <c r="I1" s="73"/>
      <c r="J1" s="73"/>
      <c r="K1" s="73"/>
    </row>
    <row r="2" spans="1:11" ht="58.5" customHeight="1">
      <c r="A2" s="7"/>
      <c r="B2" s="7"/>
      <c r="C2" s="7"/>
      <c r="D2" s="7"/>
      <c r="E2" s="7"/>
      <c r="F2" s="7"/>
      <c r="G2" s="75" t="s">
        <v>54</v>
      </c>
      <c r="H2" s="75"/>
      <c r="I2" s="75"/>
      <c r="J2" s="75"/>
      <c r="K2" s="75"/>
    </row>
    <row r="3" spans="1:11" s="9" customFormat="1" ht="23.25" customHeight="1">
      <c r="A3" s="8"/>
      <c r="B3" s="69" t="s">
        <v>40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s="9" customFormat="1" ht="25.5" customHeight="1">
      <c r="A4" s="6"/>
      <c r="B4" s="10"/>
      <c r="C4" s="71" t="s">
        <v>41</v>
      </c>
      <c r="D4" s="71"/>
      <c r="E4" s="71"/>
      <c r="F4" s="71"/>
      <c r="G4" s="71"/>
      <c r="H4" s="71"/>
      <c r="I4" s="71"/>
      <c r="J4" s="71"/>
      <c r="K4" s="71"/>
    </row>
    <row r="5" spans="1:11" s="9" customFormat="1" ht="27" customHeight="1">
      <c r="A5" s="6"/>
      <c r="B5" s="12" t="s">
        <v>26</v>
      </c>
      <c r="C5" s="72" t="s">
        <v>43</v>
      </c>
      <c r="D5" s="72"/>
      <c r="E5" s="72"/>
      <c r="F5" s="72"/>
      <c r="G5" s="72"/>
      <c r="H5" s="72"/>
      <c r="I5" s="72"/>
      <c r="J5" s="72"/>
      <c r="K5" s="72"/>
    </row>
    <row r="6" spans="1:11" ht="31.5">
      <c r="A6" s="13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17</v>
      </c>
      <c r="K6" s="14" t="s">
        <v>27</v>
      </c>
    </row>
    <row r="7" spans="1:14" ht="55.5" customHeight="1">
      <c r="A7" s="13">
        <v>1</v>
      </c>
      <c r="B7" s="15" t="s">
        <v>53</v>
      </c>
      <c r="C7" s="14" t="s">
        <v>16</v>
      </c>
      <c r="D7" s="16"/>
      <c r="E7" s="16"/>
      <c r="F7" s="16"/>
      <c r="G7" s="16"/>
      <c r="H7" s="16"/>
      <c r="I7" s="16"/>
      <c r="J7" s="17" t="s">
        <v>16</v>
      </c>
      <c r="K7" s="17" t="s">
        <v>16</v>
      </c>
      <c r="N7" s="18"/>
    </row>
    <row r="8" spans="1:11" ht="37.5" customHeight="1" hidden="1">
      <c r="A8" s="13"/>
      <c r="B8" s="15" t="s">
        <v>51</v>
      </c>
      <c r="C8" s="14"/>
      <c r="D8" s="19"/>
      <c r="E8" s="19"/>
      <c r="F8" s="19"/>
      <c r="G8" s="19"/>
      <c r="H8" s="19"/>
      <c r="I8" s="19"/>
      <c r="J8" s="17"/>
      <c r="K8" s="17"/>
    </row>
    <row r="9" spans="1:11" ht="20.25" customHeight="1">
      <c r="A9" s="13">
        <v>3</v>
      </c>
      <c r="B9" s="15" t="s">
        <v>44</v>
      </c>
      <c r="C9" s="14" t="s">
        <v>16</v>
      </c>
      <c r="D9" s="20"/>
      <c r="E9" s="20"/>
      <c r="F9" s="20"/>
      <c r="G9" s="20"/>
      <c r="H9" s="20"/>
      <c r="I9" s="20"/>
      <c r="J9" s="17" t="s">
        <v>16</v>
      </c>
      <c r="K9" s="17" t="s">
        <v>16</v>
      </c>
    </row>
    <row r="10" spans="1:11" ht="21.75" customHeight="1">
      <c r="A10" s="13">
        <v>4</v>
      </c>
      <c r="B10" s="15" t="s">
        <v>24</v>
      </c>
      <c r="C10" s="1"/>
      <c r="D10" s="1"/>
      <c r="E10" s="2"/>
      <c r="F10" s="2"/>
      <c r="G10" s="2"/>
      <c r="H10" s="2"/>
      <c r="I10" s="2"/>
      <c r="J10" s="17" t="s">
        <v>16</v>
      </c>
      <c r="K10" s="17" t="s">
        <v>16</v>
      </c>
    </row>
    <row r="11" spans="1:11" ht="47.25">
      <c r="A11" s="13">
        <v>5</v>
      </c>
      <c r="B11" s="15" t="s">
        <v>46</v>
      </c>
      <c r="C11" s="21" t="s">
        <v>16</v>
      </c>
      <c r="D11" s="26">
        <v>70.2</v>
      </c>
      <c r="E11" s="27">
        <v>83.2</v>
      </c>
      <c r="F11" s="27">
        <v>93.8</v>
      </c>
      <c r="G11" s="27">
        <v>89.2</v>
      </c>
      <c r="H11" s="27">
        <v>86.5</v>
      </c>
      <c r="I11" s="27">
        <v>87.2</v>
      </c>
      <c r="J11" s="17" t="s">
        <v>16</v>
      </c>
      <c r="K11" s="17" t="s">
        <v>16</v>
      </c>
    </row>
    <row r="12" spans="1:11" ht="15.75">
      <c r="A12" s="13">
        <v>6</v>
      </c>
      <c r="B12" s="15" t="s">
        <v>29</v>
      </c>
      <c r="C12" s="28">
        <v>24795.8</v>
      </c>
      <c r="D12" s="29">
        <v>27763.9</v>
      </c>
      <c r="E12" s="29">
        <v>29249.8</v>
      </c>
      <c r="F12" s="29">
        <v>25983</v>
      </c>
      <c r="G12" s="29">
        <v>27213.5</v>
      </c>
      <c r="H12" s="29">
        <v>28930</v>
      </c>
      <c r="I12" s="29">
        <v>30600</v>
      </c>
      <c r="J12" s="17" t="s">
        <v>16</v>
      </c>
      <c r="K12" s="17" t="s">
        <v>16</v>
      </c>
    </row>
    <row r="13" spans="1:11" ht="20.25" customHeight="1">
      <c r="A13" s="13">
        <v>7</v>
      </c>
      <c r="B13" s="15" t="s">
        <v>47</v>
      </c>
      <c r="C13" s="36"/>
      <c r="D13" s="29"/>
      <c r="E13" s="28"/>
      <c r="F13" s="28"/>
      <c r="G13" s="28"/>
      <c r="H13" s="28">
        <f>H12*H11/100</f>
        <v>25024.45</v>
      </c>
      <c r="I13" s="28">
        <f>I12*I11/100</f>
        <v>26683.2</v>
      </c>
      <c r="J13" s="30" t="s">
        <v>16</v>
      </c>
      <c r="K13" s="30" t="s">
        <v>16</v>
      </c>
    </row>
    <row r="14" spans="1:11" ht="31.5">
      <c r="A14" s="13">
        <v>8</v>
      </c>
      <c r="B14" s="15" t="s">
        <v>45</v>
      </c>
      <c r="C14" s="21" t="s">
        <v>16</v>
      </c>
      <c r="D14" s="27" t="e">
        <f aca="true" t="shared" si="0" ref="D14:I14">D13/C13*100</f>
        <v>#DIV/0!</v>
      </c>
      <c r="E14" s="27" t="e">
        <f t="shared" si="0"/>
        <v>#DIV/0!</v>
      </c>
      <c r="F14" s="27" t="e">
        <f t="shared" si="0"/>
        <v>#DIV/0!</v>
      </c>
      <c r="G14" s="27" t="e">
        <f t="shared" si="0"/>
        <v>#DIV/0!</v>
      </c>
      <c r="H14" s="27" t="e">
        <f t="shared" si="0"/>
        <v>#DIV/0!</v>
      </c>
      <c r="I14" s="27">
        <f t="shared" si="0"/>
        <v>106.62851731007075</v>
      </c>
      <c r="J14" s="30" t="s">
        <v>16</v>
      </c>
      <c r="K14" s="30" t="s">
        <v>16</v>
      </c>
    </row>
    <row r="15" spans="1:11" ht="35.25" customHeight="1">
      <c r="A15" s="13">
        <v>9</v>
      </c>
      <c r="B15" s="46" t="s">
        <v>20</v>
      </c>
      <c r="C15" s="43" t="s">
        <v>16</v>
      </c>
      <c r="D15" s="51">
        <v>4.3</v>
      </c>
      <c r="E15" s="47" t="e">
        <f>E27/E17*100</f>
        <v>#DIV/0!</v>
      </c>
      <c r="F15" s="47" t="e">
        <f>F27/F17*100</f>
        <v>#DIV/0!</v>
      </c>
      <c r="G15" s="47" t="e">
        <f>G27/G17*100</f>
        <v>#DIV/0!</v>
      </c>
      <c r="H15" s="47" t="e">
        <f>H27/H17*100</f>
        <v>#DIV/0!</v>
      </c>
      <c r="I15" s="47" t="e">
        <f>I27/I17*100</f>
        <v>#DIV/0!</v>
      </c>
      <c r="J15" s="31" t="s">
        <v>16</v>
      </c>
      <c r="K15" s="31" t="s">
        <v>16</v>
      </c>
    </row>
    <row r="16" spans="1:11" ht="15.75">
      <c r="A16" s="13">
        <v>10</v>
      </c>
      <c r="B16" s="32" t="s">
        <v>8</v>
      </c>
      <c r="C16" s="33">
        <v>1.302</v>
      </c>
      <c r="D16" s="33">
        <v>1.302</v>
      </c>
      <c r="E16" s="33">
        <v>1.302</v>
      </c>
      <c r="F16" s="33">
        <v>1.302</v>
      </c>
      <c r="G16" s="33">
        <v>1.302</v>
      </c>
      <c r="H16" s="33">
        <v>1.302</v>
      </c>
      <c r="I16" s="33">
        <v>1.302</v>
      </c>
      <c r="J16" s="33" t="s">
        <v>16</v>
      </c>
      <c r="K16" s="33" t="s">
        <v>16</v>
      </c>
    </row>
    <row r="17" spans="1:11" ht="15.75">
      <c r="A17" s="34">
        <v>11</v>
      </c>
      <c r="B17" s="35" t="s">
        <v>9</v>
      </c>
      <c r="C17" s="36"/>
      <c r="D17" s="29"/>
      <c r="E17" s="38">
        <f>E9*E13*12*E16/1000000</f>
        <v>0</v>
      </c>
      <c r="F17" s="38">
        <f>F9*F13*12*F16/1000000</f>
        <v>0</v>
      </c>
      <c r="G17" s="38">
        <f>G9*G13*12*G16/1000000</f>
        <v>0</v>
      </c>
      <c r="H17" s="38">
        <f>H9*H13*12*H16/1000000</f>
        <v>0</v>
      </c>
      <c r="I17" s="38">
        <f>I9*I13*12*I16/1000000</f>
        <v>0</v>
      </c>
      <c r="J17" s="30">
        <f>E17+F17+G17</f>
        <v>0</v>
      </c>
      <c r="K17" s="30">
        <f>E17+F17+G17+H17+I17</f>
        <v>0</v>
      </c>
    </row>
    <row r="18" spans="1:11" ht="20.25" customHeight="1">
      <c r="A18" s="34">
        <v>12</v>
      </c>
      <c r="B18" s="35" t="s">
        <v>39</v>
      </c>
      <c r="C18" s="21" t="s">
        <v>16</v>
      </c>
      <c r="D18" s="37"/>
      <c r="E18" s="36">
        <f>+E17-$D$17</f>
        <v>0</v>
      </c>
      <c r="F18" s="36">
        <f>+F17-$D$17</f>
        <v>0</v>
      </c>
      <c r="G18" s="36">
        <f>+G17-$D$17</f>
        <v>0</v>
      </c>
      <c r="H18" s="36">
        <f>+H17-$D$17</f>
        <v>0</v>
      </c>
      <c r="I18" s="36">
        <f>+I17-$D$17</f>
        <v>0</v>
      </c>
      <c r="J18" s="30">
        <f>E18+F18+G18</f>
        <v>0</v>
      </c>
      <c r="K18" s="30">
        <f>E18+F18+G18+H18+I18</f>
        <v>0</v>
      </c>
    </row>
    <row r="19" spans="1:11" ht="15.75">
      <c r="A19" s="34">
        <v>13</v>
      </c>
      <c r="B19" s="35" t="s">
        <v>10</v>
      </c>
      <c r="C19" s="22"/>
      <c r="D19" s="23"/>
      <c r="E19" s="23"/>
      <c r="F19" s="23"/>
      <c r="G19" s="23"/>
      <c r="H19" s="23"/>
      <c r="I19" s="23"/>
      <c r="J19" s="24"/>
      <c r="K19" s="25"/>
    </row>
    <row r="20" spans="1:11" ht="33" customHeight="1">
      <c r="A20" s="34">
        <v>14</v>
      </c>
      <c r="B20" s="15" t="s">
        <v>25</v>
      </c>
      <c r="C20" s="21" t="s">
        <v>16</v>
      </c>
      <c r="D20" s="26"/>
      <c r="E20" s="30">
        <f>E18-E27</f>
        <v>0</v>
      </c>
      <c r="F20" s="30">
        <f>F18-F27</f>
        <v>0</v>
      </c>
      <c r="G20" s="30">
        <f>G18-G27</f>
        <v>0</v>
      </c>
      <c r="H20" s="30">
        <f>H18-H27</f>
        <v>0</v>
      </c>
      <c r="I20" s="30">
        <f>I18-I27</f>
        <v>0</v>
      </c>
      <c r="J20" s="30">
        <f>E20+F20+G20</f>
        <v>0</v>
      </c>
      <c r="K20" s="30">
        <f>E20+F20+G20+H20+I20</f>
        <v>0</v>
      </c>
    </row>
    <row r="21" spans="1:11" ht="31.5">
      <c r="A21" s="34">
        <v>15</v>
      </c>
      <c r="B21" s="15" t="s">
        <v>11</v>
      </c>
      <c r="C21" s="21" t="s">
        <v>16</v>
      </c>
      <c r="D21" s="26">
        <f aca="true" t="shared" si="1" ref="D21:I21">D22+D23+D26</f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30">
        <f aca="true" t="shared" si="2" ref="J21:J29">E21+F21+G21</f>
        <v>0</v>
      </c>
      <c r="K21" s="30">
        <f aca="true" t="shared" si="3" ref="K21:K29">E21+F21+G21+H21+I21</f>
        <v>0</v>
      </c>
    </row>
    <row r="22" spans="1:11" ht="15.75">
      <c r="A22" s="34">
        <v>16</v>
      </c>
      <c r="B22" s="15" t="s">
        <v>12</v>
      </c>
      <c r="C22" s="21" t="s">
        <v>16</v>
      </c>
      <c r="D22" s="30"/>
      <c r="E22" s="30"/>
      <c r="F22" s="30"/>
      <c r="G22" s="30"/>
      <c r="H22" s="30"/>
      <c r="I22" s="30"/>
      <c r="J22" s="30">
        <v>0</v>
      </c>
      <c r="K22" s="30">
        <f t="shared" si="3"/>
        <v>0</v>
      </c>
    </row>
    <row r="23" spans="1:11" ht="32.25" customHeight="1">
      <c r="A23" s="34">
        <v>17</v>
      </c>
      <c r="B23" s="15" t="s">
        <v>13</v>
      </c>
      <c r="C23" s="21" t="s">
        <v>16</v>
      </c>
      <c r="D23" s="38">
        <f>SUM(D24:D25)</f>
        <v>0</v>
      </c>
      <c r="E23" s="38">
        <f>E24+E25</f>
        <v>0</v>
      </c>
      <c r="F23" s="38">
        <f>F24+F25</f>
        <v>0</v>
      </c>
      <c r="G23" s="38">
        <f>G24+G25</f>
        <v>0</v>
      </c>
      <c r="H23" s="38">
        <f>H24+H25</f>
        <v>0</v>
      </c>
      <c r="I23" s="38">
        <f>I24+I25</f>
        <v>0</v>
      </c>
      <c r="J23" s="30">
        <f t="shared" si="2"/>
        <v>0</v>
      </c>
      <c r="K23" s="30">
        <f t="shared" si="3"/>
        <v>0</v>
      </c>
    </row>
    <row r="24" spans="1:11" ht="31.5">
      <c r="A24" s="34" t="s">
        <v>32</v>
      </c>
      <c r="B24" s="39" t="s">
        <v>48</v>
      </c>
      <c r="C24" s="21" t="s">
        <v>16</v>
      </c>
      <c r="D24" s="38"/>
      <c r="E24" s="29"/>
      <c r="F24" s="29"/>
      <c r="G24" s="29"/>
      <c r="H24" s="29"/>
      <c r="I24" s="29"/>
      <c r="J24" s="30">
        <f t="shared" si="2"/>
        <v>0</v>
      </c>
      <c r="K24" s="30">
        <f t="shared" si="3"/>
        <v>0</v>
      </c>
    </row>
    <row r="25" spans="1:11" ht="31.5">
      <c r="A25" s="34" t="s">
        <v>33</v>
      </c>
      <c r="B25" s="49" t="s">
        <v>49</v>
      </c>
      <c r="C25" s="43" t="s">
        <v>16</v>
      </c>
      <c r="D25" s="29"/>
      <c r="E25" s="29"/>
      <c r="F25" s="29"/>
      <c r="G25" s="29"/>
      <c r="H25" s="29"/>
      <c r="I25" s="29"/>
      <c r="J25" s="30">
        <f t="shared" si="2"/>
        <v>0</v>
      </c>
      <c r="K25" s="30">
        <f t="shared" si="3"/>
        <v>0</v>
      </c>
    </row>
    <row r="26" spans="1:11" ht="31.5">
      <c r="A26" s="34">
        <v>18</v>
      </c>
      <c r="B26" s="15" t="s">
        <v>14</v>
      </c>
      <c r="C26" s="21" t="s">
        <v>16</v>
      </c>
      <c r="D26" s="30"/>
      <c r="E26" s="28"/>
      <c r="F26" s="28"/>
      <c r="G26" s="45"/>
      <c r="H26" s="45"/>
      <c r="I26" s="28"/>
      <c r="J26" s="30">
        <f t="shared" si="2"/>
        <v>0</v>
      </c>
      <c r="K26" s="30">
        <f t="shared" si="3"/>
        <v>0</v>
      </c>
    </row>
    <row r="27" spans="1:11" ht="28.5" customHeight="1">
      <c r="A27" s="34">
        <v>19</v>
      </c>
      <c r="B27" s="32" t="s">
        <v>21</v>
      </c>
      <c r="C27" s="21" t="s">
        <v>16</v>
      </c>
      <c r="D27" s="29"/>
      <c r="E27" s="48"/>
      <c r="F27" s="48"/>
      <c r="G27" s="48"/>
      <c r="H27" s="48"/>
      <c r="I27" s="48"/>
      <c r="J27" s="45">
        <f t="shared" si="2"/>
        <v>0</v>
      </c>
      <c r="K27" s="44">
        <f t="shared" si="3"/>
        <v>0</v>
      </c>
    </row>
    <row r="28" spans="1:11" ht="50.25" customHeight="1">
      <c r="A28" s="34">
        <v>20</v>
      </c>
      <c r="B28" s="35" t="s">
        <v>15</v>
      </c>
      <c r="C28" s="21" t="s">
        <v>16</v>
      </c>
      <c r="D28" s="29"/>
      <c r="E28" s="29"/>
      <c r="F28" s="29"/>
      <c r="G28" s="29"/>
      <c r="H28" s="29"/>
      <c r="I28" s="29"/>
      <c r="J28" s="30">
        <f t="shared" si="2"/>
        <v>0</v>
      </c>
      <c r="K28" s="30">
        <f t="shared" si="3"/>
        <v>0</v>
      </c>
    </row>
    <row r="29" spans="1:11" ht="31.5">
      <c r="A29" s="34">
        <v>21</v>
      </c>
      <c r="B29" s="35" t="s">
        <v>34</v>
      </c>
      <c r="C29" s="21" t="s">
        <v>16</v>
      </c>
      <c r="D29" s="29"/>
      <c r="E29" s="29">
        <f>E20+E27+E28</f>
        <v>0</v>
      </c>
      <c r="F29" s="29">
        <f>F20+F27+F28</f>
        <v>0</v>
      </c>
      <c r="G29" s="29">
        <f>G20+G27+G28</f>
        <v>0</v>
      </c>
      <c r="H29" s="29">
        <f>H20+H27+H28</f>
        <v>0</v>
      </c>
      <c r="I29" s="29">
        <f>I20+I27+I28</f>
        <v>0</v>
      </c>
      <c r="J29" s="30">
        <f t="shared" si="2"/>
        <v>0</v>
      </c>
      <c r="K29" s="30">
        <f t="shared" si="3"/>
        <v>0</v>
      </c>
    </row>
    <row r="30" spans="1:11" ht="47.25">
      <c r="A30" s="34">
        <v>22</v>
      </c>
      <c r="B30" s="39" t="s">
        <v>35</v>
      </c>
      <c r="C30" s="21" t="s">
        <v>16</v>
      </c>
      <c r="D30" s="50" t="e">
        <f>D21/D18*100</f>
        <v>#DIV/0!</v>
      </c>
      <c r="E30" s="50" t="e">
        <f aca="true" t="shared" si="4" ref="E30:K30">E21/E29*100</f>
        <v>#DIV/0!</v>
      </c>
      <c r="F30" s="50" t="e">
        <f t="shared" si="4"/>
        <v>#DIV/0!</v>
      </c>
      <c r="G30" s="50" t="e">
        <f t="shared" si="4"/>
        <v>#DIV/0!</v>
      </c>
      <c r="H30" s="50" t="e">
        <f t="shared" si="4"/>
        <v>#DIV/0!</v>
      </c>
      <c r="I30" s="50" t="e">
        <f t="shared" si="4"/>
        <v>#DIV/0!</v>
      </c>
      <c r="J30" s="29" t="e">
        <f t="shared" si="4"/>
        <v>#DIV/0!</v>
      </c>
      <c r="K30" s="29" t="e">
        <f t="shared" si="4"/>
        <v>#DIV/0!</v>
      </c>
    </row>
    <row r="31" spans="1:11" ht="15.75">
      <c r="A31" s="52">
        <v>23</v>
      </c>
      <c r="B31" s="32" t="s">
        <v>50</v>
      </c>
      <c r="C31" s="43" t="s">
        <v>16</v>
      </c>
      <c r="D31" s="53"/>
      <c r="E31" s="53"/>
      <c r="F31" s="53"/>
      <c r="G31" s="53"/>
      <c r="H31" s="53"/>
      <c r="I31" s="53"/>
      <c r="J31" s="28">
        <f>E31+F31+G31</f>
        <v>0</v>
      </c>
      <c r="K31" s="28">
        <f>E31+F31+G31+H31+I31</f>
        <v>0</v>
      </c>
    </row>
    <row r="32" spans="1:11" ht="15.75">
      <c r="A32" s="54">
        <v>24</v>
      </c>
      <c r="B32" s="15" t="s">
        <v>36</v>
      </c>
      <c r="C32" s="43" t="s">
        <v>16</v>
      </c>
      <c r="D32" s="53"/>
      <c r="E32" s="53"/>
      <c r="F32" s="53"/>
      <c r="G32" s="53"/>
      <c r="H32" s="53"/>
      <c r="I32" s="53"/>
      <c r="J32" s="55" t="e">
        <f>G32/D32*100</f>
        <v>#DIV/0!</v>
      </c>
      <c r="K32" s="56" t="e">
        <f>I32/D32*100</f>
        <v>#DIV/0!</v>
      </c>
    </row>
    <row r="33" spans="1:11" s="9" customFormat="1" ht="15.75">
      <c r="A33" s="66" t="s">
        <v>22</v>
      </c>
      <c r="B33" s="66"/>
      <c r="C33" s="67"/>
      <c r="D33" s="40"/>
      <c r="E33" s="40"/>
      <c r="F33" s="41"/>
      <c r="G33" s="41"/>
      <c r="H33" s="41"/>
      <c r="I33" s="41"/>
      <c r="J33" s="42"/>
      <c r="K33" s="42"/>
    </row>
  </sheetData>
  <sheetProtection/>
  <mergeCells count="6">
    <mergeCell ref="A33:C33"/>
    <mergeCell ref="C5:K5"/>
    <mergeCell ref="G1:K1"/>
    <mergeCell ref="G2:K2"/>
    <mergeCell ref="B3:K3"/>
    <mergeCell ref="C4:K4"/>
  </mergeCells>
  <printOptions/>
  <pageMargins left="1.16" right="0.1968503937007874" top="0.5511811023622047" bottom="0.35433070866141736" header="0.31496062992125984" footer="0.31496062992125984"/>
  <pageSetup horizontalDpi="600" verticalDpi="600" orientation="landscape" paperSize="9" scale="60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7" sqref="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2017-05-12T15:34:06Z</cp:lastPrinted>
  <dcterms:created xsi:type="dcterms:W3CDTF">2014-04-14T06:11:41Z</dcterms:created>
  <dcterms:modified xsi:type="dcterms:W3CDTF">2017-09-28T11:07:52Z</dcterms:modified>
  <cp:category/>
  <cp:version/>
  <cp:contentType/>
  <cp:contentStatus/>
</cp:coreProperties>
</file>